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отчет для Зайнуллиной З. Р\сентябрь 2022 корректировка ИПР\ССР\"/>
    </mc:Choice>
  </mc:AlternateContent>
  <bookViews>
    <workbookView xWindow="0" yWindow="0" windowWidth="28800" windowHeight="12300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2" l="1"/>
  <c r="H42" i="2" s="1"/>
  <c r="G41" i="2"/>
  <c r="H41" i="2" s="1"/>
  <c r="G40" i="2"/>
  <c r="H40" i="2" s="1"/>
  <c r="G39" i="2"/>
  <c r="H39" i="2" s="1"/>
  <c r="G38" i="2"/>
  <c r="H38" i="2" s="1"/>
  <c r="G37" i="2"/>
  <c r="E25" i="2"/>
  <c r="E26" i="2" s="1"/>
  <c r="E30" i="2" s="1"/>
  <c r="E35" i="2" s="1"/>
  <c r="E45" i="2" s="1"/>
  <c r="D25" i="2"/>
  <c r="D26" i="2" s="1"/>
  <c r="D30" i="2" s="1"/>
  <c r="F44" i="2"/>
  <c r="E44" i="2"/>
  <c r="D44" i="2"/>
  <c r="F34" i="2"/>
  <c r="E34" i="2"/>
  <c r="D34" i="2"/>
  <c r="G30" i="2"/>
  <c r="F30" i="2"/>
  <c r="F35" i="2" s="1"/>
  <c r="F45" i="2" s="1"/>
  <c r="G29" i="2"/>
  <c r="F29" i="2"/>
  <c r="H29" i="2" s="1"/>
  <c r="E29" i="2"/>
  <c r="D29" i="2"/>
  <c r="H28" i="2"/>
  <c r="G26" i="2"/>
  <c r="F26" i="2"/>
  <c r="G42" i="1"/>
  <c r="G41" i="1"/>
  <c r="G40" i="1"/>
  <c r="G39" i="1"/>
  <c r="G38" i="1"/>
  <c r="G37" i="1"/>
  <c r="E25" i="1"/>
  <c r="D25" i="1"/>
  <c r="E47" i="2" l="1"/>
  <c r="E48" i="2" s="1"/>
  <c r="G33" i="2"/>
  <c r="H33" i="2" s="1"/>
  <c r="G43" i="2"/>
  <c r="H43" i="2" s="1"/>
  <c r="G32" i="2"/>
  <c r="D35" i="2"/>
  <c r="D45" i="2" s="1"/>
  <c r="F47" i="2"/>
  <c r="F48" i="2" s="1"/>
  <c r="H25" i="2"/>
  <c r="H26" i="2" s="1"/>
  <c r="H30" i="2" s="1"/>
  <c r="H37" i="2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D47" i="2" l="1"/>
  <c r="D48" i="2" s="1"/>
  <c r="H32" i="2"/>
  <c r="G34" i="2"/>
  <c r="F49" i="2"/>
  <c r="E49" i="2"/>
  <c r="G44" i="2"/>
  <c r="H44" i="2" s="1"/>
  <c r="D30" i="1"/>
  <c r="H29" i="1"/>
  <c r="F26" i="1"/>
  <c r="F30" i="1" s="1"/>
  <c r="F35" i="1" s="1"/>
  <c r="F45" i="1" s="1"/>
  <c r="F47" i="1" s="1"/>
  <c r="F49" i="1" s="1"/>
  <c r="G26" i="1"/>
  <c r="G30" i="1" s="1"/>
  <c r="D49" i="2" l="1"/>
  <c r="G35" i="2"/>
  <c r="G45" i="2" s="1"/>
  <c r="H34" i="2"/>
  <c r="H35" i="2" s="1"/>
  <c r="D35" i="1"/>
  <c r="D45" i="1" s="1"/>
  <c r="F48" i="1"/>
  <c r="G47" i="2" l="1"/>
  <c r="G48" i="2" s="1"/>
  <c r="H48" i="2" s="1"/>
  <c r="H45" i="2"/>
  <c r="H25" i="1"/>
  <c r="G49" i="2" l="1"/>
  <c r="H47" i="2"/>
  <c r="H49" i="2" s="1"/>
  <c r="D6" i="2" s="1"/>
  <c r="E26" i="1"/>
  <c r="E30" i="1" s="1"/>
  <c r="G33" i="1" l="1"/>
  <c r="H33" i="1" s="1"/>
  <c r="G43" i="1"/>
  <c r="E35" i="1"/>
  <c r="E45" i="1" s="1"/>
  <c r="G32" i="1"/>
  <c r="G44" i="1" l="1"/>
  <c r="H44" i="1" s="1"/>
  <c r="H43" i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  <c r="G49" i="1" l="1"/>
</calcChain>
</file>

<file path=xl/sharedStrings.xml><?xml version="1.0" encoding="utf-8"?>
<sst xmlns="http://schemas.openxmlformats.org/spreadsheetml/2006/main" count="112" uniqueCount="51">
  <si>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</si>
  <si>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</si>
  <si>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</si>
  <si>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</si>
  <si>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</si>
  <si>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</si>
  <si>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</si>
  <si>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</si>
  <si>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</si>
  <si>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</si>
  <si>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</si>
  <si>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</si>
  <si>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</si>
  <si>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</si>
  <si>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</si>
  <si>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</si>
  <si>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</si>
  <si>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</si>
  <si>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</si>
  <si>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</si>
  <si>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</si>
  <si>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</si>
  <si>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</si>
  <si>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</si>
  <si>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</si>
  <si>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</si>
  <si>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</si>
  <si>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</si>
  <si>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</si>
  <si>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</si>
  <si>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</si>
  <si>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</si>
  <si>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</si>
  <si>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</si>
  <si>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</si>
  <si>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</si>
  <si>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</si>
  <si>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</si>
  <si>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</si>
  <si>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</si>
  <si>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</si>
  <si>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</si>
  <si>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</si>
  <si>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</si>
  <si>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</si>
  <si>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</si>
  <si>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</si>
  <si>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Пусконаладочные работы </t>
  </si>
  <si>
    <t>Проект</t>
  </si>
  <si>
    <t>Всев, Стр-во 2КЛ-0,4 кВ от БКТП-4 до ГРЩ паркинга корп. 2 в дер. Кудрово Всеволожского района ЛО (20-1-17-1-08-03-0-0974)</t>
  </si>
  <si>
    <t>Составлена в ценах по состоянию на 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</si>
</sst>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topLeftCell="A10" zoomScale="75" zoomScaleNormal="75" zoomScaleSheetLayoutView="75" workbookViewId="0">
      <selection activeCell="G43" activeCellId="1" sqref="G32:G33 G4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1529.2772304609998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49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49</v>
      </c>
      <c r="D25" s="27">
        <f>(90566.4+749083.2+271255.2)/1000/1.2*0.7</f>
        <v>648.02779999999996</v>
      </c>
      <c r="E25" s="27">
        <f>(90566.4+749083.2+271255.2)/1000/1.2*0.3</f>
        <v>277.72620000000001</v>
      </c>
      <c r="F25" s="21">
        <v>0</v>
      </c>
      <c r="G25" s="21">
        <v>0</v>
      </c>
      <c r="H25" s="20">
        <f>D25+E25+G25+F25</f>
        <v>925.75399999999991</v>
      </c>
    </row>
    <row r="26" spans="1:8" x14ac:dyDescent="0.2">
      <c r="A26" s="22"/>
      <c r="B26" s="28" t="s">
        <v>21</v>
      </c>
      <c r="C26" s="29"/>
      <c r="D26" s="20">
        <f>D25</f>
        <v>648.02779999999996</v>
      </c>
      <c r="E26" s="20">
        <f>E25</f>
        <v>277.72620000000001</v>
      </c>
      <c r="F26" s="21">
        <f>F25</f>
        <v>0</v>
      </c>
      <c r="G26" s="21">
        <f>G25</f>
        <v>0</v>
      </c>
      <c r="H26" s="20">
        <f>H25</f>
        <v>925.75399999999991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0"/>
      <c r="H28" s="20">
        <f>G28+D28+E28+F28</f>
        <v>0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28" t="s">
        <v>24</v>
      </c>
      <c r="C30" s="29"/>
      <c r="D30" s="20">
        <f>D26+D29</f>
        <v>648.02779999999996</v>
      </c>
      <c r="E30" s="20">
        <f t="shared" ref="E30:G30" si="0">E26+E29</f>
        <v>277.72620000000001</v>
      </c>
      <c r="F30" s="20">
        <f t="shared" si="0"/>
        <v>0</v>
      </c>
      <c r="G30" s="20">
        <f t="shared" si="0"/>
        <v>0</v>
      </c>
      <c r="H30" s="20">
        <f>H26+H29</f>
        <v>925.75399999999991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19.8111356</v>
      </c>
      <c r="H32" s="20">
        <f>D32+E32+F32+G32</f>
        <v>19.8111356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92.53439252333331</v>
      </c>
      <c r="H33" s="20">
        <f>D33+E33+F33+G33</f>
        <v>92.53439252333331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112.34552812333331</v>
      </c>
      <c r="H34" s="20">
        <f>D34+E34+F34+G34</f>
        <v>112.34552812333331</v>
      </c>
    </row>
    <row r="35" spans="1:8" x14ac:dyDescent="0.2">
      <c r="A35" s="22"/>
      <c r="B35" s="28" t="s">
        <v>42</v>
      </c>
      <c r="C35" s="29"/>
      <c r="D35" s="20">
        <f>D30+D34</f>
        <v>648.02779999999996</v>
      </c>
      <c r="E35" s="20">
        <f t="shared" ref="E35:F35" si="2">E30+E34</f>
        <v>277.72620000000001</v>
      </c>
      <c r="F35" s="20">
        <f t="shared" si="2"/>
        <v>0</v>
      </c>
      <c r="G35" s="20">
        <f>G30+G34</f>
        <v>112.34552812333331</v>
      </c>
      <c r="H35" s="20">
        <f>H34+H30</f>
        <v>1038.0995281233331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48</v>
      </c>
      <c r="D37" s="21"/>
      <c r="E37" s="21"/>
      <c r="F37" s="21"/>
      <c r="G37" s="20">
        <f>96627.07/1000/1.2</f>
        <v>80.522558333333336</v>
      </c>
      <c r="H37" s="20">
        <f>G37+F37+E37+D37</f>
        <v>80.522558333333336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</f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35700/1000/1.2</f>
        <v>29.750000000000004</v>
      </c>
      <c r="H39" s="20">
        <f t="shared" si="3"/>
        <v>29.750000000000004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8000/1.2/1000</f>
        <v>6.666666666666667</v>
      </c>
      <c r="H40" s="20">
        <f t="shared" si="3"/>
        <v>6.666666666666667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463/1000/1.2</f>
        <v>0.38583333333333336</v>
      </c>
      <c r="H41" s="20">
        <f t="shared" si="3"/>
        <v>0.38583333333333336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25200/1000/1.2</f>
        <v>21</v>
      </c>
      <c r="H42" s="20">
        <f t="shared" si="3"/>
        <v>21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65.673105594166657</v>
      </c>
      <c r="H43" s="20">
        <f t="shared" si="3"/>
        <v>65.673105594166657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236.29816392749998</v>
      </c>
      <c r="H44" s="20">
        <f>G44+F44+E44+D44</f>
        <v>236.29816392749998</v>
      </c>
    </row>
    <row r="45" spans="1:8" x14ac:dyDescent="0.2">
      <c r="A45" s="22"/>
      <c r="B45" s="28" t="s">
        <v>31</v>
      </c>
      <c r="C45" s="29"/>
      <c r="D45" s="20">
        <f>D35+D44</f>
        <v>648.02779999999996</v>
      </c>
      <c r="E45" s="20">
        <f t="shared" ref="E45:G45" si="5">E35+E44</f>
        <v>277.72620000000001</v>
      </c>
      <c r="F45" s="20">
        <f t="shared" si="5"/>
        <v>0</v>
      </c>
      <c r="G45" s="20">
        <f t="shared" si="5"/>
        <v>348.64369205083329</v>
      </c>
      <c r="H45" s="20">
        <f>D45+E45+F45+G45</f>
        <v>1274.3976920508333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129.60556</v>
      </c>
      <c r="E47" s="20">
        <f t="shared" ref="E47:G47" si="6">E45/100*20</f>
        <v>55.54524</v>
      </c>
      <c r="F47" s="20">
        <f t="shared" si="6"/>
        <v>0</v>
      </c>
      <c r="G47" s="20">
        <f t="shared" si="6"/>
        <v>69.728738410166656</v>
      </c>
      <c r="H47" s="20">
        <f>H45/100*20</f>
        <v>254.87953841016665</v>
      </c>
    </row>
    <row r="48" spans="1:8" x14ac:dyDescent="0.2">
      <c r="A48" s="22"/>
      <c r="B48" s="28" t="s">
        <v>34</v>
      </c>
      <c r="C48" s="29"/>
      <c r="D48" s="20">
        <f>D47</f>
        <v>129.60556</v>
      </c>
      <c r="E48" s="20">
        <f>E47</f>
        <v>55.54524</v>
      </c>
      <c r="F48" s="21">
        <f>F47</f>
        <v>0</v>
      </c>
      <c r="G48" s="20">
        <f>G47</f>
        <v>69.728738410166656</v>
      </c>
      <c r="H48" s="20">
        <f>D48+E48+F48+G48</f>
        <v>254.87953841016667</v>
      </c>
    </row>
    <row r="49" spans="1:8" x14ac:dyDescent="0.2">
      <c r="A49" s="22"/>
      <c r="B49" s="28" t="s">
        <v>35</v>
      </c>
      <c r="C49" s="29"/>
      <c r="D49" s="20">
        <f>D45+D47</f>
        <v>777.63335999999993</v>
      </c>
      <c r="E49" s="20">
        <f>E45+E47</f>
        <v>333.27143999999998</v>
      </c>
      <c r="F49" s="20">
        <f t="shared" ref="F49" si="7">F45+F47</f>
        <v>0</v>
      </c>
      <c r="G49" s="20">
        <f>G45+G47</f>
        <v>418.37243046099996</v>
      </c>
      <c r="H49" s="20">
        <f>H45+H47</f>
        <v>1529.2772304609998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view="pageBreakPreview" topLeftCell="A10" zoomScale="80" zoomScaleNormal="75" zoomScaleSheetLayoutView="80" workbookViewId="0">
      <selection activeCell="B19" sqref="B19:B22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212.26163650418118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5" t="s">
        <v>49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50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ht="12.75" customHeight="1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49</v>
      </c>
      <c r="D25" s="27">
        <f>(90566.4+749083.2+271255.2)/1000/1.2*0.7/7.21</f>
        <v>89.879029126213581</v>
      </c>
      <c r="E25" s="27">
        <f>(90566.4+749083.2+271255.2)/1000/1.2*0.3/7.21</f>
        <v>38.519583911234399</v>
      </c>
      <c r="F25" s="21">
        <v>0</v>
      </c>
      <c r="G25" s="21">
        <v>0</v>
      </c>
      <c r="H25" s="20">
        <f>D25+E25+G25+F25</f>
        <v>128.39861303744797</v>
      </c>
    </row>
    <row r="26" spans="1:8" ht="12.75" customHeight="1" x14ac:dyDescent="0.2">
      <c r="A26" s="22"/>
      <c r="B26" s="28" t="s">
        <v>21</v>
      </c>
      <c r="C26" s="29"/>
      <c r="D26" s="20">
        <f>D25</f>
        <v>89.879029126213581</v>
      </c>
      <c r="E26" s="20">
        <f>E25</f>
        <v>38.519583911234399</v>
      </c>
      <c r="F26" s="21">
        <f>F25</f>
        <v>0</v>
      </c>
      <c r="G26" s="21">
        <f>G25</f>
        <v>0</v>
      </c>
      <c r="H26" s="20">
        <f>H25</f>
        <v>128.39861303744797</v>
      </c>
    </row>
    <row r="27" spans="1:8" ht="12.75" customHeight="1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0"/>
      <c r="H28" s="20">
        <f>G28+D28+E28+F28</f>
        <v>0</v>
      </c>
    </row>
    <row r="29" spans="1:8" ht="12.75" customHeight="1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28" t="s">
        <v>24</v>
      </c>
      <c r="C30" s="29"/>
      <c r="D30" s="20">
        <f>D26+D29</f>
        <v>89.879029126213581</v>
      </c>
      <c r="E30" s="20">
        <f t="shared" ref="E30:G30" si="0">E26+E29</f>
        <v>38.519583911234399</v>
      </c>
      <c r="F30" s="20">
        <f t="shared" si="0"/>
        <v>0</v>
      </c>
      <c r="G30" s="20">
        <f t="shared" si="0"/>
        <v>0</v>
      </c>
      <c r="H30" s="20">
        <f>H26+H29</f>
        <v>128.39861303744797</v>
      </c>
    </row>
    <row r="31" spans="1:8" ht="12.75" customHeight="1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2.7477303190013869</v>
      </c>
      <c r="H32" s="20">
        <f>D32+E32+F32+G32</f>
        <v>2.7477303190013869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12.843799698683643</v>
      </c>
      <c r="H33" s="20">
        <f>D33+E33+F33+G33</f>
        <v>12.843799698683643</v>
      </c>
    </row>
    <row r="34" spans="1:8" ht="12.75" customHeight="1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15.591530017685031</v>
      </c>
      <c r="H34" s="20">
        <f>D34+E34+F34+G34</f>
        <v>15.591530017685031</v>
      </c>
    </row>
    <row r="35" spans="1:8" x14ac:dyDescent="0.2">
      <c r="A35" s="22"/>
      <c r="B35" s="28" t="s">
        <v>42</v>
      </c>
      <c r="C35" s="29"/>
      <c r="D35" s="20">
        <f>D30+D34</f>
        <v>89.879029126213581</v>
      </c>
      <c r="E35" s="20">
        <f t="shared" ref="E35:F35" si="2">E30+E34</f>
        <v>38.519583911234399</v>
      </c>
      <c r="F35" s="20">
        <f t="shared" si="2"/>
        <v>0</v>
      </c>
      <c r="G35" s="20">
        <f>G30+G34</f>
        <v>15.591530017685031</v>
      </c>
      <c r="H35" s="20">
        <f>H34+H30</f>
        <v>143.99014305513299</v>
      </c>
    </row>
    <row r="36" spans="1:8" ht="12.75" customHeight="1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48</v>
      </c>
      <c r="D37" s="21"/>
      <c r="E37" s="21"/>
      <c r="F37" s="21"/>
      <c r="G37" s="20">
        <f>96627.07/1000/1.2/4.91</f>
        <v>16.399706381534283</v>
      </c>
      <c r="H37" s="20">
        <f>G37+F37+E37+D37</f>
        <v>16.399706381534283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32.3/12.21</f>
        <v>2.6453726453726452</v>
      </c>
      <c r="H38" s="20">
        <f t="shared" ref="H38:H43" si="3">G38+F38+E38+D38</f>
        <v>2.6453726453726452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35700/1000/1.2/12.21</f>
        <v>2.4365274365274368</v>
      </c>
      <c r="H39" s="20">
        <f t="shared" si="3"/>
        <v>2.4365274365274368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8000/1.2/1000/12.21</f>
        <v>0.54600054600054604</v>
      </c>
      <c r="H40" s="20">
        <f t="shared" si="3"/>
        <v>0.54600054600054604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463/1000/1.2/12.21</f>
        <v>3.15997815997816E-2</v>
      </c>
      <c r="H41" s="20">
        <f t="shared" si="3"/>
        <v>3.15997815997816E-2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25200/1000/1.2/12.21</f>
        <v>1.7199017199017197</v>
      </c>
      <c r="H42" s="20">
        <f t="shared" si="3"/>
        <v>1.7199017199017197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9.1154455207482261</v>
      </c>
      <c r="H43" s="20">
        <f t="shared" si="3"/>
        <v>9.1154455207482261</v>
      </c>
    </row>
    <row r="44" spans="1:8" ht="12.75" customHeight="1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32.894554031684642</v>
      </c>
      <c r="H44" s="20">
        <f>G44+F44+E44+D44</f>
        <v>32.894554031684642</v>
      </c>
    </row>
    <row r="45" spans="1:8" x14ac:dyDescent="0.2">
      <c r="A45" s="22"/>
      <c r="B45" s="28" t="s">
        <v>31</v>
      </c>
      <c r="C45" s="29"/>
      <c r="D45" s="20">
        <f>D35+D44</f>
        <v>89.879029126213581</v>
      </c>
      <c r="E45" s="20">
        <f t="shared" ref="E45:G45" si="5">E35+E44</f>
        <v>38.519583911234399</v>
      </c>
      <c r="F45" s="20">
        <f t="shared" si="5"/>
        <v>0</v>
      </c>
      <c r="G45" s="20">
        <f t="shared" si="5"/>
        <v>48.486084049369673</v>
      </c>
      <c r="H45" s="20">
        <f>D45+E45+F45+G45</f>
        <v>176.88469708681765</v>
      </c>
    </row>
    <row r="46" spans="1:8" ht="12.75" customHeight="1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17.975805825242716</v>
      </c>
      <c r="E47" s="20">
        <f t="shared" ref="E47:G47" si="6">E45/100*20</f>
        <v>7.7039167822468801</v>
      </c>
      <c r="F47" s="20">
        <f t="shared" si="6"/>
        <v>0</v>
      </c>
      <c r="G47" s="20">
        <f t="shared" si="6"/>
        <v>9.6972168098739342</v>
      </c>
      <c r="H47" s="20">
        <f>H45/100*20</f>
        <v>35.376939417363531</v>
      </c>
    </row>
    <row r="48" spans="1:8" ht="12.75" customHeight="1" x14ac:dyDescent="0.2">
      <c r="A48" s="22"/>
      <c r="B48" s="28" t="s">
        <v>34</v>
      </c>
      <c r="C48" s="29"/>
      <c r="D48" s="20">
        <f>D47</f>
        <v>17.975805825242716</v>
      </c>
      <c r="E48" s="20">
        <f>E47</f>
        <v>7.7039167822468801</v>
      </c>
      <c r="F48" s="21">
        <f>F47</f>
        <v>0</v>
      </c>
      <c r="G48" s="20">
        <f>G47</f>
        <v>9.6972168098739342</v>
      </c>
      <c r="H48" s="20">
        <f>D48+E48+F48+G48</f>
        <v>35.376939417363531</v>
      </c>
    </row>
    <row r="49" spans="1:8" ht="12.75" customHeight="1" x14ac:dyDescent="0.2">
      <c r="A49" s="22"/>
      <c r="B49" s="28" t="s">
        <v>35</v>
      </c>
      <c r="C49" s="29"/>
      <c r="D49" s="20">
        <f>D45+D47</f>
        <v>107.8548349514563</v>
      </c>
      <c r="E49" s="20">
        <f>E45+E47</f>
        <v>46.223500693481277</v>
      </c>
      <c r="F49" s="20">
        <f t="shared" ref="F49" si="7">F45+F47</f>
        <v>0</v>
      </c>
      <c r="G49" s="20">
        <f>G45+G47</f>
        <v>58.183300859243609</v>
      </c>
      <c r="H49" s="20">
        <f>H45+H47</f>
        <v>212.26163650418118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Плужник Сергей Алексеевич</cp:lastModifiedBy>
  <cp:lastPrinted>2022-07-08T06:09:15Z</cp:lastPrinted>
  <dcterms:created xsi:type="dcterms:W3CDTF">2022-07-06T13:17:17Z</dcterms:created>
  <dcterms:modified xsi:type="dcterms:W3CDTF">2022-09-16T12:35:59Z</dcterms:modified>
</cp:coreProperties>
</file>