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1-08-03-2-1258\"/>
    </mc:Choice>
  </mc:AlternateContent>
  <xr:revisionPtr revIDLastSave="0" documentId="14_{40A7003E-F426-48C3-B3DF-7716F496E99A}" xr6:coauthVersionLast="36" xr6:coauthVersionMax="36" xr10:uidLastSave="{00000000-0000-0000-0000-000000000000}"/>
  <bookViews>
    <workbookView xWindow="0" yWindow="0" windowWidth="28740" windowHeight="12240" activeTab="1" xr2:uid="{00000000-000D-0000-FFFF-FFFF00000000}"/>
  </bookViews>
  <sheets>
    <sheet name="19-1-17-1-08-03-2-1258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2" i="1"/>
  <c r="M28" i="1" l="1"/>
  <c r="R21" i="1" l="1"/>
  <c r="R28" i="1" l="1"/>
  <c r="R36" i="1"/>
  <c r="R35" i="1"/>
  <c r="R20" i="1"/>
  <c r="R37" i="1" l="1"/>
</calcChain>
</file>

<file path=xl/sharedStrings.xml><?xml version="1.0" encoding="utf-8"?>
<sst xmlns="http://schemas.openxmlformats.org/spreadsheetml/2006/main" count="124" uniqueCount="115">
  <si>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</si>
  <si>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</si>
  <si>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</si>
  <si>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</si>
  <si>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</si>
  <si>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</si>
  <si>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</si>
  <si>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</si>
  <si>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</si>
  <si>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</si>
  <si>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</si>
  <si>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</si>
  <si>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</si>
  <si>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</si>
  <si>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</si>
  <si>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</si>
  <si>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</si>
  <si>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</si>
  <si>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</si>
  <si>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</si>
  <si>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</si>
  <si>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</si>
  <si>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</si>
  <si>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 по трассе</t>
  </si>
  <si>
    <t>1 м2</t>
  </si>
  <si>
    <t>Б4-01</t>
  </si>
  <si>
    <t>Б4-02</t>
  </si>
  <si>
    <t>1 км</t>
  </si>
  <si>
    <t>1 м по трассе</t>
  </si>
  <si>
    <t>Н2-02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</si>
  <si>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</si>
  <si>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</si>
  <si>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</si>
  <si>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</si>
  <si>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</si>
  <si>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1 шт.</t>
  </si>
  <si>
    <t>К5-01</t>
  </si>
  <si>
    <t>1 га</t>
  </si>
  <si>
    <t>Б7-03</t>
  </si>
  <si>
    <t>100 м</t>
  </si>
  <si>
    <t>М4-01</t>
  </si>
  <si>
    <t>УНЦ устройства лежневых дорог (тыс. руб.)</t>
  </si>
  <si>
    <t>км</t>
  </si>
  <si>
    <t>Л9-01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</si>
  <si>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</si>
  <si>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</si>
  <si>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</si>
  <si>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</si>
  <si>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</si>
  <si>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нд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</si>
  <si>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</si>
  <si>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</si>
  <si>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</si>
  <si>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УНЦ на устройство траншеи КЛ и восстановление благоустройства по трассе (тыс. руб.)</t>
  </si>
  <si>
    <t xml:space="preserve">УНЦ КЛ 6-500 кВ (с алюминиевой жилой) (тыс. руб.) </t>
  </si>
  <si>
    <t>УНЦ на восстановление дорожного покрытия при прокладке кабельной линии. Тротуар (тыс. руб.)</t>
  </si>
  <si>
    <t>УНЦ на восстановление дорожного покрытия при прокладке кабельной линии. Проезжая часть (тыс. руб.)</t>
  </si>
  <si>
    <t>УНЦ выполнения специального перехода кабельной линии методом ГНБ (тыс. руб.)</t>
  </si>
  <si>
    <t xml:space="preserve">УНЦ кабельных сооружений для прокладки кабельной линии (тыс. руб.) Железобетонные лотки </t>
  </si>
  <si>
    <t>УНЦ кабельных сооружений для прокладки кабельной линии (тыс. руб.) Кабельная эстакада (галерея, туннель)</t>
  </si>
  <si>
    <t>УНЦ на установку страховочных пакетов при прокладке КЛ 6-500 кВ (тыс. руб.)</t>
  </si>
  <si>
    <t>УНЦ на вырубку (расширение, расчистку) просеки ВЛ (тыс. руб.)</t>
  </si>
  <si>
    <t>УНЦ на трелевку хлыстов древесины при вырубке (расширении) просеки ВЛ (тыс. руб.)</t>
  </si>
  <si>
    <t>УНЦ подводной прокладки КЛ 6-500 кВ (тыс. руб.)</t>
  </si>
  <si>
    <t>Затраты на разработку и утверждение ДПТ при прохождении ВЛ по землям лесного фонда (землям, покрытым лесом) (тыс. руб.)</t>
  </si>
  <si>
    <t>Итого объем финансовых потребностей по инвестиционному проекту, тыс. рублей</t>
  </si>
  <si>
    <t>К1-08-2</t>
  </si>
  <si>
    <t>Ф1-08-2</t>
  </si>
  <si>
    <t>Н1-04</t>
  </si>
  <si>
    <t>Б2-02-4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</si>
  <si>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</si>
  <si>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</si>
  <si>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4КЛ-10 кВ от места врезки 2КЛ-10 кВ "РТП-3372 - ТП-386" до проектируемой БКТП-4 в д. Янино Всеволожского района ЛО (19-1-17-1-08-03-2-1258)</t>
  </si>
  <si>
    <t>K_19-1-17-1-08-03-2-1258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</si>
  <si>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</si>
  <si>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</si>
  <si>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</si>
  <si>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</si>
  <si>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</si>
  <si>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</si>
  <si>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</si>
  <si>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</si>
  <si>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</si>
  <si>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</si>
  <si>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</si>
  <si>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</si>
  <si>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</si>
  <si>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</si>
  <si>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</si>
  <si>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</si>
  <si>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</si>
  <si>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</si>
  <si>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</si>
  <si>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</si>
  <si>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</si>
  <si>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</si>
  <si>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</si>
  <si>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</si>
  <si>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</si>
  <si>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</si>
  <si>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</si>
  <si>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</si>
  <si>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</si>
  <si>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</si>
  <si>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</si>
  <si>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</si>
  <si>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</si>
  <si>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</si>
  <si>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</si>
  <si>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</si>
  <si>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</si>
  <si>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</si>
  <si>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</si>
  <si>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</si>
  <si>
    <t>Всев, Стр-во 4КЛ-10 кВ от места врезки 2КЛ-10 кВ "РТП-3372 - ТП-386" до проектируемой БКТП-4 в д. Янино Всеволожского р-на ЛО (19-1-17-1-08-03-2-1258)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</si>
</sst>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10" fillId="0" borderId="0">
      <protection locked="0"/>
    </xf>
    <xf numFmtId="0" fontId="10" fillId="0" borderId="0"/>
    <xf numFmtId="0" fontId="2" fillId="0" borderId="0"/>
  </cellStyleXfs>
  <cellXfs count="77">
    <xf numFmtId="0" fontId="0" fillId="0" borderId="0" xfId="0"/>
    <xf numFmtId="49" fontId="2" fillId="0" borderId="0" xfId="1" applyNumberFormat="1" applyFont="1" applyFill="1" applyAlignment="1">
      <alignment horizontal="center"/>
    </xf>
    <xf numFmtId="0" fontId="3" fillId="0" borderId="0" xfId="2" applyFont="1" applyFill="1" applyAlignment="1">
      <alignment horizontal="right" vertical="center"/>
    </xf>
    <xf numFmtId="0" fontId="2" fillId="0" borderId="0" xfId="1" applyFont="1" applyFill="1"/>
    <xf numFmtId="0" fontId="3" fillId="0" borderId="0" xfId="2" applyFont="1" applyFill="1" applyAlignment="1">
      <alignment horizontal="right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/>
    <xf numFmtId="0" fontId="2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49" fontId="2" fillId="0" borderId="0" xfId="1" applyNumberFormat="1" applyFont="1" applyFill="1" applyAlignment="1"/>
    <xf numFmtId="0" fontId="2" fillId="0" borderId="0" xfId="1" applyFont="1" applyFill="1" applyBorder="1"/>
    <xf numFmtId="0" fontId="2" fillId="0" borderId="0" xfId="1" applyFont="1" applyFill="1" applyBorder="1" applyAlignment="1"/>
    <xf numFmtId="0" fontId="8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3" fillId="0" borderId="0" xfId="1" applyFont="1" applyFill="1" applyBorder="1" applyAlignment="1"/>
    <xf numFmtId="0" fontId="3" fillId="0" borderId="0" xfId="1" applyFont="1" applyFill="1"/>
    <xf numFmtId="0" fontId="2" fillId="0" borderId="0" xfId="1" applyFont="1" applyFill="1" applyAlignment="1"/>
    <xf numFmtId="0" fontId="2" fillId="0" borderId="2" xfId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2" xfId="1" quotePrefix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/>
    </xf>
    <xf numFmtId="0" fontId="2" fillId="0" borderId="2" xfId="1" applyFont="1" applyFill="1" applyBorder="1"/>
    <xf numFmtId="0" fontId="5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/>
    </xf>
    <xf numFmtId="0" fontId="5" fillId="0" borderId="2" xfId="1" applyFont="1" applyFill="1" applyBorder="1"/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left" vertical="center"/>
    </xf>
    <xf numFmtId="49" fontId="2" fillId="0" borderId="6" xfId="1" applyNumberFormat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2" fillId="0" borderId="6" xfId="1" applyFont="1" applyFill="1" applyBorder="1"/>
    <xf numFmtId="0" fontId="6" fillId="0" borderId="0" xfId="3" applyFont="1" applyFill="1" applyAlignment="1">
      <alignment vertical="top"/>
    </xf>
    <xf numFmtId="0" fontId="7" fillId="0" borderId="0" xfId="4" applyFont="1" applyFill="1"/>
    <xf numFmtId="0" fontId="7" fillId="0" borderId="0" xfId="4" applyFont="1" applyFill="1" applyAlignment="1"/>
    <xf numFmtId="0" fontId="8" fillId="0" borderId="0" xfId="1" applyFont="1" applyFill="1" applyBorder="1" applyAlignment="1">
      <alignment vertical="center"/>
    </xf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wrapText="1"/>
    </xf>
    <xf numFmtId="0" fontId="2" fillId="0" borderId="5" xfId="1" applyFont="1" applyFill="1" applyBorder="1" applyAlignment="1">
      <alignment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wrapText="1"/>
    </xf>
    <xf numFmtId="0" fontId="2" fillId="0" borderId="6" xfId="1" applyFont="1" applyFill="1" applyBorder="1" applyAlignment="1">
      <alignment horizont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wrapText="1"/>
    </xf>
    <xf numFmtId="0" fontId="0" fillId="0" borderId="0" xfId="0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9" fillId="0" borderId="0" xfId="4" applyFill="1"/>
    <xf numFmtId="0" fontId="2" fillId="0" borderId="0" xfId="1" applyFill="1"/>
    <xf numFmtId="49" fontId="2" fillId="0" borderId="0" xfId="1" applyNumberFormat="1" applyFill="1" applyAlignment="1">
      <alignment horizontal="center"/>
    </xf>
    <xf numFmtId="0" fontId="2" fillId="0" borderId="0" xfId="1" applyFill="1" applyAlignment="1">
      <alignment wrapText="1"/>
    </xf>
    <xf numFmtId="0" fontId="2" fillId="0" borderId="0" xfId="1" applyFill="1" applyAlignment="1">
      <alignment horizontal="center" wrapText="1"/>
    </xf>
    <xf numFmtId="0" fontId="2" fillId="0" borderId="0" xfId="1" applyFill="1" applyAlignment="1">
      <alignment horizontal="center"/>
    </xf>
    <xf numFmtId="0" fontId="11" fillId="0" borderId="0" xfId="5" applyFont="1" applyFill="1" applyBorder="1" applyAlignment="1" applyProtection="1">
      <alignment horizontal="centerContinuous" vertical="center" wrapText="1"/>
    </xf>
    <xf numFmtId="0" fontId="8" fillId="0" borderId="10" xfId="6" applyFont="1" applyFill="1" applyBorder="1" applyAlignment="1" applyProtection="1">
      <alignment horizontal="center" vertical="center" wrapText="1"/>
    </xf>
    <xf numFmtId="0" fontId="8" fillId="0" borderId="11" xfId="6" applyFont="1" applyFill="1" applyBorder="1" applyAlignment="1" applyProtection="1">
      <alignment horizontal="center" vertical="center" wrapText="1"/>
    </xf>
    <xf numFmtId="0" fontId="8" fillId="0" borderId="2" xfId="6" applyFont="1" applyFill="1" applyBorder="1" applyAlignment="1" applyProtection="1">
      <alignment horizontal="center" vertical="center" wrapText="1"/>
    </xf>
    <xf numFmtId="49" fontId="2" fillId="0" borderId="10" xfId="6" applyNumberFormat="1" applyFont="1" applyFill="1" applyBorder="1" applyAlignment="1" applyProtection="1">
      <alignment horizontal="center" vertical="center" wrapText="1"/>
    </xf>
    <xf numFmtId="0" fontId="2" fillId="0" borderId="10" xfId="6" applyFont="1" applyFill="1" applyBorder="1" applyAlignment="1" applyProtection="1">
      <alignment horizontal="left" vertical="center" wrapText="1"/>
    </xf>
    <xf numFmtId="4" fontId="8" fillId="0" borderId="12" xfId="6" applyNumberFormat="1" applyFont="1" applyFill="1" applyBorder="1" applyAlignment="1" applyProtection="1">
      <alignment horizontal="center" vertical="center" wrapText="1"/>
    </xf>
    <xf numFmtId="4" fontId="2" fillId="0" borderId="11" xfId="6" applyNumberFormat="1" applyFont="1" applyFill="1" applyBorder="1" applyAlignment="1" applyProtection="1">
      <alignment horizontal="center" vertical="center" wrapText="1"/>
    </xf>
    <xf numFmtId="0" fontId="8" fillId="0" borderId="10" xfId="6" applyFont="1" applyFill="1" applyBorder="1" applyAlignment="1" applyProtection="1">
      <alignment horizontal="left" vertical="center" wrapText="1"/>
    </xf>
    <xf numFmtId="4" fontId="8" fillId="0" borderId="10" xfId="6" applyNumberFormat="1" applyFont="1" applyFill="1" applyBorder="1" applyAlignment="1" applyProtection="1">
      <alignment horizontal="center" vertical="center" wrapText="1"/>
    </xf>
    <xf numFmtId="4" fontId="2" fillId="0" borderId="10" xfId="6" applyNumberFormat="1" applyFont="1" applyFill="1" applyBorder="1" applyAlignment="1" applyProtection="1">
      <alignment horizontal="center" vertical="center" wrapText="1"/>
    </xf>
    <xf numFmtId="4" fontId="6" fillId="0" borderId="0" xfId="5" applyNumberFormat="1" applyFont="1" applyFill="1" applyProtection="1"/>
    <xf numFmtId="4" fontId="8" fillId="0" borderId="2" xfId="6" applyNumberFormat="1" applyFont="1" applyFill="1" applyBorder="1" applyAlignment="1" applyProtection="1">
      <alignment horizontal="center" vertical="center" wrapText="1"/>
    </xf>
    <xf numFmtId="4" fontId="2" fillId="0" borderId="2" xfId="6" applyNumberFormat="1" applyFont="1" applyFill="1" applyBorder="1" applyAlignment="1" applyProtection="1">
      <alignment horizontal="center" vertical="center" wrapText="1"/>
    </xf>
    <xf numFmtId="164" fontId="12" fillId="0" borderId="7" xfId="7" applyNumberFormat="1" applyFont="1" applyFill="1" applyBorder="1" applyAlignment="1" applyProtection="1">
      <alignment horizontal="center" vertical="center"/>
      <protection locked="0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</cellXfs>
  <cellStyles count="8">
    <cellStyle name="Normal" xfId="6" xr:uid="{00000000-0005-0000-0000-000000000000}"/>
    <cellStyle name="Обычный" xfId="0" builtinId="0"/>
    <cellStyle name="Обычный 14" xfId="1" xr:uid="{00000000-0005-0000-0000-000002000000}"/>
    <cellStyle name="Обычный 2" xfId="4" xr:uid="{00000000-0005-0000-0000-000003000000}"/>
    <cellStyle name="Обычный 2 2" xfId="5" xr:uid="{00000000-0005-0000-0000-000004000000}"/>
    <cellStyle name="Обычный 3" xfId="2" xr:uid="{00000000-0005-0000-0000-000005000000}"/>
    <cellStyle name="Обычный 3 2 2" xfId="7" xr:uid="{00000000-0005-0000-0000-000006000000}"/>
    <cellStyle name="Обычный 7" xfId="3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X37"/>
  <sheetViews>
    <sheetView workbookViewId="0"/>
  </sheetViews>
  <sheetFormatPr defaultColWidth="9.140625" defaultRowHeight="15.75" x14ac:dyDescent="0.25"/>
  <cols>
    <col min="1" max="1" width="9.140625" style="50"/>
    <col min="2" max="2" width="55.7109375" style="50" customWidth="1"/>
    <col min="3" max="3" width="31.7109375" style="50" customWidth="1"/>
    <col min="4" max="4" width="37.140625" style="51" customWidth="1"/>
    <col min="5" max="7" width="9.140625" style="51"/>
    <col min="8" max="8" width="9.140625" style="52"/>
    <col min="9" max="9" width="9.140625" style="51"/>
    <col min="10" max="13" width="9.140625" style="52"/>
    <col min="14" max="17" width="9.140625" style="53"/>
    <col min="18" max="18" width="11.85546875" style="53" bestFit="1" customWidth="1"/>
    <col min="19" max="16384" width="9.140625" style="49"/>
  </cols>
  <sheetData>
    <row r="1" spans="1:50" ht="18.75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2" t="s">
        <v>0</v>
      </c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</row>
    <row r="2" spans="1:50" ht="18.75" x14ac:dyDescent="0.3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" t="s">
        <v>1</v>
      </c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</row>
    <row r="3" spans="1:50" ht="18.75" x14ac:dyDescent="0.3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" t="s">
        <v>2</v>
      </c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</row>
    <row r="4" spans="1:50" ht="18.75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</row>
    <row r="5" spans="1:50" ht="18.75" x14ac:dyDescent="0.25">
      <c r="A5" s="71" t="s">
        <v>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46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</row>
    <row r="6" spans="1:50" ht="18.75" x14ac:dyDescent="0.3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47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</row>
    <row r="7" spans="1:50" x14ac:dyDescent="0.25">
      <c r="A7" s="3"/>
      <c r="B7" s="3"/>
      <c r="C7" s="3"/>
      <c r="D7" s="3"/>
      <c r="E7" s="7" t="s">
        <v>70</v>
      </c>
      <c r="F7" s="7"/>
      <c r="G7" s="8"/>
      <c r="H7" s="9"/>
      <c r="I7" s="9"/>
      <c r="J7" s="3"/>
      <c r="K7" s="48"/>
      <c r="L7" s="48"/>
      <c r="M7" s="48"/>
      <c r="N7" s="48"/>
      <c r="O7" s="48"/>
      <c r="P7" s="48"/>
      <c r="Q7" s="9"/>
      <c r="R7" s="9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</row>
    <row r="8" spans="1:50" x14ac:dyDescent="0.25">
      <c r="A8" s="3"/>
      <c r="B8" s="3"/>
      <c r="C8" s="3"/>
      <c r="D8" s="3"/>
      <c r="E8" s="31" t="s">
        <v>4</v>
      </c>
      <c r="F8" s="31"/>
      <c r="G8" s="31"/>
      <c r="H8" s="31"/>
      <c r="I8" s="31"/>
      <c r="J8" s="3"/>
      <c r="K8" s="48"/>
      <c r="L8" s="48"/>
      <c r="M8" s="48"/>
      <c r="N8" s="48"/>
      <c r="O8" s="48"/>
      <c r="P8" s="48"/>
      <c r="Q8" s="31"/>
      <c r="R8" s="31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</row>
    <row r="9" spans="1:50" x14ac:dyDescent="0.25">
      <c r="A9" s="3"/>
      <c r="B9" s="3"/>
      <c r="C9" s="3"/>
      <c r="D9" s="3"/>
      <c r="E9" s="1"/>
      <c r="F9" s="1"/>
      <c r="G9" s="1"/>
      <c r="H9" s="9"/>
      <c r="I9" s="9"/>
      <c r="J9" s="3"/>
      <c r="K9" s="48"/>
      <c r="L9" s="48"/>
      <c r="M9" s="48"/>
      <c r="N9" s="48"/>
      <c r="O9" s="48"/>
      <c r="P9" s="48"/>
      <c r="Q9" s="9"/>
      <c r="R9" s="9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</row>
    <row r="10" spans="1:50" x14ac:dyDescent="0.25">
      <c r="A10" s="10"/>
      <c r="B10" s="10"/>
      <c r="C10" s="10"/>
      <c r="D10" s="10"/>
      <c r="E10" s="7" t="s">
        <v>113</v>
      </c>
      <c r="F10" s="7"/>
      <c r="G10" s="7"/>
      <c r="H10" s="11"/>
      <c r="I10" s="11"/>
      <c r="J10" s="10"/>
      <c r="K10" s="10"/>
      <c r="L10" s="10"/>
      <c r="M10" s="10"/>
      <c r="N10" s="10"/>
      <c r="O10" s="10"/>
      <c r="P10" s="10"/>
      <c r="Q10" s="11"/>
      <c r="R10" s="11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</row>
    <row r="11" spans="1:50" x14ac:dyDescent="0.25">
      <c r="A11" s="32"/>
      <c r="B11" s="32"/>
      <c r="C11" s="32"/>
      <c r="D11" s="32"/>
      <c r="E11" s="32"/>
      <c r="F11" s="32"/>
      <c r="G11" s="32"/>
      <c r="H11" s="33"/>
      <c r="I11" s="33"/>
      <c r="J11" s="33"/>
      <c r="K11" s="32"/>
      <c r="L11" s="32"/>
      <c r="M11" s="32"/>
      <c r="N11" s="32"/>
      <c r="O11" s="32"/>
      <c r="P11" s="32"/>
      <c r="Q11" s="33"/>
      <c r="R11" s="33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</row>
    <row r="12" spans="1:50" x14ac:dyDescent="0.25">
      <c r="A12" s="32"/>
      <c r="B12" s="32"/>
      <c r="C12" s="32"/>
      <c r="D12" s="32"/>
      <c r="E12" s="7"/>
      <c r="F12" s="7"/>
      <c r="G12" s="7"/>
      <c r="H12" s="33"/>
      <c r="I12" s="33"/>
      <c r="J12" s="33"/>
      <c r="K12" s="32"/>
      <c r="L12" s="32"/>
      <c r="M12" s="32"/>
      <c r="N12" s="32"/>
      <c r="O12" s="32"/>
      <c r="P12" s="32"/>
      <c r="Q12" s="33"/>
      <c r="R12" s="33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</row>
    <row r="13" spans="1:50" x14ac:dyDescent="0.25">
      <c r="A13" s="73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12"/>
      <c r="T13" s="12"/>
      <c r="U13" s="12"/>
      <c r="V13" s="12"/>
      <c r="W13" s="12"/>
      <c r="X13" s="12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x14ac:dyDescent="0.25">
      <c r="A14" s="13"/>
      <c r="B14" s="12"/>
      <c r="C14" s="34"/>
      <c r="D14" s="34" t="s">
        <v>114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</row>
    <row r="15" spans="1:50" ht="18.75" x14ac:dyDescent="0.3">
      <c r="A15" s="10"/>
      <c r="B15" s="10"/>
      <c r="C15" s="10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</row>
    <row r="16" spans="1:50" ht="18.75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</row>
    <row r="17" spans="1:19" ht="15.75" customHeight="1" x14ac:dyDescent="0.25">
      <c r="A17" s="69" t="s">
        <v>5</v>
      </c>
      <c r="B17" s="69" t="s">
        <v>6</v>
      </c>
      <c r="C17" s="69" t="s">
        <v>7</v>
      </c>
      <c r="D17" s="69" t="s">
        <v>8</v>
      </c>
      <c r="E17" s="69" t="s">
        <v>9</v>
      </c>
      <c r="F17" s="69" t="s">
        <v>10</v>
      </c>
      <c r="G17" s="69" t="s">
        <v>11</v>
      </c>
      <c r="H17" s="74" t="s">
        <v>12</v>
      </c>
      <c r="I17" s="75"/>
      <c r="J17" s="75"/>
      <c r="K17" s="76"/>
      <c r="L17" s="74" t="s">
        <v>13</v>
      </c>
      <c r="M17" s="75"/>
      <c r="N17" s="75"/>
      <c r="O17" s="75"/>
      <c r="P17" s="75"/>
      <c r="Q17" s="75"/>
      <c r="R17" s="76"/>
      <c r="S17" s="69" t="s">
        <v>14</v>
      </c>
    </row>
    <row r="18" spans="1:19" ht="236.25" x14ac:dyDescent="0.25">
      <c r="A18" s="70"/>
      <c r="B18" s="70"/>
      <c r="C18" s="70"/>
      <c r="D18" s="70"/>
      <c r="E18" s="70"/>
      <c r="F18" s="70"/>
      <c r="G18" s="70"/>
      <c r="H18" s="17" t="s">
        <v>15</v>
      </c>
      <c r="I18" s="17" t="s">
        <v>16</v>
      </c>
      <c r="J18" s="17" t="s">
        <v>17</v>
      </c>
      <c r="K18" s="17" t="s">
        <v>18</v>
      </c>
      <c r="L18" s="17" t="s">
        <v>19</v>
      </c>
      <c r="M18" s="17" t="s">
        <v>20</v>
      </c>
      <c r="N18" s="17" t="s">
        <v>50</v>
      </c>
      <c r="O18" s="17" t="s">
        <v>51</v>
      </c>
      <c r="P18" s="17" t="s">
        <v>52</v>
      </c>
      <c r="Q18" s="17" t="s">
        <v>21</v>
      </c>
      <c r="R18" s="18" t="s">
        <v>22</v>
      </c>
      <c r="S18" s="70"/>
    </row>
    <row r="19" spans="1:19" x14ac:dyDescent="0.25">
      <c r="A19" s="19">
        <v>1</v>
      </c>
      <c r="B19" s="1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20">
        <v>18</v>
      </c>
      <c r="S19" s="19">
        <v>19</v>
      </c>
    </row>
    <row r="20" spans="1:19" ht="283.5" x14ac:dyDescent="0.25">
      <c r="A20" s="21" t="s">
        <v>71</v>
      </c>
      <c r="B20" s="43" t="s">
        <v>72</v>
      </c>
      <c r="C20" s="21" t="s">
        <v>73</v>
      </c>
      <c r="D20" s="35" t="s">
        <v>53</v>
      </c>
      <c r="E20" s="22"/>
      <c r="F20" s="22"/>
      <c r="G20" s="22"/>
      <c r="H20" s="45">
        <v>10</v>
      </c>
      <c r="I20" s="35"/>
      <c r="J20" s="36" t="s">
        <v>111</v>
      </c>
      <c r="K20" s="36"/>
      <c r="L20" s="23">
        <v>2</v>
      </c>
      <c r="M20" s="36">
        <v>0.2</v>
      </c>
      <c r="N20" s="36" t="s">
        <v>23</v>
      </c>
      <c r="O20" s="24" t="s">
        <v>69</v>
      </c>
      <c r="P20" s="24">
        <v>2703</v>
      </c>
      <c r="Q20" s="24">
        <v>1</v>
      </c>
      <c r="R20" s="24">
        <f>Q20*P20*M20</f>
        <v>540.6</v>
      </c>
      <c r="S20" s="25"/>
    </row>
    <row r="21" spans="1:19" ht="31.5" x14ac:dyDescent="0.25">
      <c r="A21" s="21"/>
      <c r="B21" s="21"/>
      <c r="C21" s="21"/>
      <c r="D21" s="35" t="s">
        <v>54</v>
      </c>
      <c r="E21" s="22"/>
      <c r="F21" s="22"/>
      <c r="G21" s="22"/>
      <c r="H21" s="41"/>
      <c r="I21" s="35"/>
      <c r="J21" s="36"/>
      <c r="K21" s="36"/>
      <c r="L21" s="23">
        <v>4</v>
      </c>
      <c r="M21" s="36">
        <v>0.2</v>
      </c>
      <c r="N21" s="36" t="s">
        <v>23</v>
      </c>
      <c r="O21" s="24" t="s">
        <v>66</v>
      </c>
      <c r="P21" s="24">
        <v>3055</v>
      </c>
      <c r="Q21" s="24">
        <v>1.08</v>
      </c>
      <c r="R21" s="24">
        <f>P21*M21*Q21*L21</f>
        <v>2639.52</v>
      </c>
      <c r="S21" s="25"/>
    </row>
    <row r="22" spans="1:19" ht="63" x14ac:dyDescent="0.25">
      <c r="A22" s="21"/>
      <c r="B22" s="21"/>
      <c r="C22" s="21"/>
      <c r="D22" s="35" t="s">
        <v>55</v>
      </c>
      <c r="E22" s="22"/>
      <c r="F22" s="22"/>
      <c r="G22" s="22"/>
      <c r="H22" s="41"/>
      <c r="I22" s="35"/>
      <c r="J22" s="36"/>
      <c r="K22" s="36"/>
      <c r="L22" s="23"/>
      <c r="M22" s="36">
        <v>500</v>
      </c>
      <c r="N22" s="36" t="s">
        <v>24</v>
      </c>
      <c r="O22" s="24" t="s">
        <v>25</v>
      </c>
      <c r="P22" s="24">
        <v>1.3</v>
      </c>
      <c r="Q22" s="24">
        <v>1</v>
      </c>
      <c r="R22" s="24">
        <f>M22*P22*1</f>
        <v>650</v>
      </c>
      <c r="S22" s="25"/>
    </row>
    <row r="23" spans="1:19" ht="63" x14ac:dyDescent="0.25">
      <c r="A23" s="21"/>
      <c r="B23" s="21"/>
      <c r="C23" s="21"/>
      <c r="D23" s="35" t="s">
        <v>56</v>
      </c>
      <c r="E23" s="22"/>
      <c r="F23" s="22"/>
      <c r="G23" s="22"/>
      <c r="H23" s="41"/>
      <c r="I23" s="35"/>
      <c r="J23" s="36"/>
      <c r="K23" s="36"/>
      <c r="L23" s="23"/>
      <c r="M23" s="36"/>
      <c r="N23" s="36" t="s">
        <v>24</v>
      </c>
      <c r="O23" s="24" t="s">
        <v>26</v>
      </c>
      <c r="P23" s="24">
        <v>2.3199999999999998</v>
      </c>
      <c r="Q23" s="24">
        <v>1</v>
      </c>
      <c r="R23" s="24">
        <v>0</v>
      </c>
      <c r="S23" s="25"/>
    </row>
    <row r="24" spans="1:19" ht="47.25" x14ac:dyDescent="0.25">
      <c r="A24" s="21"/>
      <c r="B24" s="21"/>
      <c r="C24" s="21"/>
      <c r="D24" s="35" t="s">
        <v>57</v>
      </c>
      <c r="E24" s="22"/>
      <c r="F24" s="22"/>
      <c r="G24" s="22"/>
      <c r="H24" s="41"/>
      <c r="I24" s="35"/>
      <c r="J24" s="36"/>
      <c r="K24" s="36"/>
      <c r="L24" s="23"/>
      <c r="M24" s="36"/>
      <c r="N24" s="36" t="s">
        <v>27</v>
      </c>
      <c r="O24" s="24" t="s">
        <v>68</v>
      </c>
      <c r="P24" s="24">
        <v>23636</v>
      </c>
      <c r="Q24" s="24">
        <v>1.08</v>
      </c>
      <c r="R24" s="24">
        <v>0</v>
      </c>
      <c r="S24" s="25"/>
    </row>
    <row r="25" spans="1:19" ht="47.25" x14ac:dyDescent="0.25">
      <c r="A25" s="21"/>
      <c r="B25" s="21"/>
      <c r="C25" s="21"/>
      <c r="D25" s="35" t="s">
        <v>58</v>
      </c>
      <c r="E25" s="22"/>
      <c r="F25" s="22"/>
      <c r="G25" s="22"/>
      <c r="H25" s="41"/>
      <c r="I25" s="35"/>
      <c r="J25" s="36"/>
      <c r="K25" s="36"/>
      <c r="L25" s="23"/>
      <c r="M25" s="36"/>
      <c r="N25" s="36" t="s">
        <v>28</v>
      </c>
      <c r="O25" s="24" t="s">
        <v>29</v>
      </c>
      <c r="P25" s="24">
        <v>8</v>
      </c>
      <c r="Q25" s="24">
        <v>1.08</v>
      </c>
      <c r="R25" s="24">
        <v>0</v>
      </c>
      <c r="S25" s="25"/>
    </row>
    <row r="26" spans="1:19" ht="63" x14ac:dyDescent="0.25">
      <c r="A26" s="21"/>
      <c r="B26" s="21"/>
      <c r="C26" s="21"/>
      <c r="D26" s="35" t="s">
        <v>59</v>
      </c>
      <c r="E26" s="22"/>
      <c r="F26" s="22"/>
      <c r="G26" s="22"/>
      <c r="H26" s="41"/>
      <c r="I26" s="35"/>
      <c r="J26" s="36"/>
      <c r="K26" s="36"/>
      <c r="L26" s="23"/>
      <c r="M26" s="36"/>
      <c r="N26" s="36" t="s">
        <v>28</v>
      </c>
      <c r="O26" s="24" t="s">
        <v>30</v>
      </c>
      <c r="P26" s="24">
        <v>134</v>
      </c>
      <c r="Q26" s="24">
        <v>1.08</v>
      </c>
      <c r="R26" s="24">
        <v>0</v>
      </c>
      <c r="S26" s="25"/>
    </row>
    <row r="27" spans="1:19" ht="31.5" x14ac:dyDescent="0.25">
      <c r="A27" s="21"/>
      <c r="B27" s="21"/>
      <c r="C27" s="21"/>
      <c r="D27" s="35" t="s">
        <v>31</v>
      </c>
      <c r="E27" s="22"/>
      <c r="F27" s="22"/>
      <c r="G27" s="22"/>
      <c r="H27" s="41"/>
      <c r="I27" s="35"/>
      <c r="J27" s="36"/>
      <c r="K27" s="36"/>
      <c r="L27" s="23"/>
      <c r="M27" s="36"/>
      <c r="N27" s="36" t="s">
        <v>27</v>
      </c>
      <c r="O27" s="24" t="s">
        <v>32</v>
      </c>
      <c r="P27" s="24">
        <v>1556</v>
      </c>
      <c r="Q27" s="24">
        <v>1.08</v>
      </c>
      <c r="R27" s="24">
        <v>0</v>
      </c>
      <c r="S27" s="25"/>
    </row>
    <row r="28" spans="1:19" ht="31.5" x14ac:dyDescent="0.25">
      <c r="A28" s="21"/>
      <c r="B28" s="21"/>
      <c r="C28" s="21"/>
      <c r="D28" s="35" t="s">
        <v>33</v>
      </c>
      <c r="E28" s="22"/>
      <c r="F28" s="22"/>
      <c r="G28" s="22"/>
      <c r="H28" s="41"/>
      <c r="I28" s="35"/>
      <c r="J28" s="36"/>
      <c r="K28" s="36"/>
      <c r="L28" s="23"/>
      <c r="M28" s="36">
        <f>0.066*6</f>
        <v>0.39600000000000002</v>
      </c>
      <c r="N28" s="36" t="s">
        <v>27</v>
      </c>
      <c r="O28" s="24" t="s">
        <v>34</v>
      </c>
      <c r="P28" s="24">
        <v>2192</v>
      </c>
      <c r="Q28" s="24">
        <v>1.08</v>
      </c>
      <c r="R28" s="24">
        <f>Q28*P28*M28</f>
        <v>937.47456000000011</v>
      </c>
      <c r="S28" s="25"/>
    </row>
    <row r="29" spans="1:19" ht="47.25" x14ac:dyDescent="0.25">
      <c r="A29" s="21"/>
      <c r="B29" s="21"/>
      <c r="C29" s="21"/>
      <c r="D29" s="35" t="s">
        <v>60</v>
      </c>
      <c r="E29" s="22"/>
      <c r="F29" s="22"/>
      <c r="G29" s="22"/>
      <c r="H29" s="41"/>
      <c r="I29" s="35"/>
      <c r="J29" s="36"/>
      <c r="K29" s="36"/>
      <c r="L29" s="23"/>
      <c r="M29" s="36"/>
      <c r="N29" s="36" t="s">
        <v>35</v>
      </c>
      <c r="O29" s="24" t="s">
        <v>36</v>
      </c>
      <c r="P29" s="24">
        <v>1410</v>
      </c>
      <c r="Q29" s="24">
        <v>1.08</v>
      </c>
      <c r="R29" s="24">
        <v>0</v>
      </c>
      <c r="S29" s="25"/>
    </row>
    <row r="30" spans="1:19" ht="31.5" x14ac:dyDescent="0.25">
      <c r="A30" s="21"/>
      <c r="B30" s="21"/>
      <c r="C30" s="21"/>
      <c r="D30" s="35" t="s">
        <v>61</v>
      </c>
      <c r="E30" s="22"/>
      <c r="F30" s="22"/>
      <c r="G30" s="22"/>
      <c r="H30" s="41"/>
      <c r="I30" s="35"/>
      <c r="J30" s="36"/>
      <c r="K30" s="36"/>
      <c r="L30" s="23"/>
      <c r="M30" s="36"/>
      <c r="N30" s="36" t="s">
        <v>37</v>
      </c>
      <c r="O30" s="24" t="s">
        <v>38</v>
      </c>
      <c r="P30" s="24">
        <v>261</v>
      </c>
      <c r="Q30" s="24">
        <v>1</v>
      </c>
      <c r="R30" s="24">
        <v>0</v>
      </c>
      <c r="S30" s="25"/>
    </row>
    <row r="31" spans="1:19" ht="46.9" customHeight="1" x14ac:dyDescent="0.25">
      <c r="A31" s="21"/>
      <c r="B31" s="21"/>
      <c r="C31" s="21"/>
      <c r="D31" s="35" t="s">
        <v>62</v>
      </c>
      <c r="E31" s="22"/>
      <c r="F31" s="22"/>
      <c r="G31" s="22"/>
      <c r="H31" s="41"/>
      <c r="I31" s="35"/>
      <c r="J31" s="36"/>
      <c r="K31" s="36"/>
      <c r="L31" s="23"/>
      <c r="M31" s="36"/>
      <c r="N31" s="36" t="s">
        <v>39</v>
      </c>
      <c r="O31" s="24" t="s">
        <v>40</v>
      </c>
      <c r="P31" s="24">
        <v>6.9</v>
      </c>
      <c r="Q31" s="24">
        <v>1.18</v>
      </c>
      <c r="R31" s="24">
        <v>0</v>
      </c>
      <c r="S31" s="25"/>
    </row>
    <row r="32" spans="1:19" ht="31.5" x14ac:dyDescent="0.25">
      <c r="A32" s="21"/>
      <c r="B32" s="21"/>
      <c r="C32" s="21"/>
      <c r="D32" s="35" t="s">
        <v>41</v>
      </c>
      <c r="E32" s="22"/>
      <c r="F32" s="22"/>
      <c r="G32" s="22"/>
      <c r="H32" s="41"/>
      <c r="I32" s="35"/>
      <c r="J32" s="36"/>
      <c r="K32" s="36"/>
      <c r="L32" s="23"/>
      <c r="M32" s="36"/>
      <c r="N32" s="36" t="s">
        <v>42</v>
      </c>
      <c r="O32" s="24" t="s">
        <v>43</v>
      </c>
      <c r="P32" s="24">
        <v>6890</v>
      </c>
      <c r="Q32" s="24">
        <v>1.04</v>
      </c>
      <c r="R32" s="24">
        <v>0</v>
      </c>
      <c r="S32" s="25"/>
    </row>
    <row r="33" spans="1:19" ht="31.5" x14ac:dyDescent="0.25">
      <c r="A33" s="21"/>
      <c r="B33" s="21"/>
      <c r="C33" s="21"/>
      <c r="D33" s="35" t="s">
        <v>63</v>
      </c>
      <c r="E33" s="22"/>
      <c r="F33" s="22"/>
      <c r="G33" s="22"/>
      <c r="H33" s="41"/>
      <c r="I33" s="35"/>
      <c r="J33" s="36"/>
      <c r="K33" s="36"/>
      <c r="L33" s="23"/>
      <c r="M33" s="36"/>
      <c r="N33" s="36" t="s">
        <v>27</v>
      </c>
      <c r="O33" s="24" t="s">
        <v>67</v>
      </c>
      <c r="P33" s="24">
        <v>35676</v>
      </c>
      <c r="Q33" s="24">
        <v>1.18</v>
      </c>
      <c r="R33" s="24">
        <v>0</v>
      </c>
      <c r="S33" s="25"/>
    </row>
    <row r="34" spans="1:19" ht="78.75" x14ac:dyDescent="0.25">
      <c r="A34" s="21"/>
      <c r="B34" s="21"/>
      <c r="C34" s="21"/>
      <c r="D34" s="35" t="s">
        <v>64</v>
      </c>
      <c r="E34" s="35"/>
      <c r="F34" s="35"/>
      <c r="G34" s="35"/>
      <c r="H34" s="41"/>
      <c r="I34" s="35"/>
      <c r="J34" s="35"/>
      <c r="K34" s="36"/>
      <c r="L34" s="36"/>
      <c r="M34" s="36"/>
      <c r="N34" s="36" t="s">
        <v>27</v>
      </c>
      <c r="O34" s="24" t="s">
        <v>44</v>
      </c>
      <c r="P34" s="24">
        <v>563</v>
      </c>
      <c r="Q34" s="24">
        <v>1</v>
      </c>
      <c r="R34" s="24">
        <v>0</v>
      </c>
      <c r="S34" s="22"/>
    </row>
    <row r="35" spans="1:19" ht="63" x14ac:dyDescent="0.25">
      <c r="A35" s="21"/>
      <c r="B35" s="21"/>
      <c r="C35" s="21"/>
      <c r="D35" s="35" t="s">
        <v>45</v>
      </c>
      <c r="E35" s="35"/>
      <c r="F35" s="35"/>
      <c r="G35" s="35"/>
      <c r="H35" s="41"/>
      <c r="I35" s="35"/>
      <c r="J35" s="35"/>
      <c r="K35" s="36"/>
      <c r="L35" s="36"/>
      <c r="M35" s="36">
        <v>0.2</v>
      </c>
      <c r="N35" s="36" t="s">
        <v>27</v>
      </c>
      <c r="O35" s="24" t="s">
        <v>46</v>
      </c>
      <c r="P35" s="24">
        <v>167</v>
      </c>
      <c r="Q35" s="24">
        <v>1</v>
      </c>
      <c r="R35" s="24">
        <f>Q35*P35*M35</f>
        <v>33.4</v>
      </c>
      <c r="S35" s="22"/>
    </row>
    <row r="36" spans="1:19" ht="32.25" thickBot="1" x14ac:dyDescent="0.3">
      <c r="A36" s="28"/>
      <c r="B36" s="28"/>
      <c r="C36" s="28"/>
      <c r="D36" s="39" t="s">
        <v>47</v>
      </c>
      <c r="E36" s="39"/>
      <c r="F36" s="39"/>
      <c r="G36" s="39"/>
      <c r="H36" s="42"/>
      <c r="I36" s="39"/>
      <c r="J36" s="39"/>
      <c r="K36" s="40"/>
      <c r="L36" s="40"/>
      <c r="M36" s="40">
        <v>1</v>
      </c>
      <c r="N36" s="40" t="s">
        <v>23</v>
      </c>
      <c r="O36" s="29" t="s">
        <v>48</v>
      </c>
      <c r="P36" s="29">
        <v>611</v>
      </c>
      <c r="Q36" s="29">
        <v>1</v>
      </c>
      <c r="R36" s="29">
        <f>Q36*P36*M36</f>
        <v>611</v>
      </c>
      <c r="S36" s="30"/>
    </row>
    <row r="37" spans="1:19" ht="63.75" thickTop="1" x14ac:dyDescent="0.25">
      <c r="A37" s="26"/>
      <c r="B37" s="27"/>
      <c r="C37" s="26"/>
      <c r="D37" s="37" t="s">
        <v>65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>
        <f>R20+R21+R28+R35+R36+R22</f>
        <v>5411.9945599999992</v>
      </c>
      <c r="S37" s="38" t="s">
        <v>49</v>
      </c>
    </row>
  </sheetData>
  <mergeCells count="13"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  <mergeCell ref="H17:K17"/>
    <mergeCell ref="L17:R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9.140625" defaultRowHeight="15" x14ac:dyDescent="0.25"/>
  <cols>
    <col min="1" max="1" width="44" style="44" customWidth="1"/>
    <col min="2" max="3" width="22.7109375" style="44" customWidth="1"/>
    <col min="4" max="4" width="16.140625" style="44" customWidth="1"/>
    <col min="5" max="16384" width="9.140625" style="44"/>
  </cols>
  <sheetData>
    <row r="1" spans="1:5" ht="28.5" x14ac:dyDescent="0.25">
      <c r="A1" s="54" t="s">
        <v>74</v>
      </c>
      <c r="B1" s="54"/>
      <c r="C1" s="54"/>
      <c r="D1" s="54"/>
    </row>
    <row r="2" spans="1:5" ht="94.5" x14ac:dyDescent="0.25">
      <c r="A2" s="55" t="s">
        <v>75</v>
      </c>
      <c r="B2" s="56" t="s">
        <v>76</v>
      </c>
      <c r="C2" s="57" t="s">
        <v>112</v>
      </c>
      <c r="D2" s="57" t="s">
        <v>77</v>
      </c>
    </row>
    <row r="3" spans="1:5" ht="126" x14ac:dyDescent="0.25">
      <c r="A3" s="58" t="s">
        <v>78</v>
      </c>
      <c r="B3" s="59" t="s">
        <v>79</v>
      </c>
      <c r="C3" s="60">
        <v>5411.9945599999992</v>
      </c>
      <c r="D3" s="66">
        <v>5411.9945599999992</v>
      </c>
    </row>
    <row r="4" spans="1:5" ht="15.75" x14ac:dyDescent="0.25">
      <c r="A4" s="58" t="s">
        <v>80</v>
      </c>
      <c r="B4" s="59" t="s">
        <v>81</v>
      </c>
      <c r="C4" s="61">
        <v>1082.3989119999999</v>
      </c>
      <c r="D4" s="67">
        <f>D3*0.2</f>
        <v>1082.3989119999999</v>
      </c>
    </row>
    <row r="5" spans="1:5" ht="110.25" x14ac:dyDescent="0.25">
      <c r="A5" s="58" t="s">
        <v>82</v>
      </c>
      <c r="B5" s="62" t="s">
        <v>83</v>
      </c>
      <c r="C5" s="63">
        <v>6494.3934719999988</v>
      </c>
      <c r="D5" s="66">
        <f>D3+D4</f>
        <v>6494.3934719999988</v>
      </c>
    </row>
    <row r="6" spans="1:5" ht="78.75" x14ac:dyDescent="0.25">
      <c r="A6" s="58" t="s">
        <v>84</v>
      </c>
      <c r="B6" s="62" t="s">
        <v>85</v>
      </c>
      <c r="C6" s="61">
        <v>7637.4772203974644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7639.5079178240348</v>
      </c>
    </row>
    <row r="7" spans="1:5" ht="94.5" x14ac:dyDescent="0.25">
      <c r="A7" s="58" t="s">
        <v>86</v>
      </c>
      <c r="B7" s="59" t="s">
        <v>87</v>
      </c>
      <c r="C7" s="64">
        <v>0</v>
      </c>
      <c r="D7" s="67">
        <v>0</v>
      </c>
    </row>
    <row r="8" spans="1:5" ht="63" x14ac:dyDescent="0.25">
      <c r="A8" s="58" t="s">
        <v>88</v>
      </c>
      <c r="B8" s="59" t="s">
        <v>89</v>
      </c>
      <c r="C8" s="64">
        <v>6494.3934719999988</v>
      </c>
      <c r="D8" s="67">
        <f>D5-D7</f>
        <v>6494.3934719999988</v>
      </c>
    </row>
    <row r="9" spans="1:5" ht="110.25" x14ac:dyDescent="0.25">
      <c r="A9" s="58" t="s">
        <v>90</v>
      </c>
      <c r="B9" s="59" t="s">
        <v>91</v>
      </c>
      <c r="C9" s="64">
        <v>3577.9383699999994</v>
      </c>
      <c r="D9" s="67">
        <f>SUM(D10:D17)</f>
        <v>3577.9383699999994</v>
      </c>
    </row>
    <row r="10" spans="1:5" ht="15.75" x14ac:dyDescent="0.25">
      <c r="A10" s="58" t="s">
        <v>92</v>
      </c>
      <c r="B10" s="59" t="s">
        <v>93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94</v>
      </c>
      <c r="B11" s="59" t="s">
        <v>95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96</v>
      </c>
      <c r="B12" s="59" t="s">
        <v>97</v>
      </c>
      <c r="C12" s="64">
        <v>2508.4959699999995</v>
      </c>
      <c r="D12" s="67">
        <v>2508.4959699999995</v>
      </c>
      <c r="E12" s="68">
        <v>105.561885224957</v>
      </c>
    </row>
    <row r="13" spans="1:5" ht="15.75" x14ac:dyDescent="0.25">
      <c r="A13" s="58" t="s">
        <v>98</v>
      </c>
      <c r="B13" s="59" t="s">
        <v>99</v>
      </c>
      <c r="C13" s="64">
        <v>990.75287000000003</v>
      </c>
      <c r="D13" s="67">
        <v>990.75287000000003</v>
      </c>
      <c r="E13" s="68">
        <v>104.9354</v>
      </c>
    </row>
    <row r="14" spans="1:5" ht="15.75" x14ac:dyDescent="0.25">
      <c r="A14" s="58" t="s">
        <v>100</v>
      </c>
      <c r="B14" s="59" t="s">
        <v>101</v>
      </c>
      <c r="C14" s="64">
        <v>78.689530000000005</v>
      </c>
      <c r="D14" s="67">
        <v>78.689530000000005</v>
      </c>
      <c r="E14" s="68">
        <v>113.87439215858601</v>
      </c>
    </row>
    <row r="15" spans="1:5" ht="15.75" x14ac:dyDescent="0.25">
      <c r="A15" s="58" t="s">
        <v>102</v>
      </c>
      <c r="B15" s="59" t="s">
        <v>103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104</v>
      </c>
      <c r="B16" s="59" t="s">
        <v>105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106</v>
      </c>
      <c r="B17" s="59" t="s">
        <v>107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108</v>
      </c>
      <c r="C18" s="64">
        <v>7.6374772203974644</v>
      </c>
      <c r="D18" s="67">
        <f>D6/1000</f>
        <v>7.6395079178240346</v>
      </c>
    </row>
    <row r="19" spans="1:5" ht="141.75" x14ac:dyDescent="0.25">
      <c r="A19" s="58">
        <v>9</v>
      </c>
      <c r="B19" s="59" t="s">
        <v>109</v>
      </c>
      <c r="C19" s="64">
        <v>0</v>
      </c>
      <c r="D19" s="67">
        <v>0</v>
      </c>
    </row>
    <row r="20" spans="1:5" ht="63" x14ac:dyDescent="0.25">
      <c r="A20" s="58">
        <v>10</v>
      </c>
      <c r="B20" s="62" t="s">
        <v>110</v>
      </c>
      <c r="C20" s="63">
        <v>7.6374772203974644</v>
      </c>
      <c r="D20" s="66">
        <f>D18+D19</f>
        <v>7.6395079178240346</v>
      </c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19-1-17-1-08-03-2-1258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Железова Елена Валентиновна</dc:creator>
  <cp:lastModifiedBy>Семирягина Светлана Александровна</cp:lastModifiedBy>
  <dcterms:created xsi:type="dcterms:W3CDTF">2015-06-05T18:19:34Z</dcterms:created>
  <dcterms:modified xsi:type="dcterms:W3CDTF">2023-10-24T08:46:00Z</dcterms:modified>
</cp:coreProperties>
</file>