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отчет для Зайнуллиной З. Р\сентябрь 2022 корректировка ИПР\ТП свыше 150 кВт\K_19-1-17-1-08-03-2-1256\"/>
    </mc:Choice>
  </mc:AlternateContent>
  <bookViews>
    <workbookView xWindow="0" yWindow="0" windowWidth="28800" windowHeight="12300" activeTab="1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2" l="1"/>
  <c r="G33" i="1"/>
  <c r="E25" i="1"/>
  <c r="D25" i="1"/>
  <c r="G42" i="2" l="1"/>
  <c r="H42" i="2" s="1"/>
  <c r="G41" i="2"/>
  <c r="G40" i="2"/>
  <c r="H40" i="2" s="1"/>
  <c r="G39" i="2"/>
  <c r="H39" i="2" s="1"/>
  <c r="G38" i="2"/>
  <c r="H38" i="2" s="1"/>
  <c r="G37" i="2"/>
  <c r="H37" i="2" s="1"/>
  <c r="E25" i="2"/>
  <c r="E26" i="2" s="1"/>
  <c r="E30" i="2" s="1"/>
  <c r="E35" i="2" s="1"/>
  <c r="E45" i="2" s="1"/>
  <c r="D25" i="2"/>
  <c r="D26" i="2" s="1"/>
  <c r="D30" i="2" s="1"/>
  <c r="D35" i="2" s="1"/>
  <c r="D45" i="2" s="1"/>
  <c r="F44" i="2"/>
  <c r="E44" i="2"/>
  <c r="D44" i="2"/>
  <c r="F34" i="2"/>
  <c r="E34" i="2"/>
  <c r="D34" i="2"/>
  <c r="G29" i="2"/>
  <c r="H29" i="2" s="1"/>
  <c r="F29" i="2"/>
  <c r="E29" i="2"/>
  <c r="D29" i="2"/>
  <c r="H28" i="2"/>
  <c r="G26" i="2"/>
  <c r="G30" i="2" s="1"/>
  <c r="F26" i="2"/>
  <c r="F30" i="2" s="1"/>
  <c r="F35" i="2" s="1"/>
  <c r="F45" i="2" s="1"/>
  <c r="G42" i="1"/>
  <c r="G41" i="1"/>
  <c r="G37" i="1"/>
  <c r="H25" i="2" l="1"/>
  <c r="H26" i="2" s="1"/>
  <c r="H30" i="2" s="1"/>
  <c r="E47" i="2"/>
  <c r="E48" i="2" s="1"/>
  <c r="D47" i="2"/>
  <c r="D48" i="2" s="1"/>
  <c r="F49" i="2"/>
  <c r="F47" i="2"/>
  <c r="F48" i="2" s="1"/>
  <c r="G32" i="2"/>
  <c r="H33" i="2"/>
  <c r="H41" i="2"/>
  <c r="G43" i="2"/>
  <c r="H43" i="2" s="1"/>
  <c r="D44" i="1"/>
  <c r="E44" i="1"/>
  <c r="F44" i="1"/>
  <c r="H38" i="1"/>
  <c r="H39" i="1"/>
  <c r="H40" i="1"/>
  <c r="H41" i="1"/>
  <c r="H42" i="1"/>
  <c r="H37" i="1"/>
  <c r="E34" i="1"/>
  <c r="F34" i="1"/>
  <c r="D34" i="1"/>
  <c r="H28" i="1"/>
  <c r="G29" i="1"/>
  <c r="F29" i="1"/>
  <c r="E29" i="1"/>
  <c r="D29" i="1"/>
  <c r="D26" i="1"/>
  <c r="G44" i="2" l="1"/>
  <c r="H44" i="2" s="1"/>
  <c r="D49" i="2"/>
  <c r="H32" i="2"/>
  <c r="G34" i="2"/>
  <c r="E49" i="2"/>
  <c r="D30" i="1"/>
  <c r="H29" i="1"/>
  <c r="F26" i="1"/>
  <c r="F30" i="1" s="1"/>
  <c r="F35" i="1" s="1"/>
  <c r="F45" i="1" s="1"/>
  <c r="F47" i="1" s="1"/>
  <c r="F49" i="1" s="1"/>
  <c r="G26" i="1"/>
  <c r="G30" i="1" s="1"/>
  <c r="H34" i="2" l="1"/>
  <c r="H35" i="2" s="1"/>
  <c r="G35" i="2"/>
  <c r="G45" i="2" s="1"/>
  <c r="D35" i="1"/>
  <c r="D45" i="1" s="1"/>
  <c r="F48" i="1"/>
  <c r="G47" i="2" l="1"/>
  <c r="G48" i="2" s="1"/>
  <c r="H48" i="2" s="1"/>
  <c r="H45" i="2"/>
  <c r="H25" i="1"/>
  <c r="G49" i="2" l="1"/>
  <c r="H47" i="2"/>
  <c r="H49" i="2" s="1"/>
  <c r="D6" i="2" s="1"/>
  <c r="E26" i="1"/>
  <c r="E30" i="1" s="1"/>
  <c r="H33" i="1" l="1"/>
  <c r="G43" i="1"/>
  <c r="E35" i="1"/>
  <c r="E45" i="1" s="1"/>
  <c r="G32" i="1"/>
  <c r="G44" i="1" l="1"/>
  <c r="H44" i="1" s="1"/>
  <c r="H43" i="1"/>
  <c r="G34" i="1"/>
  <c r="H32" i="1"/>
  <c r="E47" i="1"/>
  <c r="E48" i="1" s="1"/>
  <c r="D47" i="1"/>
  <c r="D48" i="1" s="1"/>
  <c r="H34" i="1" l="1"/>
  <c r="G35" i="1"/>
  <c r="G45" i="1" s="1"/>
  <c r="H45" i="1" s="1"/>
  <c r="H26" i="1"/>
  <c r="H30" i="1" s="1"/>
  <c r="D49" i="1"/>
  <c r="E49" i="1"/>
  <c r="G47" i="1" l="1"/>
  <c r="G48" i="1" s="1"/>
  <c r="H48" i="1" s="1"/>
  <c r="H35" i="1"/>
  <c r="H47" i="1"/>
  <c r="H49" i="1" s="1"/>
  <c r="D6" i="1" s="1"/>
  <c r="G49" i="1" l="1"/>
</calcChain>
</file>

<file path=xl/sharedStrings.xml><?xml version="1.0" encoding="utf-8"?>
<sst xmlns="http://schemas.openxmlformats.org/spreadsheetml/2006/main" count="112" uniqueCount="51">
  <si>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</si>
  <si>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</si>
  <si>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</si>
  <si>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</si>
  <si>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</si>
  <si>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</si>
  <si>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</si>
  <si>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</si>
  <si>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</si>
  <si>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</si>
  <si>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</si>
  <si>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</si>
  <si>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</si>
  <si>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</si>
  <si>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</si>
  <si>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</si>
  <si>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</si>
  <si>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</si>
  <si>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</si>
  <si>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</si>
  <si>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</si>
  <si>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</si>
  <si>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</si>
  <si>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</si>
  <si>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</si>
  <si>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</si>
  <si>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</si>
  <si>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</si>
  <si>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</si>
  <si>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</si>
  <si>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</si>
  <si>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</si>
  <si>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</si>
  <si>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</si>
  <si>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</si>
  <si>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</si>
  <si>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</si>
  <si>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</si>
  <si>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</si>
  <si>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</si>
  <si>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</si>
  <si>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</si>
  <si>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</si>
  <si>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</si>
  <si>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</si>
  <si>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</si>
  <si>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>Составлена в ценах по состоянию на 2 кв.2022 г.</t>
  </si>
  <si>
    <t xml:space="preserve">Пусконаладочные работы </t>
  </si>
  <si>
    <t>Проект</t>
  </si>
  <si>
    <t>Всев, Стр-во 2КЛ-0,4 кВ от БКТП-10/0,4 кВ №8 до ГРЩ ГОУ в дер. Янино-1 Всеволожского района ЛО (19-1-17-1-08-03-2-1256)</t>
  </si>
  <si>
    <t>Составлена в ценах по состоянию на 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</si>
</sst>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view="pageBreakPreview" topLeftCell="A13" zoomScale="75" zoomScaleNormal="75" zoomScaleSheetLayoutView="75" workbookViewId="0">
      <selection activeCell="H49" sqref="H4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H49</f>
        <v>984.59217808700009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8.5" customHeight="1" x14ac:dyDescent="0.2">
      <c r="C8" s="33" t="s">
        <v>49</v>
      </c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5" t="s">
        <v>49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46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ht="38.25" x14ac:dyDescent="0.2">
      <c r="A25" s="18">
        <v>1</v>
      </c>
      <c r="B25" s="19" t="s">
        <v>20</v>
      </c>
      <c r="C25" s="25" t="s">
        <v>49</v>
      </c>
      <c r="D25" s="27">
        <f>719888.4/1000/1.2*0.6</f>
        <v>359.94420000000002</v>
      </c>
      <c r="E25" s="27">
        <f>719888.4/1000/1.2*0.3</f>
        <v>179.97210000000001</v>
      </c>
      <c r="F25" s="21">
        <v>0</v>
      </c>
      <c r="G25" s="21">
        <v>0</v>
      </c>
      <c r="H25" s="20">
        <f>D25+E25+G25+F25</f>
        <v>539.91630000000009</v>
      </c>
    </row>
    <row r="26" spans="1:8" x14ac:dyDescent="0.2">
      <c r="A26" s="22"/>
      <c r="B26" s="28" t="s">
        <v>21</v>
      </c>
      <c r="C26" s="29"/>
      <c r="D26" s="20">
        <f>D25</f>
        <v>359.94420000000002</v>
      </c>
      <c r="E26" s="20">
        <f>E25</f>
        <v>179.97210000000001</v>
      </c>
      <c r="F26" s="21">
        <f>F25</f>
        <v>0</v>
      </c>
      <c r="G26" s="21">
        <f>G25</f>
        <v>0</v>
      </c>
      <c r="H26" s="20">
        <f>H25</f>
        <v>539.91630000000009</v>
      </c>
    </row>
    <row r="27" spans="1:8" x14ac:dyDescent="0.2">
      <c r="A27" s="30" t="s">
        <v>22</v>
      </c>
      <c r="B27" s="31"/>
      <c r="C27" s="31"/>
      <c r="D27" s="31"/>
      <c r="E27" s="31"/>
      <c r="F27" s="31"/>
      <c r="G27" s="31"/>
      <c r="H27" s="31"/>
    </row>
    <row r="28" spans="1:8" x14ac:dyDescent="0.2">
      <c r="A28" s="18">
        <v>2</v>
      </c>
      <c r="B28" s="19" t="s">
        <v>20</v>
      </c>
      <c r="C28" s="19" t="s">
        <v>47</v>
      </c>
      <c r="D28" s="21"/>
      <c r="E28" s="21"/>
      <c r="F28" s="21"/>
      <c r="G28" s="20"/>
      <c r="H28" s="20">
        <f>G28+D28+E28+F28</f>
        <v>0</v>
      </c>
    </row>
    <row r="29" spans="1:8" x14ac:dyDescent="0.2">
      <c r="A29" s="22"/>
      <c r="B29" s="28" t="s">
        <v>23</v>
      </c>
      <c r="C29" s="29"/>
      <c r="D29" s="21">
        <f>D28</f>
        <v>0</v>
      </c>
      <c r="E29" s="21">
        <f>E28</f>
        <v>0</v>
      </c>
      <c r="F29" s="21">
        <f>F28</f>
        <v>0</v>
      </c>
      <c r="G29" s="20">
        <f>G28</f>
        <v>0</v>
      </c>
      <c r="H29" s="20">
        <f>G29+F29+E29+D29</f>
        <v>0</v>
      </c>
    </row>
    <row r="30" spans="1:8" x14ac:dyDescent="0.2">
      <c r="A30" s="22"/>
      <c r="B30" s="28" t="s">
        <v>24</v>
      </c>
      <c r="C30" s="29"/>
      <c r="D30" s="20">
        <f>D26+D29</f>
        <v>359.94420000000002</v>
      </c>
      <c r="E30" s="20">
        <f t="shared" ref="E30:G30" si="0">E26+E29</f>
        <v>179.97210000000001</v>
      </c>
      <c r="F30" s="20">
        <f t="shared" si="0"/>
        <v>0</v>
      </c>
      <c r="G30" s="20">
        <f t="shared" si="0"/>
        <v>0</v>
      </c>
      <c r="H30" s="20">
        <f>H26+H29</f>
        <v>539.91630000000009</v>
      </c>
    </row>
    <row r="31" spans="1:8" x14ac:dyDescent="0.2">
      <c r="A31" s="30" t="s">
        <v>40</v>
      </c>
      <c r="B31" s="31"/>
      <c r="C31" s="31"/>
      <c r="D31" s="31"/>
      <c r="E31" s="31"/>
      <c r="F31" s="31"/>
      <c r="G31" s="31"/>
      <c r="H31" s="31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11.554208820000001</v>
      </c>
      <c r="H32" s="20">
        <f>D32+E32+F32+G32</f>
        <v>11.554208820000001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(D30+E30+F30+G37+G38+G39+G40+G41+G42+G30)/100*6.115</f>
        <v>44.125272324166666</v>
      </c>
      <c r="H33" s="20">
        <f>D33+E33+F33+G33</f>
        <v>44.125272324166666</v>
      </c>
    </row>
    <row r="34" spans="1:8" x14ac:dyDescent="0.2">
      <c r="A34" s="22"/>
      <c r="B34" s="28" t="s">
        <v>41</v>
      </c>
      <c r="C34" s="2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55.679481144166665</v>
      </c>
      <c r="H34" s="20">
        <f>D34+E34+F34+G34</f>
        <v>55.679481144166665</v>
      </c>
    </row>
    <row r="35" spans="1:8" x14ac:dyDescent="0.2">
      <c r="A35" s="22"/>
      <c r="B35" s="28" t="s">
        <v>42</v>
      </c>
      <c r="C35" s="29"/>
      <c r="D35" s="20">
        <f>D30+D34</f>
        <v>359.94420000000002</v>
      </c>
      <c r="E35" s="20">
        <f t="shared" ref="E35:F35" si="2">E30+E34</f>
        <v>179.97210000000001</v>
      </c>
      <c r="F35" s="20">
        <f t="shared" si="2"/>
        <v>0</v>
      </c>
      <c r="G35" s="20">
        <f>G30+G34</f>
        <v>55.679481144166665</v>
      </c>
      <c r="H35" s="20">
        <f>H34+H30</f>
        <v>595.59578114416672</v>
      </c>
    </row>
    <row r="36" spans="1:8" x14ac:dyDescent="0.2">
      <c r="A36" s="30" t="s">
        <v>25</v>
      </c>
      <c r="B36" s="31"/>
      <c r="C36" s="31"/>
      <c r="D36" s="31"/>
      <c r="E36" s="31"/>
      <c r="F36" s="31"/>
      <c r="G36" s="31"/>
      <c r="H36" s="31"/>
    </row>
    <row r="37" spans="1:8" x14ac:dyDescent="0.2">
      <c r="A37" s="18">
        <v>5</v>
      </c>
      <c r="B37" s="23"/>
      <c r="C37" s="19" t="s">
        <v>48</v>
      </c>
      <c r="D37" s="21"/>
      <c r="E37" s="21"/>
      <c r="F37" s="21"/>
      <c r="G37" s="20">
        <f>96674.3/1000/1.2</f>
        <v>80.561916666666676</v>
      </c>
      <c r="H37" s="20">
        <f>G37+F37+E37+D37</f>
        <v>80.561916666666676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v>32.299999999999997</v>
      </c>
      <c r="H38" s="20">
        <f t="shared" ref="H38:H43" si="3">G38+F38+E38+D38</f>
        <v>32.299999999999997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v>29.75</v>
      </c>
      <c r="H39" s="20">
        <f t="shared" si="3"/>
        <v>29.75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v>12.75</v>
      </c>
      <c r="H40" s="20">
        <f t="shared" si="3"/>
        <v>12.75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>
        <f>(5100+1275)/1000/1.2</f>
        <v>5.3125</v>
      </c>
      <c r="H41" s="20">
        <f t="shared" si="3"/>
        <v>5.3125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f>25200/1.2/1000</f>
        <v>21</v>
      </c>
      <c r="H42" s="20">
        <f t="shared" si="3"/>
        <v>21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43.223283928333338</v>
      </c>
      <c r="H43" s="20">
        <f t="shared" si="3"/>
        <v>43.223283928333338</v>
      </c>
    </row>
    <row r="44" spans="1:8" x14ac:dyDescent="0.2">
      <c r="A44" s="22"/>
      <c r="B44" s="28" t="s">
        <v>30</v>
      </c>
      <c r="C44" s="2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224.897700595</v>
      </c>
      <c r="H44" s="20">
        <f>G44+F44+E44+D44</f>
        <v>224.897700595</v>
      </c>
    </row>
    <row r="45" spans="1:8" x14ac:dyDescent="0.2">
      <c r="A45" s="22"/>
      <c r="B45" s="28" t="s">
        <v>31</v>
      </c>
      <c r="C45" s="29"/>
      <c r="D45" s="20">
        <f>D35+D44</f>
        <v>359.94420000000002</v>
      </c>
      <c r="E45" s="20">
        <f t="shared" ref="E45:G45" si="5">E35+E44</f>
        <v>179.97210000000001</v>
      </c>
      <c r="F45" s="20">
        <f t="shared" si="5"/>
        <v>0</v>
      </c>
      <c r="G45" s="20">
        <f t="shared" si="5"/>
        <v>280.57718173916669</v>
      </c>
      <c r="H45" s="20">
        <f>D45+E45+F45+G45</f>
        <v>820.49348173916678</v>
      </c>
    </row>
    <row r="46" spans="1:8" x14ac:dyDescent="0.2">
      <c r="A46" s="30" t="s">
        <v>32</v>
      </c>
      <c r="B46" s="31"/>
      <c r="C46" s="31"/>
      <c r="D46" s="31"/>
      <c r="E46" s="31"/>
      <c r="F46" s="31"/>
      <c r="G46" s="31"/>
      <c r="H46" s="31"/>
    </row>
    <row r="47" spans="1:8" x14ac:dyDescent="0.2">
      <c r="A47" s="18">
        <v>12</v>
      </c>
      <c r="B47" s="23"/>
      <c r="C47" s="19" t="s">
        <v>33</v>
      </c>
      <c r="D47" s="20">
        <f>D45/100*20</f>
        <v>71.98884000000001</v>
      </c>
      <c r="E47" s="20">
        <f t="shared" ref="E47:G47" si="6">E45/100*20</f>
        <v>35.994420000000005</v>
      </c>
      <c r="F47" s="20">
        <f t="shared" si="6"/>
        <v>0</v>
      </c>
      <c r="G47" s="20">
        <f t="shared" si="6"/>
        <v>56.115436347833338</v>
      </c>
      <c r="H47" s="20">
        <f>H45/100*20</f>
        <v>164.09869634783334</v>
      </c>
    </row>
    <row r="48" spans="1:8" x14ac:dyDescent="0.2">
      <c r="A48" s="22"/>
      <c r="B48" s="28" t="s">
        <v>34</v>
      </c>
      <c r="C48" s="29"/>
      <c r="D48" s="20">
        <f>D47</f>
        <v>71.98884000000001</v>
      </c>
      <c r="E48" s="20">
        <f>E47</f>
        <v>35.994420000000005</v>
      </c>
      <c r="F48" s="21">
        <f>F47</f>
        <v>0</v>
      </c>
      <c r="G48" s="20">
        <f>G47</f>
        <v>56.115436347833338</v>
      </c>
      <c r="H48" s="20">
        <f>D48+E48+F48+G48</f>
        <v>164.09869634783337</v>
      </c>
    </row>
    <row r="49" spans="1:8" x14ac:dyDescent="0.2">
      <c r="A49" s="22"/>
      <c r="B49" s="28" t="s">
        <v>35</v>
      </c>
      <c r="C49" s="29"/>
      <c r="D49" s="20">
        <f>D45+D47</f>
        <v>431.93304000000001</v>
      </c>
      <c r="E49" s="20">
        <f>E45+E47</f>
        <v>215.96652</v>
      </c>
      <c r="F49" s="20">
        <f t="shared" ref="F49" si="7">F45+F47</f>
        <v>0</v>
      </c>
      <c r="G49" s="20">
        <f>G45+G47</f>
        <v>336.69261808700003</v>
      </c>
      <c r="H49" s="20">
        <f>H45+H47</f>
        <v>984.59217808700009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scale="70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view="pageBreakPreview" topLeftCell="A10" zoomScale="75" zoomScaleNormal="75" zoomScaleSheetLayoutView="75" workbookViewId="0">
      <selection activeCell="H45" sqref="H45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H49</f>
        <v>147.28177782101076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8.5" customHeight="1" x14ac:dyDescent="0.2">
      <c r="C8" s="33" t="s">
        <v>49</v>
      </c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6.25" customHeight="1" x14ac:dyDescent="0.2">
      <c r="C15" s="35" t="s">
        <v>49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50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ht="12.75" customHeight="1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ht="12.75" customHeight="1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ht="38.25" x14ac:dyDescent="0.2">
      <c r="A25" s="18">
        <v>1</v>
      </c>
      <c r="B25" s="19" t="s">
        <v>20</v>
      </c>
      <c r="C25" s="25" t="s">
        <v>49</v>
      </c>
      <c r="D25" s="27">
        <f>719888.4/1000/1.2*0.7/7.21</f>
        <v>58.243398058252431</v>
      </c>
      <c r="E25" s="27">
        <f>719888.4/1000/1.2*0.3/7.21</f>
        <v>24.961456310679612</v>
      </c>
      <c r="F25" s="21">
        <v>0</v>
      </c>
      <c r="G25" s="21">
        <v>0</v>
      </c>
      <c r="H25" s="20">
        <f>D25+E25+G25+F25</f>
        <v>83.204854368932047</v>
      </c>
    </row>
    <row r="26" spans="1:8" ht="12.75" customHeight="1" x14ac:dyDescent="0.2">
      <c r="A26" s="22"/>
      <c r="B26" s="28" t="s">
        <v>21</v>
      </c>
      <c r="C26" s="29"/>
      <c r="D26" s="20">
        <f>D25</f>
        <v>58.243398058252431</v>
      </c>
      <c r="E26" s="20">
        <f>E25</f>
        <v>24.961456310679612</v>
      </c>
      <c r="F26" s="21">
        <f>F25</f>
        <v>0</v>
      </c>
      <c r="G26" s="21">
        <f>G25</f>
        <v>0</v>
      </c>
      <c r="H26" s="20">
        <f>H25</f>
        <v>83.204854368932047</v>
      </c>
    </row>
    <row r="27" spans="1:8" ht="12.75" customHeight="1" x14ac:dyDescent="0.2">
      <c r="A27" s="30" t="s">
        <v>22</v>
      </c>
      <c r="B27" s="31"/>
      <c r="C27" s="31"/>
      <c r="D27" s="31"/>
      <c r="E27" s="31"/>
      <c r="F27" s="31"/>
      <c r="G27" s="31"/>
      <c r="H27" s="31"/>
    </row>
    <row r="28" spans="1:8" x14ac:dyDescent="0.2">
      <c r="A28" s="18">
        <v>2</v>
      </c>
      <c r="B28" s="19" t="s">
        <v>20</v>
      </c>
      <c r="C28" s="19" t="s">
        <v>47</v>
      </c>
      <c r="D28" s="21"/>
      <c r="E28" s="21"/>
      <c r="F28" s="21"/>
      <c r="G28" s="20"/>
      <c r="H28" s="20">
        <f>G28+D28+E28+F28</f>
        <v>0</v>
      </c>
    </row>
    <row r="29" spans="1:8" ht="12.75" customHeight="1" x14ac:dyDescent="0.2">
      <c r="A29" s="22"/>
      <c r="B29" s="28" t="s">
        <v>23</v>
      </c>
      <c r="C29" s="29"/>
      <c r="D29" s="21">
        <f>D28</f>
        <v>0</v>
      </c>
      <c r="E29" s="21">
        <f>E28</f>
        <v>0</v>
      </c>
      <c r="F29" s="21">
        <f>F28</f>
        <v>0</v>
      </c>
      <c r="G29" s="20">
        <f>G28</f>
        <v>0</v>
      </c>
      <c r="H29" s="20">
        <f>G29+F29+E29+D29</f>
        <v>0</v>
      </c>
    </row>
    <row r="30" spans="1:8" x14ac:dyDescent="0.2">
      <c r="A30" s="22"/>
      <c r="B30" s="28" t="s">
        <v>24</v>
      </c>
      <c r="C30" s="29"/>
      <c r="D30" s="20">
        <f>D26+D29</f>
        <v>58.243398058252431</v>
      </c>
      <c r="E30" s="20">
        <f t="shared" ref="E30:G30" si="0">E26+E29</f>
        <v>24.961456310679612</v>
      </c>
      <c r="F30" s="20">
        <f t="shared" si="0"/>
        <v>0</v>
      </c>
      <c r="G30" s="20">
        <f t="shared" si="0"/>
        <v>0</v>
      </c>
      <c r="H30" s="20">
        <f>H26+H29</f>
        <v>83.204854368932047</v>
      </c>
    </row>
    <row r="31" spans="1:8" ht="12.75" customHeight="1" x14ac:dyDescent="0.2">
      <c r="A31" s="30" t="s">
        <v>40</v>
      </c>
      <c r="B31" s="31"/>
      <c r="C31" s="31"/>
      <c r="D31" s="31"/>
      <c r="E31" s="31"/>
      <c r="F31" s="31"/>
      <c r="G31" s="31"/>
      <c r="H31" s="31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1.780583883495146</v>
      </c>
      <c r="H32" s="20">
        <f>D32+E32+F32+G32</f>
        <v>1.780583883495146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(D30+E30+F30+G37+G38+G39+G40+G41+G42+G30)/100*6.115</f>
        <v>6.5976996776711818</v>
      </c>
      <c r="H33" s="20">
        <f>D33+E33+F33+G33</f>
        <v>6.5976996776711818</v>
      </c>
    </row>
    <row r="34" spans="1:8" ht="12.75" customHeight="1" x14ac:dyDescent="0.2">
      <c r="A34" s="22"/>
      <c r="B34" s="28" t="s">
        <v>41</v>
      </c>
      <c r="C34" s="2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8.3782835611663273</v>
      </c>
      <c r="H34" s="20">
        <f>D34+E34+F34+G34</f>
        <v>8.3782835611663273</v>
      </c>
    </row>
    <row r="35" spans="1:8" x14ac:dyDescent="0.2">
      <c r="A35" s="22"/>
      <c r="B35" s="28" t="s">
        <v>42</v>
      </c>
      <c r="C35" s="29"/>
      <c r="D35" s="20">
        <f>D30+D34</f>
        <v>58.243398058252431</v>
      </c>
      <c r="E35" s="20">
        <f t="shared" ref="E35:F35" si="2">E30+E34</f>
        <v>24.961456310679612</v>
      </c>
      <c r="F35" s="20">
        <f t="shared" si="2"/>
        <v>0</v>
      </c>
      <c r="G35" s="20">
        <f>G30+G34</f>
        <v>8.3782835611663273</v>
      </c>
      <c r="H35" s="20">
        <f>H34+H30</f>
        <v>91.583137930098374</v>
      </c>
    </row>
    <row r="36" spans="1:8" ht="12.75" customHeight="1" x14ac:dyDescent="0.2">
      <c r="A36" s="30" t="s">
        <v>25</v>
      </c>
      <c r="B36" s="31"/>
      <c r="C36" s="31"/>
      <c r="D36" s="31"/>
      <c r="E36" s="31"/>
      <c r="F36" s="31"/>
      <c r="G36" s="31"/>
      <c r="H36" s="31"/>
    </row>
    <row r="37" spans="1:8" x14ac:dyDescent="0.2">
      <c r="A37" s="18">
        <v>5</v>
      </c>
      <c r="B37" s="23"/>
      <c r="C37" s="19" t="s">
        <v>48</v>
      </c>
      <c r="D37" s="21"/>
      <c r="E37" s="21"/>
      <c r="F37" s="21"/>
      <c r="G37" s="20">
        <f>96674.3/1000/1.2/4.91</f>
        <v>16.407722335369993</v>
      </c>
      <c r="H37" s="20">
        <f>G37+F37+E37+D37</f>
        <v>16.407722335369993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f>32.3/12.21</f>
        <v>2.6453726453726452</v>
      </c>
      <c r="H38" s="20">
        <f t="shared" ref="H38:H43" si="3">G38+F38+E38+D38</f>
        <v>2.6453726453726452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f>29.75/12.21</f>
        <v>2.4365274365274363</v>
      </c>
      <c r="H39" s="20">
        <f t="shared" si="3"/>
        <v>2.4365274365274363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f>12.75/12.21</f>
        <v>1.0442260442260443</v>
      </c>
      <c r="H40" s="20">
        <f t="shared" si="3"/>
        <v>1.0442260442260443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>
        <f>(5100+1275)/1000/1.2/12.21</f>
        <v>0.43509418509418507</v>
      </c>
      <c r="H41" s="20">
        <f t="shared" si="3"/>
        <v>0.43509418509418507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f>25200/1.2/1000/12.21</f>
        <v>1.7199017199017197</v>
      </c>
      <c r="H42" s="20">
        <f t="shared" si="3"/>
        <v>1.7199017199017197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6.4628325542519018</v>
      </c>
      <c r="H43" s="20">
        <f t="shared" si="3"/>
        <v>6.4628325542519018</v>
      </c>
    </row>
    <row r="44" spans="1:8" ht="12.75" customHeight="1" x14ac:dyDescent="0.2">
      <c r="A44" s="22"/>
      <c r="B44" s="28" t="s">
        <v>30</v>
      </c>
      <c r="C44" s="2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31.151676920743931</v>
      </c>
      <c r="H44" s="20">
        <f>G44+F44+E44+D44</f>
        <v>31.151676920743931</v>
      </c>
    </row>
    <row r="45" spans="1:8" x14ac:dyDescent="0.2">
      <c r="A45" s="22"/>
      <c r="B45" s="28" t="s">
        <v>31</v>
      </c>
      <c r="C45" s="29"/>
      <c r="D45" s="20">
        <f>D35+D44</f>
        <v>58.243398058252431</v>
      </c>
      <c r="E45" s="20">
        <f t="shared" ref="E45:G45" si="5">E35+E44</f>
        <v>24.961456310679612</v>
      </c>
      <c r="F45" s="20">
        <f t="shared" si="5"/>
        <v>0</v>
      </c>
      <c r="G45" s="20">
        <f t="shared" si="5"/>
        <v>39.529960481910258</v>
      </c>
      <c r="H45" s="20">
        <f>D45+E45+F45+G45</f>
        <v>122.7348148508423</v>
      </c>
    </row>
    <row r="46" spans="1:8" ht="12.75" customHeight="1" x14ac:dyDescent="0.2">
      <c r="A46" s="30" t="s">
        <v>32</v>
      </c>
      <c r="B46" s="31"/>
      <c r="C46" s="31"/>
      <c r="D46" s="31"/>
      <c r="E46" s="31"/>
      <c r="F46" s="31"/>
      <c r="G46" s="31"/>
      <c r="H46" s="31"/>
    </row>
    <row r="47" spans="1:8" x14ac:dyDescent="0.2">
      <c r="A47" s="18">
        <v>12</v>
      </c>
      <c r="B47" s="23"/>
      <c r="C47" s="19" t="s">
        <v>33</v>
      </c>
      <c r="D47" s="20">
        <f>D45/100*20</f>
        <v>11.648679611650486</v>
      </c>
      <c r="E47" s="20">
        <f t="shared" ref="E47:G47" si="6">E45/100*20</f>
        <v>4.9922912621359226</v>
      </c>
      <c r="F47" s="20">
        <f t="shared" si="6"/>
        <v>0</v>
      </c>
      <c r="G47" s="20">
        <f t="shared" si="6"/>
        <v>7.905992096382052</v>
      </c>
      <c r="H47" s="20">
        <f>H45/100*20</f>
        <v>24.546962970168458</v>
      </c>
    </row>
    <row r="48" spans="1:8" ht="12.75" customHeight="1" x14ac:dyDescent="0.2">
      <c r="A48" s="22"/>
      <c r="B48" s="28" t="s">
        <v>34</v>
      </c>
      <c r="C48" s="29"/>
      <c r="D48" s="20">
        <f>D47</f>
        <v>11.648679611650486</v>
      </c>
      <c r="E48" s="20">
        <f>E47</f>
        <v>4.9922912621359226</v>
      </c>
      <c r="F48" s="21">
        <f>F47</f>
        <v>0</v>
      </c>
      <c r="G48" s="20">
        <f>G47</f>
        <v>7.905992096382052</v>
      </c>
      <c r="H48" s="20">
        <f>D48+E48+F48+G48</f>
        <v>24.546962970168458</v>
      </c>
    </row>
    <row r="49" spans="1:8" ht="12.75" customHeight="1" x14ac:dyDescent="0.2">
      <c r="A49" s="22"/>
      <c r="B49" s="28" t="s">
        <v>35</v>
      </c>
      <c r="C49" s="29"/>
      <c r="D49" s="20">
        <f>D45+D47</f>
        <v>69.892077669902918</v>
      </c>
      <c r="E49" s="20">
        <f>E45+E47</f>
        <v>29.953747572815534</v>
      </c>
      <c r="F49" s="20">
        <f t="shared" ref="F49" si="7">F45+F47</f>
        <v>0</v>
      </c>
      <c r="G49" s="20">
        <f>G45+G47</f>
        <v>47.435952578292309</v>
      </c>
      <c r="H49" s="20">
        <f>H45+H47</f>
        <v>147.28177782101076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Плужник Сергей Алексеевич</cp:lastModifiedBy>
  <cp:lastPrinted>2022-07-08T06:09:15Z</cp:lastPrinted>
  <dcterms:created xsi:type="dcterms:W3CDTF">2022-07-06T13:17:17Z</dcterms:created>
  <dcterms:modified xsi:type="dcterms:W3CDTF">2022-09-19T14:11:18Z</dcterms:modified>
</cp:coreProperties>
</file>