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8-1-01-07-0-1476\"/>
    </mc:Choice>
  </mc:AlternateContent>
  <xr:revisionPtr revIDLastSave="0" documentId="14_{FA2DCFEB-DFB3-4407-9A96-7A6FFD92279F}" xr6:coauthVersionLast="36" xr6:coauthVersionMax="36" xr10:uidLastSave="{00000000-0000-0000-0000-000000000000}"/>
  <bookViews>
    <workbookView xWindow="0" yWindow="0" windowWidth="28800" windowHeight="1050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0" i="34"/>
  <c r="I20" i="34"/>
  <c r="I21" i="34"/>
  <c r="R21" i="34" l="1"/>
  <c r="R22" i="34"/>
  <c r="P26" i="34" l="1"/>
  <c r="R26" i="34" s="1"/>
  <c r="R25" i="34"/>
  <c r="R24" i="34"/>
  <c r="R23" i="34"/>
  <c r="I19" i="34" l="1"/>
  <c r="R27" i="34" l="1"/>
</calcChain>
</file>

<file path=xl/sharedStrings.xml><?xml version="1.0" encoding="utf-8"?>
<sst xmlns="http://schemas.openxmlformats.org/spreadsheetml/2006/main" count="97" uniqueCount="94">
  <si>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</si>
  <si>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</si>
  <si>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</si>
  <si>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</si>
  <si>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</si>
  <si>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</si>
  <si>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</si>
  <si>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</si>
  <si>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</si>
  <si>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</si>
  <si>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</si>
  <si>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</si>
  <si>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</si>
  <si>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</si>
  <si>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</si>
  <si>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</si>
  <si>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</si>
  <si>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</si>
  <si>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</si>
  <si>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</si>
  <si>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</si>
  <si>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</si>
  <si>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</si>
  <si>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</si>
  <si>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</si>
  <si>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</si>
  <si>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</si>
  <si>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</si>
  <si>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км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</si>
  <si>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</si>
  <si>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</si>
  <si>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</si>
  <si>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</si>
  <si>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</si>
  <si>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 xml:space="preserve"> УНЦ опор ВЛ 0,4-750 кВ (тыс. руб.)</t>
  </si>
  <si>
    <t xml:space="preserve"> УНЦ провода СИП ВЛ 0,4-35 кВ (тыс. руб.)</t>
  </si>
  <si>
    <t>УНЦ на демонтаж В Л 0,4-750 кВ (тыс. руб.).</t>
  </si>
  <si>
    <t xml:space="preserve"> УНЦ на вырубку (расширение, расчистку) просеки В Л (для всех субъектов Российской Федерации) (тыс. руб.)</t>
  </si>
  <si>
    <t>Затраты на проектно-изыскательские работы по В Л (тыс. руб.)</t>
  </si>
  <si>
    <t>ПЗ-02</t>
  </si>
  <si>
    <t>М2-02-2</t>
  </si>
  <si>
    <t>Л7-04 -3</t>
  </si>
  <si>
    <t>Л1-02 -1</t>
  </si>
  <si>
    <t>Л3-02 -1</t>
  </si>
  <si>
    <t>10/0,4</t>
  </si>
  <si>
    <t xml:space="preserve">Технические характеристики  </t>
  </si>
  <si>
    <t>10/6/0,4</t>
  </si>
  <si>
    <t>ПИР</t>
  </si>
  <si>
    <t xml:space="preserve">УНЦ В Л 0,4-750 кВ на строительно-монтажные работы без опор и провода (тыс. руб.) </t>
  </si>
  <si>
    <t>Строительство ВЛЗ-6кВ от оп. с ЛР 4066 до отпайки ВЛЗ-6кВ на ТП 4203 ф.14-06 в г. Сланцы</t>
  </si>
  <si>
    <t>Инвестиционная программа АО "ЛОЭСК - Электрические сети Санкт-Петербурга и Ленинградской области"</t>
  </si>
  <si>
    <t>1.4.</t>
  </si>
  <si>
    <t>Слан, Стр-во ВЛЗ-6кВ от оп. с ЛР 4066 до отпайки ВЛЗ-6кВ на ТП 4203 ф.14-06 в г. Сланцы ЛО (20-1-08-1-01-07-0-1476)</t>
  </si>
  <si>
    <t>L_20-1-08-1-01-07-0-1476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</si>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</sst>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7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8" xfId="2" applyFont="1" applyFill="1" applyBorder="1" applyAlignment="1">
      <alignment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28" xfId="251" applyFont="1" applyFill="1" applyBorder="1" applyAlignment="1" applyProtection="1">
      <alignment horizontal="center" vertical="center" wrapText="1"/>
    </xf>
    <xf numFmtId="0" fontId="29" fillId="0" borderId="29" xfId="251" applyFont="1" applyFill="1" applyBorder="1" applyAlignment="1" applyProtection="1">
      <alignment horizontal="center" vertical="center" wrapText="1"/>
    </xf>
    <xf numFmtId="0" fontId="29" fillId="0" borderId="23" xfId="251" applyFont="1" applyFill="1" applyBorder="1" applyAlignment="1" applyProtection="1">
      <alignment horizontal="center" vertical="center" wrapText="1"/>
    </xf>
    <xf numFmtId="49" fontId="6" fillId="0" borderId="28" xfId="251" applyNumberFormat="1" applyFont="1" applyFill="1" applyBorder="1" applyAlignment="1" applyProtection="1">
      <alignment horizontal="center" vertical="center" wrapText="1"/>
    </xf>
    <xf numFmtId="0" fontId="6" fillId="0" borderId="28" xfId="251" applyFont="1" applyFill="1" applyBorder="1" applyAlignment="1" applyProtection="1">
      <alignment horizontal="left" vertical="center" wrapText="1"/>
    </xf>
    <xf numFmtId="4" fontId="29" fillId="0" borderId="30" xfId="251" applyNumberFormat="1" applyFont="1" applyFill="1" applyBorder="1" applyAlignment="1" applyProtection="1">
      <alignment horizontal="center" vertical="center" wrapText="1"/>
    </xf>
    <xf numFmtId="4" fontId="6" fillId="0" borderId="29" xfId="251" applyNumberFormat="1" applyFont="1" applyFill="1" applyBorder="1" applyAlignment="1" applyProtection="1">
      <alignment horizontal="center" vertical="center" wrapText="1"/>
    </xf>
    <xf numFmtId="0" fontId="29" fillId="0" borderId="28" xfId="251" applyFont="1" applyFill="1" applyBorder="1" applyAlignment="1" applyProtection="1">
      <alignment horizontal="left" vertical="center" wrapText="1"/>
    </xf>
    <xf numFmtId="4" fontId="29" fillId="0" borderId="28" xfId="251" applyNumberFormat="1" applyFont="1" applyFill="1" applyBorder="1" applyAlignment="1" applyProtection="1">
      <alignment horizontal="center" vertical="center" wrapText="1"/>
    </xf>
    <xf numFmtId="4" fontId="6" fillId="0" borderId="28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1" xfId="72" applyNumberFormat="1" applyFont="1" applyFill="1" applyBorder="1" applyAlignment="1" applyProtection="1">
      <alignment horizontal="center" vertical="center"/>
      <protection locked="0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7"/>
  <sheetViews>
    <sheetView zoomScale="85" zoomScaleNormal="85" workbookViewId="0"/>
  </sheetViews>
  <sheetFormatPr defaultColWidth="9.140625" defaultRowHeight="15.75" x14ac:dyDescent="0.25"/>
  <cols>
    <col min="1" max="1" width="10.7109375" style="43" customWidth="1"/>
    <col min="2" max="2" width="55.7109375" style="43" customWidth="1"/>
    <col min="3" max="3" width="31.7109375" style="43" customWidth="1"/>
    <col min="4" max="4" width="63.7109375" style="44" customWidth="1"/>
    <col min="5" max="5" width="16.140625" style="43" customWidth="1"/>
    <col min="6" max="6" width="13.140625" style="43" customWidth="1"/>
    <col min="7" max="7" width="12.28515625" style="43" customWidth="1"/>
    <col min="8" max="8" width="12.85546875" style="45" customWidth="1"/>
    <col min="9" max="9" width="18" style="45" customWidth="1"/>
    <col min="10" max="10" width="15.140625" style="45" customWidth="1"/>
    <col min="11" max="11" width="14.28515625" style="45" customWidth="1"/>
    <col min="12" max="12" width="14.140625" style="45" customWidth="1"/>
    <col min="13" max="13" width="13.28515625" style="45" customWidth="1"/>
    <col min="14" max="14" width="14.85546875" style="45" customWidth="1"/>
    <col min="15" max="15" width="10.85546875" style="45" customWidth="1"/>
    <col min="16" max="16" width="15.28515625" style="45" customWidth="1"/>
    <col min="17" max="17" width="16.42578125" style="45" customWidth="1"/>
    <col min="18" max="18" width="13" style="45" customWidth="1"/>
    <col min="19" max="19" width="17" style="45" customWidth="1"/>
    <col min="20" max="16384" width="9.140625" style="34"/>
  </cols>
  <sheetData>
    <row r="1" spans="1:19" x14ac:dyDescent="0.25">
      <c r="A1" s="3"/>
      <c r="B1" s="3"/>
      <c r="C1" s="3"/>
      <c r="D1" s="21"/>
      <c r="E1" s="2"/>
      <c r="F1" s="2"/>
      <c r="G1" s="2"/>
      <c r="H1" s="18"/>
      <c r="I1" s="18"/>
      <c r="J1" s="18"/>
      <c r="K1" s="18"/>
      <c r="L1" s="18"/>
      <c r="M1" s="18"/>
      <c r="N1" s="19"/>
      <c r="O1" s="19"/>
      <c r="P1" s="19"/>
      <c r="Q1" s="19"/>
      <c r="R1" s="19"/>
      <c r="S1" s="29" t="s">
        <v>17</v>
      </c>
    </row>
    <row r="2" spans="1:19" x14ac:dyDescent="0.25">
      <c r="A2" s="3"/>
      <c r="B2" s="3"/>
      <c r="C2" s="3"/>
      <c r="D2" s="21"/>
      <c r="E2" s="2"/>
      <c r="F2" s="2"/>
      <c r="G2" s="2"/>
      <c r="H2" s="18"/>
      <c r="I2" s="18"/>
      <c r="J2" s="18"/>
      <c r="K2" s="18"/>
      <c r="L2" s="18"/>
      <c r="M2" s="18"/>
      <c r="N2" s="19"/>
      <c r="O2" s="19"/>
      <c r="P2" s="19"/>
      <c r="Q2" s="19"/>
      <c r="R2" s="19"/>
      <c r="S2" s="29" t="s">
        <v>4</v>
      </c>
    </row>
    <row r="3" spans="1:19" x14ac:dyDescent="0.25">
      <c r="A3" s="3"/>
      <c r="B3" s="3"/>
      <c r="C3" s="3"/>
      <c r="D3" s="21"/>
      <c r="E3" s="2"/>
      <c r="F3" s="2"/>
      <c r="G3" s="2"/>
      <c r="H3" s="18"/>
      <c r="I3" s="18"/>
      <c r="J3" s="18"/>
      <c r="K3" s="18"/>
      <c r="L3" s="18"/>
      <c r="M3" s="18"/>
      <c r="N3" s="19"/>
      <c r="O3" s="19"/>
      <c r="P3" s="19"/>
      <c r="Q3" s="19"/>
      <c r="R3" s="19"/>
      <c r="S3" s="29" t="s">
        <v>25</v>
      </c>
    </row>
    <row r="4" spans="1:19" x14ac:dyDescent="0.25">
      <c r="A4" s="3"/>
      <c r="B4" s="3"/>
      <c r="C4" s="3"/>
      <c r="D4" s="21"/>
      <c r="E4" s="2"/>
      <c r="F4" s="2"/>
      <c r="G4" s="2"/>
      <c r="H4" s="18"/>
      <c r="I4" s="18"/>
      <c r="J4" s="18"/>
      <c r="K4" s="18"/>
      <c r="L4" s="18"/>
      <c r="M4" s="18"/>
      <c r="N4" s="19"/>
      <c r="O4" s="19"/>
      <c r="P4" s="19"/>
      <c r="Q4" s="19"/>
      <c r="R4" s="19"/>
      <c r="S4" s="29"/>
    </row>
    <row r="5" spans="1:19" x14ac:dyDescent="0.25">
      <c r="A5" s="67" t="s">
        <v>26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31"/>
    </row>
    <row r="6" spans="1:19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32"/>
    </row>
    <row r="7" spans="1:19" x14ac:dyDescent="0.25">
      <c r="A7" s="1"/>
      <c r="B7" s="1"/>
      <c r="C7" s="1"/>
      <c r="D7" s="21"/>
      <c r="E7" s="7" t="s">
        <v>50</v>
      </c>
      <c r="F7" s="14"/>
      <c r="G7" s="14"/>
      <c r="H7" s="27"/>
      <c r="I7" s="27"/>
      <c r="J7" s="19"/>
      <c r="K7" s="18"/>
      <c r="L7" s="18"/>
      <c r="M7" s="18"/>
      <c r="N7" s="19"/>
      <c r="O7" s="19"/>
      <c r="P7" s="19"/>
      <c r="Q7" s="27"/>
      <c r="R7" s="27"/>
      <c r="S7" s="19"/>
    </row>
    <row r="8" spans="1:19" x14ac:dyDescent="0.25">
      <c r="A8" s="1"/>
      <c r="B8" s="1"/>
      <c r="C8" s="1"/>
      <c r="D8" s="21"/>
      <c r="E8" s="35" t="s">
        <v>8</v>
      </c>
      <c r="F8" s="35"/>
      <c r="G8" s="35"/>
      <c r="H8" s="36"/>
      <c r="I8" s="36"/>
      <c r="J8" s="19"/>
      <c r="K8" s="18"/>
      <c r="L8" s="18"/>
      <c r="M8" s="18"/>
      <c r="N8" s="19"/>
      <c r="O8" s="19"/>
      <c r="P8" s="19"/>
      <c r="Q8" s="36"/>
      <c r="R8" s="36"/>
      <c r="S8" s="19"/>
    </row>
    <row r="9" spans="1:19" x14ac:dyDescent="0.25">
      <c r="A9" s="1"/>
      <c r="B9" s="1"/>
      <c r="C9" s="1"/>
      <c r="D9" s="21"/>
      <c r="E9" s="3"/>
      <c r="F9" s="3"/>
      <c r="G9" s="3"/>
      <c r="H9" s="27"/>
      <c r="I9" s="27"/>
      <c r="J9" s="19"/>
      <c r="K9" s="18"/>
      <c r="L9" s="18"/>
      <c r="M9" s="18"/>
      <c r="N9" s="19"/>
      <c r="O9" s="19"/>
      <c r="P9" s="19"/>
      <c r="Q9" s="27"/>
      <c r="R9" s="27"/>
      <c r="S9" s="19"/>
    </row>
    <row r="10" spans="1:19" x14ac:dyDescent="0.25">
      <c r="A10" s="4"/>
      <c r="B10" s="4"/>
      <c r="C10" s="4"/>
      <c r="D10" s="24"/>
      <c r="E10" s="7" t="s">
        <v>93</v>
      </c>
      <c r="F10" s="7"/>
      <c r="G10" s="7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</row>
    <row r="11" spans="1:19" x14ac:dyDescent="0.25">
      <c r="A11" s="37"/>
      <c r="B11" s="37"/>
      <c r="C11" s="37"/>
      <c r="D11" s="38"/>
      <c r="E11" s="37"/>
      <c r="F11" s="37"/>
      <c r="G11" s="37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</row>
    <row r="12" spans="1:19" x14ac:dyDescent="0.25">
      <c r="A12" s="37"/>
      <c r="B12" s="37"/>
      <c r="C12" s="37"/>
      <c r="D12" s="38"/>
      <c r="E12" s="7"/>
      <c r="F12" s="7"/>
      <c r="G12" s="7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</row>
    <row r="13" spans="1:19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32"/>
    </row>
    <row r="14" spans="1:19" x14ac:dyDescent="0.25">
      <c r="A14" s="5"/>
      <c r="B14" s="9"/>
      <c r="C14" s="11"/>
      <c r="D14" s="25"/>
      <c r="E14" s="9"/>
      <c r="F14" s="9"/>
      <c r="G14" s="9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</row>
    <row r="15" spans="1:19" x14ac:dyDescent="0.25">
      <c r="A15" s="4"/>
      <c r="B15" s="4"/>
      <c r="C15" s="4"/>
      <c r="D15" s="24"/>
      <c r="E15" s="7"/>
      <c r="F15" s="7"/>
      <c r="G15" s="7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</row>
    <row r="16" spans="1:19" x14ac:dyDescent="0.25">
      <c r="A16" s="1"/>
      <c r="B16" s="1"/>
      <c r="C16" s="1"/>
      <c r="D16" s="21"/>
      <c r="E16" s="1"/>
      <c r="F16" s="1"/>
      <c r="G16" s="1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19" x14ac:dyDescent="0.25">
      <c r="A17" s="70" t="s">
        <v>18</v>
      </c>
      <c r="B17" s="70" t="s">
        <v>10</v>
      </c>
      <c r="C17" s="70" t="s">
        <v>9</v>
      </c>
      <c r="D17" s="70" t="s">
        <v>13</v>
      </c>
      <c r="E17" s="72" t="s">
        <v>15</v>
      </c>
      <c r="F17" s="73" t="s">
        <v>19</v>
      </c>
      <c r="G17" s="74" t="s">
        <v>23</v>
      </c>
      <c r="H17" s="63" t="s">
        <v>7</v>
      </c>
      <c r="I17" s="64"/>
      <c r="J17" s="64"/>
      <c r="K17" s="64"/>
      <c r="L17" s="65" t="s">
        <v>3</v>
      </c>
      <c r="M17" s="65"/>
      <c r="N17" s="65"/>
      <c r="O17" s="65"/>
      <c r="P17" s="65"/>
      <c r="Q17" s="65"/>
      <c r="R17" s="65"/>
      <c r="S17" s="66" t="s">
        <v>12</v>
      </c>
    </row>
    <row r="18" spans="1:19" ht="116.25" customHeight="1" x14ac:dyDescent="0.25">
      <c r="A18" s="71"/>
      <c r="B18" s="71"/>
      <c r="C18" s="71"/>
      <c r="D18" s="71"/>
      <c r="E18" s="72"/>
      <c r="F18" s="71"/>
      <c r="G18" s="71"/>
      <c r="H18" s="33" t="s">
        <v>1</v>
      </c>
      <c r="I18" s="33" t="s">
        <v>45</v>
      </c>
      <c r="J18" s="33" t="s">
        <v>24</v>
      </c>
      <c r="K18" s="33" t="s">
        <v>20</v>
      </c>
      <c r="L18" s="30" t="s">
        <v>21</v>
      </c>
      <c r="M18" s="33" t="s">
        <v>11</v>
      </c>
      <c r="N18" s="33" t="s">
        <v>14</v>
      </c>
      <c r="O18" s="40" t="s">
        <v>2</v>
      </c>
      <c r="P18" s="40" t="s">
        <v>6</v>
      </c>
      <c r="Q18" s="40" t="s">
        <v>16</v>
      </c>
      <c r="R18" s="6" t="s">
        <v>0</v>
      </c>
      <c r="S18" s="66"/>
    </row>
    <row r="19" spans="1:19" s="41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12" t="s">
        <v>51</v>
      </c>
      <c r="B20" s="12" t="s">
        <v>52</v>
      </c>
      <c r="C20" s="12" t="s">
        <v>53</v>
      </c>
      <c r="D20" s="22" t="s">
        <v>48</v>
      </c>
      <c r="E20" s="12" t="s">
        <v>49</v>
      </c>
      <c r="F20" s="12">
        <v>1</v>
      </c>
      <c r="G20" s="12" t="s">
        <v>47</v>
      </c>
      <c r="H20" s="42" t="s">
        <v>46</v>
      </c>
      <c r="I20" s="12">
        <f>L22</f>
        <v>1</v>
      </c>
      <c r="J20" s="12" t="s">
        <v>91</v>
      </c>
      <c r="K20" s="62"/>
      <c r="L20" s="12"/>
      <c r="M20" s="30">
        <v>2.2599999999999998</v>
      </c>
      <c r="N20" s="26" t="s">
        <v>28</v>
      </c>
      <c r="O20" s="30" t="s">
        <v>42</v>
      </c>
      <c r="P20" s="30">
        <v>767</v>
      </c>
      <c r="Q20" s="26">
        <v>1.44</v>
      </c>
      <c r="R20" s="26">
        <f>M20*P20*Q20</f>
        <v>2496.1247999999996</v>
      </c>
      <c r="S20" s="12"/>
    </row>
    <row r="21" spans="1:19" x14ac:dyDescent="0.25">
      <c r="A21" s="12"/>
      <c r="B21" s="12"/>
      <c r="C21" s="12"/>
      <c r="D21" s="22" t="s">
        <v>34</v>
      </c>
      <c r="E21" s="12"/>
      <c r="F21" s="12"/>
      <c r="G21" s="12"/>
      <c r="H21" s="42"/>
      <c r="I21" s="12">
        <f>L22</f>
        <v>1</v>
      </c>
      <c r="J21" s="12"/>
      <c r="K21" s="62"/>
      <c r="L21" s="12"/>
      <c r="M21" s="30">
        <v>2.2599999999999998</v>
      </c>
      <c r="N21" s="26" t="s">
        <v>28</v>
      </c>
      <c r="O21" s="30" t="s">
        <v>43</v>
      </c>
      <c r="P21" s="30">
        <v>699</v>
      </c>
      <c r="Q21" s="26">
        <v>1.04</v>
      </c>
      <c r="R21" s="26">
        <f>I21*P21*Q21*M21</f>
        <v>1642.9295999999999</v>
      </c>
      <c r="S21" s="12"/>
    </row>
    <row r="22" spans="1:19" x14ac:dyDescent="0.25">
      <c r="A22" s="12"/>
      <c r="B22" s="12"/>
      <c r="C22" s="12"/>
      <c r="D22" s="15" t="s">
        <v>35</v>
      </c>
      <c r="E22" s="12"/>
      <c r="F22" s="12"/>
      <c r="G22" s="12"/>
      <c r="H22" s="42"/>
      <c r="I22" s="12">
        <v>70</v>
      </c>
      <c r="J22" s="12"/>
      <c r="K22" s="62"/>
      <c r="L22" s="12">
        <v>1</v>
      </c>
      <c r="M22" s="30">
        <v>2.2599999999999998</v>
      </c>
      <c r="N22" s="26" t="s">
        <v>28</v>
      </c>
      <c r="O22" s="30" t="s">
        <v>41</v>
      </c>
      <c r="P22" s="30">
        <v>413</v>
      </c>
      <c r="Q22" s="26">
        <v>1.04</v>
      </c>
      <c r="R22" s="26">
        <f>M22*P22*Q22</f>
        <v>970.71519999999987</v>
      </c>
      <c r="S22" s="12"/>
    </row>
    <row r="23" spans="1:19" x14ac:dyDescent="0.25">
      <c r="A23" s="12"/>
      <c r="B23" s="12"/>
      <c r="C23" s="12"/>
      <c r="D23" s="15" t="s">
        <v>36</v>
      </c>
      <c r="E23" s="12"/>
      <c r="F23" s="12"/>
      <c r="G23" s="12"/>
      <c r="H23" s="42"/>
      <c r="I23" s="12" t="s">
        <v>44</v>
      </c>
      <c r="J23" s="12"/>
      <c r="K23" s="62"/>
      <c r="L23" s="12"/>
      <c r="M23" s="30">
        <v>2.2599999999999998</v>
      </c>
      <c r="N23" s="26" t="s">
        <v>28</v>
      </c>
      <c r="O23" s="26" t="s">
        <v>40</v>
      </c>
      <c r="P23" s="26">
        <v>336</v>
      </c>
      <c r="Q23" s="26">
        <v>1.18</v>
      </c>
      <c r="R23" s="26">
        <f t="shared" ref="R23:R25" si="1">M23*P23*Q23</f>
        <v>896.04479999999978</v>
      </c>
      <c r="S23" s="12"/>
    </row>
    <row r="24" spans="1:19" ht="31.5" x14ac:dyDescent="0.25">
      <c r="A24" s="12"/>
      <c r="B24" s="12"/>
      <c r="C24" s="12"/>
      <c r="D24" s="15" t="s">
        <v>37</v>
      </c>
      <c r="E24" s="12"/>
      <c r="F24" s="12"/>
      <c r="G24" s="12"/>
      <c r="H24" s="42"/>
      <c r="I24" s="12"/>
      <c r="J24" s="12"/>
      <c r="K24" s="62"/>
      <c r="L24" s="12"/>
      <c r="M24" s="30">
        <v>1.2</v>
      </c>
      <c r="N24" s="26" t="s">
        <v>29</v>
      </c>
      <c r="O24" s="26" t="s">
        <v>30</v>
      </c>
      <c r="P24" s="26">
        <v>261</v>
      </c>
      <c r="Q24" s="26">
        <v>1</v>
      </c>
      <c r="R24" s="26">
        <f t="shared" si="1"/>
        <v>313.2</v>
      </c>
      <c r="S24" s="12"/>
    </row>
    <row r="25" spans="1:19" ht="31.5" x14ac:dyDescent="0.25">
      <c r="A25" s="12"/>
      <c r="B25" s="12"/>
      <c r="C25" s="12"/>
      <c r="D25" s="15" t="s">
        <v>31</v>
      </c>
      <c r="E25" s="12"/>
      <c r="F25" s="12"/>
      <c r="G25" s="12"/>
      <c r="H25" s="42"/>
      <c r="I25" s="12"/>
      <c r="J25" s="12"/>
      <c r="K25" s="62"/>
      <c r="L25" s="12"/>
      <c r="M25" s="30">
        <v>5</v>
      </c>
      <c r="N25" s="26" t="s">
        <v>32</v>
      </c>
      <c r="O25" s="26" t="s">
        <v>33</v>
      </c>
      <c r="P25" s="26">
        <v>6.9</v>
      </c>
      <c r="Q25" s="26">
        <v>1.18</v>
      </c>
      <c r="R25" s="26">
        <f t="shared" si="1"/>
        <v>40.71</v>
      </c>
      <c r="S25" s="12"/>
    </row>
    <row r="26" spans="1:19" ht="31.5" x14ac:dyDescent="0.25">
      <c r="A26" s="12"/>
      <c r="B26" s="12"/>
      <c r="C26" s="12"/>
      <c r="D26" s="15" t="s">
        <v>38</v>
      </c>
      <c r="E26" s="12"/>
      <c r="F26" s="12"/>
      <c r="G26" s="12"/>
      <c r="H26" s="42"/>
      <c r="I26" s="12"/>
      <c r="J26" s="12"/>
      <c r="K26" s="62"/>
      <c r="L26" s="12"/>
      <c r="M26" s="30">
        <v>1</v>
      </c>
      <c r="N26" s="26" t="s">
        <v>27</v>
      </c>
      <c r="O26" s="26" t="s">
        <v>39</v>
      </c>
      <c r="P26" s="26">
        <f>561/2</f>
        <v>280.5</v>
      </c>
      <c r="Q26" s="26">
        <v>1</v>
      </c>
      <c r="R26" s="26">
        <f>M26*P26*Q26</f>
        <v>280.5</v>
      </c>
      <c r="S26" s="12"/>
    </row>
    <row r="27" spans="1:19" ht="31.5" x14ac:dyDescent="0.25">
      <c r="A27" s="28"/>
      <c r="B27" s="16"/>
      <c r="C27" s="28"/>
      <c r="D27" s="23" t="s">
        <v>22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>
        <f>SUM(R20:R26)</f>
        <v>6640.2243999999982</v>
      </c>
      <c r="S27" s="17" t="s">
        <v>5</v>
      </c>
    </row>
  </sheetData>
  <mergeCells count="14">
    <mergeCell ref="K20:K26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7" customWidth="1"/>
    <col min="2" max="3" width="22.7109375" style="47" customWidth="1"/>
    <col min="4" max="4" width="12.85546875" style="47" customWidth="1"/>
    <col min="5" max="16384" width="8.85546875" style="47"/>
  </cols>
  <sheetData>
    <row r="1" spans="1:5" ht="28.5" x14ac:dyDescent="0.25">
      <c r="A1" s="46" t="s">
        <v>54</v>
      </c>
      <c r="B1" s="46"/>
      <c r="C1" s="46"/>
      <c r="D1" s="46"/>
      <c r="E1" s="34"/>
    </row>
    <row r="2" spans="1:5" ht="94.5" x14ac:dyDescent="0.25">
      <c r="A2" s="48" t="s">
        <v>55</v>
      </c>
      <c r="B2" s="49" t="s">
        <v>56</v>
      </c>
      <c r="C2" s="50" t="s">
        <v>92</v>
      </c>
      <c r="D2" s="50" t="s">
        <v>57</v>
      </c>
      <c r="E2" s="34"/>
    </row>
    <row r="3" spans="1:5" ht="126" x14ac:dyDescent="0.25">
      <c r="A3" s="51" t="s">
        <v>58</v>
      </c>
      <c r="B3" s="52" t="s">
        <v>59</v>
      </c>
      <c r="C3" s="53">
        <v>6640.2243999999982</v>
      </c>
      <c r="D3" s="59">
        <v>6640.2243999999982</v>
      </c>
      <c r="E3" s="34"/>
    </row>
    <row r="4" spans="1:5" ht="15.75" x14ac:dyDescent="0.25">
      <c r="A4" s="51" t="s">
        <v>60</v>
      </c>
      <c r="B4" s="52" t="s">
        <v>61</v>
      </c>
      <c r="C4" s="54">
        <v>1328.0448799999997</v>
      </c>
      <c r="D4" s="60">
        <f>D3*0.2</f>
        <v>1328.0448799999997</v>
      </c>
      <c r="E4" s="34"/>
    </row>
    <row r="5" spans="1:5" ht="110.25" x14ac:dyDescent="0.25">
      <c r="A5" s="51" t="s">
        <v>62</v>
      </c>
      <c r="B5" s="55" t="s">
        <v>63</v>
      </c>
      <c r="C5" s="56">
        <v>7968.2692799999977</v>
      </c>
      <c r="D5" s="59">
        <f>D3+D4</f>
        <v>7968.2692799999977</v>
      </c>
      <c r="E5" s="34"/>
    </row>
    <row r="6" spans="1:5" ht="78.75" x14ac:dyDescent="0.25">
      <c r="A6" s="51" t="s">
        <v>64</v>
      </c>
      <c r="B6" s="55" t="s">
        <v>65</v>
      </c>
      <c r="C6" s="54">
        <v>9781.2935483889341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9696.3530711697749</v>
      </c>
      <c r="E6" s="34"/>
    </row>
    <row r="7" spans="1:5" ht="94.5" x14ac:dyDescent="0.25">
      <c r="A7" s="51" t="s">
        <v>66</v>
      </c>
      <c r="B7" s="52" t="s">
        <v>67</v>
      </c>
      <c r="C7" s="57">
        <v>0</v>
      </c>
      <c r="D7" s="60">
        <v>0</v>
      </c>
      <c r="E7" s="34"/>
    </row>
    <row r="8" spans="1:5" ht="63" x14ac:dyDescent="0.25">
      <c r="A8" s="51" t="s">
        <v>68</v>
      </c>
      <c r="B8" s="52" t="s">
        <v>69</v>
      </c>
      <c r="C8" s="57">
        <v>7968.2692799999977</v>
      </c>
      <c r="D8" s="60">
        <f>D5-D7</f>
        <v>7968.2692799999977</v>
      </c>
      <c r="E8" s="34"/>
    </row>
    <row r="9" spans="1:5" ht="110.25" x14ac:dyDescent="0.25">
      <c r="A9" s="51" t="s">
        <v>70</v>
      </c>
      <c r="B9" s="52" t="s">
        <v>71</v>
      </c>
      <c r="C9" s="57">
        <v>4276.9580759999999</v>
      </c>
      <c r="D9" s="60">
        <f>SUM(D10:D17)</f>
        <v>3726.76962</v>
      </c>
      <c r="E9" s="34"/>
    </row>
    <row r="10" spans="1:5" ht="15.75" x14ac:dyDescent="0.25">
      <c r="A10" s="51" t="s">
        <v>72</v>
      </c>
      <c r="B10" s="52" t="s">
        <v>73</v>
      </c>
      <c r="C10" s="57">
        <v>0</v>
      </c>
      <c r="D10" s="60">
        <v>0</v>
      </c>
      <c r="E10" s="61">
        <v>105.2557</v>
      </c>
    </row>
    <row r="11" spans="1:5" ht="15.75" x14ac:dyDescent="0.25">
      <c r="A11" s="51" t="s">
        <v>74</v>
      </c>
      <c r="B11" s="52" t="s">
        <v>75</v>
      </c>
      <c r="C11" s="57">
        <v>0</v>
      </c>
      <c r="D11" s="60">
        <v>0</v>
      </c>
      <c r="E11" s="61">
        <v>106.826398641827</v>
      </c>
    </row>
    <row r="12" spans="1:5" ht="15.75" x14ac:dyDescent="0.25">
      <c r="A12" s="51" t="s">
        <v>76</v>
      </c>
      <c r="B12" s="52" t="s">
        <v>77</v>
      </c>
      <c r="C12" s="57">
        <v>0</v>
      </c>
      <c r="D12" s="60">
        <v>0</v>
      </c>
      <c r="E12" s="61">
        <v>105.561885224957</v>
      </c>
    </row>
    <row r="13" spans="1:5" ht="15.75" x14ac:dyDescent="0.25">
      <c r="A13" s="51" t="s">
        <v>78</v>
      </c>
      <c r="B13" s="52" t="s">
        <v>79</v>
      </c>
      <c r="C13" s="57">
        <v>3706.3696199999999</v>
      </c>
      <c r="D13" s="60">
        <v>3706.3696199999999</v>
      </c>
      <c r="E13" s="61">
        <v>104.9354</v>
      </c>
    </row>
    <row r="14" spans="1:5" ht="15.75" x14ac:dyDescent="0.25">
      <c r="A14" s="51" t="s">
        <v>80</v>
      </c>
      <c r="B14" s="52" t="s">
        <v>81</v>
      </c>
      <c r="C14" s="57">
        <v>570.58845599999995</v>
      </c>
      <c r="D14" s="60">
        <v>20.399999999999999</v>
      </c>
      <c r="E14" s="61">
        <v>113.87439215858601</v>
      </c>
    </row>
    <row r="15" spans="1:5" ht="15.75" x14ac:dyDescent="0.25">
      <c r="A15" s="51" t="s">
        <v>82</v>
      </c>
      <c r="B15" s="52" t="s">
        <v>83</v>
      </c>
      <c r="C15" s="57">
        <v>0</v>
      </c>
      <c r="D15" s="60">
        <v>0</v>
      </c>
      <c r="E15" s="61">
        <v>105.89170681013999</v>
      </c>
    </row>
    <row r="16" spans="1:5" ht="15.75" x14ac:dyDescent="0.25">
      <c r="A16" s="51" t="s">
        <v>84</v>
      </c>
      <c r="B16" s="52" t="s">
        <v>85</v>
      </c>
      <c r="C16" s="57">
        <v>0</v>
      </c>
      <c r="D16" s="60">
        <v>0</v>
      </c>
      <c r="E16" s="61">
        <v>105.30227480021099</v>
      </c>
    </row>
    <row r="17" spans="1:5" ht="15.75" x14ac:dyDescent="0.25">
      <c r="A17" s="51" t="s">
        <v>86</v>
      </c>
      <c r="B17" s="52" t="s">
        <v>87</v>
      </c>
      <c r="C17" s="57">
        <v>0</v>
      </c>
      <c r="D17" s="60">
        <v>0</v>
      </c>
      <c r="E17" s="61">
        <v>104.794259089128</v>
      </c>
    </row>
    <row r="18" spans="1:5" ht="78.75" x14ac:dyDescent="0.25">
      <c r="A18" s="51">
        <v>8</v>
      </c>
      <c r="B18" s="52" t="s">
        <v>88</v>
      </c>
      <c r="C18" s="57">
        <v>9.7812935483889341</v>
      </c>
      <c r="D18" s="60">
        <f>D6/1000</f>
        <v>9.6963530711697743</v>
      </c>
      <c r="E18" s="34"/>
    </row>
    <row r="19" spans="1:5" ht="141.75" x14ac:dyDescent="0.25">
      <c r="A19" s="51">
        <v>9</v>
      </c>
      <c r="B19" s="52" t="s">
        <v>89</v>
      </c>
      <c r="C19" s="57">
        <v>0</v>
      </c>
      <c r="D19" s="60">
        <v>0</v>
      </c>
      <c r="E19" s="34"/>
    </row>
    <row r="20" spans="1:5" ht="63" x14ac:dyDescent="0.25">
      <c r="A20" s="51">
        <v>10</v>
      </c>
      <c r="B20" s="55" t="s">
        <v>90</v>
      </c>
      <c r="C20" s="56">
        <v>9.7812935483889341</v>
      </c>
      <c r="D20" s="59">
        <f>D18+D19</f>
        <v>9.6963530711697743</v>
      </c>
      <c r="E20" s="34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2023-10-24T08:51:44Z</dcterms:modified>
</cp:coreProperties>
</file>