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\Desktop\ИП 2 кв.2022\КОРРЕКТОРОВКА\"/>
    </mc:Choice>
  </mc:AlternateContent>
  <xr:revisionPtr revIDLastSave="0" documentId="13_ncr:1_{91039DE4-73A0-4626-AF40-1E36EB1A505F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2" l="1"/>
  <c r="G41" i="2"/>
  <c r="G40" i="2"/>
  <c r="G39" i="2"/>
  <c r="G38" i="2"/>
  <c r="G37" i="2"/>
  <c r="G33" i="2"/>
  <c r="H25" i="2"/>
  <c r="E25" i="2" s="1"/>
  <c r="F25" i="2"/>
  <c r="D25" i="2"/>
  <c r="G33" i="1"/>
  <c r="G40" i="1"/>
  <c r="G39" i="1"/>
  <c r="G37" i="1"/>
  <c r="F25" i="1"/>
  <c r="E25" i="1"/>
  <c r="D26" i="2" l="1"/>
  <c r="E26" i="2"/>
  <c r="F26" i="2"/>
  <c r="G26" i="2"/>
  <c r="H26" i="2" l="1"/>
  <c r="E44" i="2"/>
  <c r="F44" i="2"/>
  <c r="D44" i="2"/>
  <c r="H43" i="2"/>
  <c r="E34" i="2"/>
  <c r="F34" i="2"/>
  <c r="D34" i="2"/>
  <c r="E29" i="2"/>
  <c r="F29" i="2"/>
  <c r="G29" i="2"/>
  <c r="H29" i="2" s="1"/>
  <c r="D29" i="2"/>
  <c r="D44" i="1"/>
  <c r="E44" i="1"/>
  <c r="F44" i="1"/>
  <c r="H42" i="1"/>
  <c r="H43" i="1"/>
  <c r="E34" i="1"/>
  <c r="F34" i="1"/>
  <c r="D34" i="1"/>
  <c r="G29" i="1"/>
  <c r="F29" i="1"/>
  <c r="E29" i="1"/>
  <c r="D29" i="1"/>
  <c r="H29" i="1" l="1"/>
  <c r="F26" i="1"/>
  <c r="F30" i="1" s="1"/>
  <c r="F35" i="1" s="1"/>
  <c r="F45" i="1" s="1"/>
  <c r="F47" i="1" s="1"/>
  <c r="F49" i="1" s="1"/>
  <c r="G26" i="1"/>
  <c r="G30" i="1" s="1"/>
  <c r="F48" i="1" l="1"/>
  <c r="D26" i="1"/>
  <c r="D30" i="1" s="1"/>
  <c r="D35" i="1" l="1"/>
  <c r="D45" i="1" s="1"/>
  <c r="H42" i="2"/>
  <c r="H37" i="2" l="1"/>
  <c r="H37" i="1"/>
  <c r="H40" i="2"/>
  <c r="H39" i="2"/>
  <c r="H38" i="2"/>
  <c r="H40" i="1"/>
  <c r="H39" i="1"/>
  <c r="H38" i="1"/>
  <c r="H41" i="2" l="1"/>
  <c r="H41" i="1"/>
  <c r="G44" i="2" l="1"/>
  <c r="H44" i="2" s="1"/>
  <c r="G44" i="1"/>
  <c r="H44" i="1" s="1"/>
  <c r="E30" i="2"/>
  <c r="E35" i="2" s="1"/>
  <c r="E45" i="2" s="1"/>
  <c r="E26" i="1"/>
  <c r="E30" i="1" s="1"/>
  <c r="E35" i="1" l="1"/>
  <c r="E45" i="1" s="1"/>
  <c r="H33" i="1"/>
  <c r="G32" i="1"/>
  <c r="D30" i="2"/>
  <c r="G30" i="2"/>
  <c r="F30" i="2"/>
  <c r="F35" i="2" s="1"/>
  <c r="F45" i="2" s="1"/>
  <c r="G34" i="1" l="1"/>
  <c r="H32" i="1"/>
  <c r="H30" i="2"/>
  <c r="D35" i="2"/>
  <c r="G32" i="2"/>
  <c r="H33" i="2"/>
  <c r="E47" i="1"/>
  <c r="E48" i="1" s="1"/>
  <c r="D47" i="1"/>
  <c r="D48" i="1" s="1"/>
  <c r="E47" i="2"/>
  <c r="E48" i="2" s="1"/>
  <c r="F47" i="2"/>
  <c r="F48" i="2" s="1"/>
  <c r="D45" i="2" l="1"/>
  <c r="G34" i="2"/>
  <c r="H32" i="2"/>
  <c r="H34" i="1"/>
  <c r="G35" i="1"/>
  <c r="G45" i="1" s="1"/>
  <c r="H45" i="1" s="1"/>
  <c r="H26" i="1"/>
  <c r="H30" i="1" s="1"/>
  <c r="D47" i="2"/>
  <c r="D49" i="2" s="1"/>
  <c r="F49" i="2"/>
  <c r="E49" i="2"/>
  <c r="D49" i="1"/>
  <c r="E49" i="1"/>
  <c r="H35" i="1" l="1"/>
  <c r="H34" i="2"/>
  <c r="G35" i="2"/>
  <c r="G47" i="1"/>
  <c r="G48" i="1" s="1"/>
  <c r="H48" i="1" s="1"/>
  <c r="H47" i="1"/>
  <c r="H49" i="1" s="1"/>
  <c r="D6" i="1" s="1"/>
  <c r="D48" i="2"/>
  <c r="G45" i="2" l="1"/>
  <c r="H35" i="2"/>
  <c r="G49" i="1"/>
  <c r="G47" i="2" l="1"/>
  <c r="G48" i="2" s="1"/>
  <c r="H48" i="2" s="1"/>
  <c r="H45" i="2"/>
  <c r="H47" i="2" s="1"/>
  <c r="H49" i="2" s="1"/>
  <c r="D6" i="2" s="1"/>
  <c r="G49" i="2" l="1"/>
</calcChain>
</file>

<file path=xl/sharedStrings.xml><?xml version="1.0" encoding="utf-8"?>
<sst xmlns="http://schemas.openxmlformats.org/spreadsheetml/2006/main" count="111" uniqueCount="52">
  <si>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</si>
  <si>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</si>
  <si>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</si>
  <si>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</si>
  <si>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</si>
  <si>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</si>
  <si>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</si>
  <si>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</si>
  <si>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</si>
  <si>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</si>
  <si>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</si>
  <si>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</si>
  <si>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</si>
  <si>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</si>
  <si>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</si>
  <si>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</si>
  <si>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</si>
  <si>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</si>
  <si>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</si>
  <si>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</si>
  <si>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</si>
  <si>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</si>
  <si>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</si>
  <si>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</si>
  <si>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</si>
  <si>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</si>
  <si>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</si>
  <si>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</si>
  <si>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</si>
  <si>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</si>
  <si>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</si>
  <si>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</si>
  <si>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</si>
  <si>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</si>
  <si>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</si>
  <si>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</si>
  <si>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</si>
  <si>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</si>
  <si>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</si>
  <si>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</si>
  <si>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</si>
  <si>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</si>
  <si>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</si>
  <si>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</si>
  <si>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 xml:space="preserve">Сводный сметный расчет в сумме </t>
  </si>
  <si>
    <t xml:space="preserve"> тыс. руб.</t>
  </si>
  <si>
    <t>тыс. руб.</t>
  </si>
  <si>
    <t xml:space="preserve">Сводный сметный расчет в сумме  </t>
  </si>
  <si>
    <t>приказ АО "ЛОЭСК" №550а о/д от 29.12.2021</t>
  </si>
  <si>
    <t>Всев, Стр-во 2КЛ-0,4 кВ от БКТП-1 до ГРЩ 2 корп. 1 в ЖК "Территория" Всеволожского района ЛО (19-1-17-1-08-03-2-0905)</t>
  </si>
  <si>
    <t>пусконаладочные работы Всев, Стр-во 2КЛ-0,4 кВ от БКТП-1 до ГРЩ 2 корп. 1 в ЖК "Территория" Всеволожского района ЛО (19-1-17-1-08-03-2-0905)</t>
  </si>
  <si>
    <t>проект Всев, Стр-во 2КЛ-0,4 кВ от БКТП-1 до ГРЩ 2 корп. 1 в ЖК "Территория" Всеволожского района ЛО (19-1-17-1-08-03-2-0905)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</si>
</sst>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0" xfId="0" applyNumberFormat="1" applyFont="1" applyAlignment="1">
      <alignment horizontal="center" vertical="center"/>
    </xf>
    <xf numFmtId="2" fontId="1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quotePrefix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topLeftCell="A13" zoomScale="90" zoomScaleNormal="75" zoomScaleSheetLayoutView="90" workbookViewId="0">
      <selection activeCell="G33" sqref="G3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47</v>
      </c>
      <c r="C6" s="36"/>
      <c r="D6" s="25">
        <f>H49</f>
        <v>3667.8417691999998</v>
      </c>
      <c r="E6" s="10" t="s">
        <v>46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0" t="s">
        <v>49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38.25" x14ac:dyDescent="0.2">
      <c r="A25" s="18">
        <v>1</v>
      </c>
      <c r="B25" s="19" t="s">
        <v>20</v>
      </c>
      <c r="C25" s="24" t="s">
        <v>49</v>
      </c>
      <c r="D25" s="20">
        <v>1668.37</v>
      </c>
      <c r="E25" s="20">
        <f>H25-G25-D25</f>
        <v>909.27</v>
      </c>
      <c r="F25" s="21">
        <f>F24</f>
        <v>0</v>
      </c>
      <c r="G25" s="21"/>
      <c r="H25" s="20">
        <v>2577.64</v>
      </c>
    </row>
    <row r="26" spans="1:8" x14ac:dyDescent="0.2">
      <c r="A26" s="22"/>
      <c r="B26" s="37" t="s">
        <v>21</v>
      </c>
      <c r="C26" s="38"/>
      <c r="D26" s="20">
        <f>D25</f>
        <v>1668.37</v>
      </c>
      <c r="E26" s="20">
        <f>E25</f>
        <v>909.27</v>
      </c>
      <c r="F26" s="21">
        <f>F25</f>
        <v>0</v>
      </c>
      <c r="G26" s="21">
        <f>G25</f>
        <v>0</v>
      </c>
      <c r="H26" s="20">
        <f>H25</f>
        <v>2577.64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</v>
      </c>
      <c r="H28" s="20">
        <v>0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37" t="s">
        <v>24</v>
      </c>
      <c r="C30" s="38"/>
      <c r="D30" s="20">
        <f>D26+D29</f>
        <v>1668.37</v>
      </c>
      <c r="E30" s="20">
        <f t="shared" ref="E30:G30" si="0">E26+E29</f>
        <v>909.27</v>
      </c>
      <c r="F30" s="20">
        <f t="shared" si="0"/>
        <v>0</v>
      </c>
      <c r="G30" s="20">
        <f t="shared" si="0"/>
        <v>0</v>
      </c>
      <c r="H30" s="20">
        <f>H26+H29</f>
        <v>2577.64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(D30+E30+F30)/100*2.14</f>
        <v>55.161496</v>
      </c>
      <c r="H32" s="20">
        <f>D32+E32+F32+G32</f>
        <v>55.161496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(D30+E30+F30+G37+G38+G39+G40+G41+G42+G43)/100*3.1</f>
        <v>90.24497833333335</v>
      </c>
      <c r="H33" s="20">
        <f>D33+E33+F33+G33</f>
        <v>90.24497833333335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145.40647433333334</v>
      </c>
      <c r="H34" s="20">
        <f>D34+E34+F34+G34</f>
        <v>145.40647433333334</v>
      </c>
    </row>
    <row r="35" spans="1:8" x14ac:dyDescent="0.2">
      <c r="A35" s="22"/>
      <c r="B35" s="37" t="s">
        <v>43</v>
      </c>
      <c r="C35" s="38"/>
      <c r="D35" s="20">
        <f>D30+D34</f>
        <v>1668.37</v>
      </c>
      <c r="E35" s="20">
        <f t="shared" ref="E35:F35" si="2">E30+E34</f>
        <v>909.27</v>
      </c>
      <c r="F35" s="20">
        <f t="shared" si="2"/>
        <v>0</v>
      </c>
      <c r="G35" s="20">
        <f>G30+G34</f>
        <v>145.40647433333334</v>
      </c>
      <c r="H35" s="20">
        <f>H34+H30</f>
        <v>2723.0464743333332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8.25" x14ac:dyDescent="0.2">
      <c r="A37" s="18">
        <v>5</v>
      </c>
      <c r="B37" s="23"/>
      <c r="C37" s="19" t="s">
        <v>51</v>
      </c>
      <c r="D37" s="21"/>
      <c r="E37" s="21"/>
      <c r="F37" s="21"/>
      <c r="G37" s="26">
        <f>273.29/1.2</f>
        <v>227.7416666666667</v>
      </c>
      <c r="H37" s="20">
        <f>G37+F37+E37+D37</f>
        <v>227.7416666666667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35/1.2</f>
        <v>29.166666666666668</v>
      </c>
      <c r="H39" s="20">
        <f t="shared" si="3"/>
        <v>29.166666666666668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12.75</f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v>8.5</v>
      </c>
      <c r="H41" s="20">
        <f t="shared" si="3"/>
        <v>8.5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v>23.03</v>
      </c>
      <c r="H42" s="20">
        <f t="shared" si="3"/>
        <v>23.03</v>
      </c>
    </row>
    <row r="43" spans="1:8" ht="41.25" customHeight="1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3"/>
        <v>0</v>
      </c>
    </row>
    <row r="44" spans="1:8" x14ac:dyDescent="0.2">
      <c r="A44" s="22"/>
      <c r="B44" s="37" t="s">
        <v>30</v>
      </c>
      <c r="C44" s="38"/>
      <c r="D44" s="20">
        <f>D37+D38+D39+D40+D41+D42+D43</f>
        <v>0</v>
      </c>
      <c r="E44" s="20">
        <f>E37+E38+E39+E40+E41+E42+E43</f>
        <v>0</v>
      </c>
      <c r="F44" s="20">
        <f>F37+F38+F39+F40+F41+F42+F43</f>
        <v>0</v>
      </c>
      <c r="G44" s="20">
        <f>G37+G38+G39+G40+G41+G42+G43</f>
        <v>333.48833333333334</v>
      </c>
      <c r="H44" s="20">
        <f>G44+F44+E44+D44</f>
        <v>333.48833333333334</v>
      </c>
    </row>
    <row r="45" spans="1:8" x14ac:dyDescent="0.2">
      <c r="A45" s="22"/>
      <c r="B45" s="37" t="s">
        <v>31</v>
      </c>
      <c r="C45" s="38"/>
      <c r="D45" s="20">
        <f>D35+D44</f>
        <v>1668.37</v>
      </c>
      <c r="E45" s="20">
        <f>E35+E44</f>
        <v>909.27</v>
      </c>
      <c r="F45" s="20">
        <f>F35+F44</f>
        <v>0</v>
      </c>
      <c r="G45" s="20">
        <f>G35+G44</f>
        <v>478.89480766666668</v>
      </c>
      <c r="H45" s="20">
        <f>D45+E45+F45+G45</f>
        <v>3056.5348076666664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333.67399999999998</v>
      </c>
      <c r="E47" s="20">
        <f t="shared" ref="E47:G47" si="4">E45/100*20</f>
        <v>181.85400000000001</v>
      </c>
      <c r="F47" s="20">
        <f t="shared" si="4"/>
        <v>0</v>
      </c>
      <c r="G47" s="20">
        <f t="shared" si="4"/>
        <v>95.778961533333344</v>
      </c>
      <c r="H47" s="20">
        <f>H45/100*20</f>
        <v>611.30696153333338</v>
      </c>
    </row>
    <row r="48" spans="1:8" x14ac:dyDescent="0.2">
      <c r="A48" s="22"/>
      <c r="B48" s="37" t="s">
        <v>34</v>
      </c>
      <c r="C48" s="38"/>
      <c r="D48" s="20">
        <f>D47</f>
        <v>333.67399999999998</v>
      </c>
      <c r="E48" s="20">
        <f>E47</f>
        <v>181.85400000000001</v>
      </c>
      <c r="F48" s="21">
        <f>F47</f>
        <v>0</v>
      </c>
      <c r="G48" s="20">
        <f>G47</f>
        <v>95.778961533333344</v>
      </c>
      <c r="H48" s="20">
        <f>D48+E48+F48+G48</f>
        <v>611.30696153333338</v>
      </c>
    </row>
    <row r="49" spans="1:8" x14ac:dyDescent="0.2">
      <c r="A49" s="22"/>
      <c r="B49" s="37" t="s">
        <v>35</v>
      </c>
      <c r="C49" s="38"/>
      <c r="D49" s="20">
        <f>D45+D47</f>
        <v>2002.0439999999999</v>
      </c>
      <c r="E49" s="20">
        <f>E45+E47</f>
        <v>1091.124</v>
      </c>
      <c r="F49" s="20">
        <f t="shared" ref="F49" si="5">F45+F47</f>
        <v>0</v>
      </c>
      <c r="G49" s="20">
        <f>G45+G47</f>
        <v>574.67376920000004</v>
      </c>
      <c r="H49" s="20">
        <f>H45+H47</f>
        <v>3667.8417691999998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topLeftCell="A10" zoomScale="75" zoomScaleNormal="75" zoomScaleSheetLayoutView="75" workbookViewId="0">
      <selection activeCell="G44" sqref="G4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44</v>
      </c>
      <c r="C6" s="36"/>
      <c r="D6" s="25">
        <f>H49</f>
        <v>487.31073312502917</v>
      </c>
      <c r="E6" s="10" t="s">
        <v>45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9" t="s">
        <v>49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38.25" x14ac:dyDescent="0.2">
      <c r="A25" s="18">
        <v>1</v>
      </c>
      <c r="B25" s="19" t="s">
        <v>20</v>
      </c>
      <c r="C25" s="24" t="s">
        <v>49</v>
      </c>
      <c r="D25" s="20">
        <f>1668.37/7.21</f>
        <v>231.39667128987517</v>
      </c>
      <c r="E25" s="20">
        <f>H25-G25-D25</f>
        <v>115.69902912621356</v>
      </c>
      <c r="F25" s="21">
        <f>F24</f>
        <v>0</v>
      </c>
      <c r="G25" s="21"/>
      <c r="H25" s="20">
        <f>2502.56/7.21</f>
        <v>347.09570041608873</v>
      </c>
    </row>
    <row r="26" spans="1:8" x14ac:dyDescent="0.2">
      <c r="A26" s="22"/>
      <c r="B26" s="37" t="s">
        <v>21</v>
      </c>
      <c r="C26" s="38"/>
      <c r="D26" s="20">
        <f>D25</f>
        <v>231.39667128987517</v>
      </c>
      <c r="E26" s="20">
        <f>E25</f>
        <v>115.69902912621356</v>
      </c>
      <c r="F26" s="21">
        <f>F25</f>
        <v>0</v>
      </c>
      <c r="G26" s="21">
        <f>G25</f>
        <v>0</v>
      </c>
      <c r="H26" s="20">
        <f>D26+E26+F26+G26</f>
        <v>347.09570041608873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</v>
      </c>
      <c r="H28" s="20">
        <v>0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0</v>
      </c>
      <c r="H29" s="20">
        <f>D29+E29+F29+G29</f>
        <v>0</v>
      </c>
    </row>
    <row r="30" spans="1:8" x14ac:dyDescent="0.2">
      <c r="A30" s="22"/>
      <c r="B30" s="37" t="s">
        <v>24</v>
      </c>
      <c r="C30" s="38"/>
      <c r="D30" s="20">
        <f>D26+D29</f>
        <v>231.39667128987517</v>
      </c>
      <c r="E30" s="20">
        <f t="shared" ref="E30:G30" si="1">E26+E29</f>
        <v>115.69902912621356</v>
      </c>
      <c r="F30" s="20">
        <f t="shared" si="1"/>
        <v>0</v>
      </c>
      <c r="G30" s="20">
        <f t="shared" si="1"/>
        <v>0</v>
      </c>
      <c r="H30" s="20">
        <f>D30+E30+F30+G30</f>
        <v>347.09570041608873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(D30+E30)/100*2.14/11.51</f>
        <v>0.6453386610690095</v>
      </c>
      <c r="H32" s="20">
        <f>D32+E32+F32+G32</f>
        <v>0.6453386610690095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(D30+E30+G37+G38+G39+G40+G41+G42+G43)/100*3.1/11.51</f>
        <v>1.0890611825003711</v>
      </c>
      <c r="H33" s="20">
        <f>D33+E33+F33+G33</f>
        <v>1.0890611825003711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G34" si="2">E32+E33</f>
        <v>0</v>
      </c>
      <c r="F34" s="21">
        <f t="shared" si="2"/>
        <v>0</v>
      </c>
      <c r="G34" s="21">
        <f t="shared" si="2"/>
        <v>1.7343998435693806</v>
      </c>
      <c r="H34" s="20">
        <f>D34+E34+F34+G34</f>
        <v>1.7343998435693806</v>
      </c>
    </row>
    <row r="35" spans="1:8" x14ac:dyDescent="0.2">
      <c r="A35" s="22"/>
      <c r="B35" s="37" t="s">
        <v>43</v>
      </c>
      <c r="C35" s="38"/>
      <c r="D35" s="20">
        <f>D30+D34</f>
        <v>231.39667128987517</v>
      </c>
      <c r="E35" s="20">
        <f t="shared" ref="E35:G35" si="3">E30+E34</f>
        <v>115.69902912621356</v>
      </c>
      <c r="F35" s="20">
        <f t="shared" si="3"/>
        <v>0</v>
      </c>
      <c r="G35" s="20">
        <f t="shared" si="3"/>
        <v>1.7343998435693806</v>
      </c>
      <c r="H35" s="20">
        <f>D35+E35+F35+G35</f>
        <v>348.83010025965814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8.25" x14ac:dyDescent="0.2">
      <c r="A37" s="18">
        <v>5</v>
      </c>
      <c r="B37" s="23" t="s">
        <v>20</v>
      </c>
      <c r="C37" s="19" t="s">
        <v>51</v>
      </c>
      <c r="D37" s="21"/>
      <c r="E37" s="21"/>
      <c r="F37" s="21"/>
      <c r="G37" s="26">
        <f>273.29/1.2/4.91</f>
        <v>46.383231500339448</v>
      </c>
      <c r="H37" s="20">
        <f>G37+F37+E37+D37</f>
        <v>46.383231500339448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f>32.3/11.51</f>
        <v>2.8062554300608165</v>
      </c>
      <c r="H38" s="20">
        <f t="shared" ref="H38:H43" si="4">G38+F38+E38+D38</f>
        <v>2.8062554300608165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35/1.2/11.51</f>
        <v>2.5340283811178685</v>
      </c>
      <c r="H39" s="20">
        <f t="shared" si="4"/>
        <v>2.5340283811178685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12.75/11.51</f>
        <v>1.1077324066029539</v>
      </c>
      <c r="H40" s="20">
        <f t="shared" si="4"/>
        <v>1.1077324066029539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f>8.5/11.51</f>
        <v>0.73848827106863602</v>
      </c>
      <c r="H41" s="20">
        <f t="shared" si="4"/>
        <v>0.73848827106863602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f>42.5/11.51</f>
        <v>3.6924413553431799</v>
      </c>
      <c r="H42" s="20">
        <f t="shared" si="4"/>
        <v>3.6924413553431799</v>
      </c>
    </row>
    <row r="43" spans="1:8" ht="38.25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4"/>
        <v>0</v>
      </c>
    </row>
    <row r="44" spans="1:8" x14ac:dyDescent="0.2">
      <c r="A44" s="22"/>
      <c r="B44" s="37" t="s">
        <v>30</v>
      </c>
      <c r="C44" s="38"/>
      <c r="D44" s="21">
        <f>D37+D38+D39+D40+D41+D42+D43</f>
        <v>0</v>
      </c>
      <c r="E44" s="21">
        <f>E37+E38+E39+E40+E41+E42+E43</f>
        <v>0</v>
      </c>
      <c r="F44" s="21">
        <f>F37+F38+F39+F40+F41+F42+F43</f>
        <v>0</v>
      </c>
      <c r="G44" s="21">
        <f>G37+G38+G39+G40+G41+G42+G43</f>
        <v>57.262177344532901</v>
      </c>
      <c r="H44" s="20">
        <f>G44+F44+E44+D44</f>
        <v>57.262177344532901</v>
      </c>
    </row>
    <row r="45" spans="1:8" x14ac:dyDescent="0.2">
      <c r="A45" s="22"/>
      <c r="B45" s="37" t="s">
        <v>31</v>
      </c>
      <c r="C45" s="38"/>
      <c r="D45" s="20">
        <f>D35+D44</f>
        <v>231.39667128987517</v>
      </c>
      <c r="E45" s="20">
        <f>E35+E44</f>
        <v>115.69902912621356</v>
      </c>
      <c r="F45" s="20">
        <f>F35+F44</f>
        <v>0</v>
      </c>
      <c r="G45" s="20">
        <f>G35+G44</f>
        <v>58.996577188102279</v>
      </c>
      <c r="H45" s="20">
        <f>D45+E45+F45+G45</f>
        <v>406.092277604191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46.279334257975037</v>
      </c>
      <c r="E47" s="20">
        <f t="shared" ref="E47:G47" si="5">E45/100*20</f>
        <v>23.139805825242714</v>
      </c>
      <c r="F47" s="20">
        <f t="shared" si="5"/>
        <v>0</v>
      </c>
      <c r="G47" s="20">
        <f t="shared" si="5"/>
        <v>11.799315437620457</v>
      </c>
      <c r="H47" s="20">
        <f>H45/100*20</f>
        <v>81.218455520838191</v>
      </c>
    </row>
    <row r="48" spans="1:8" x14ac:dyDescent="0.2">
      <c r="A48" s="22"/>
      <c r="B48" s="37" t="s">
        <v>34</v>
      </c>
      <c r="C48" s="38"/>
      <c r="D48" s="20">
        <f>D47</f>
        <v>46.279334257975037</v>
      </c>
      <c r="E48" s="20">
        <f>E47</f>
        <v>23.139805825242714</v>
      </c>
      <c r="F48" s="21">
        <f>F47</f>
        <v>0</v>
      </c>
      <c r="G48" s="20">
        <f>G47</f>
        <v>11.799315437620457</v>
      </c>
      <c r="H48" s="20">
        <f>D48+E48+F48+G48</f>
        <v>81.218455520838205</v>
      </c>
    </row>
    <row r="49" spans="1:8" x14ac:dyDescent="0.2">
      <c r="A49" s="22"/>
      <c r="B49" s="37" t="s">
        <v>35</v>
      </c>
      <c r="C49" s="38"/>
      <c r="D49" s="20">
        <f>D45+D47</f>
        <v>277.6760055478502</v>
      </c>
      <c r="E49" s="20">
        <f>E45+E47</f>
        <v>138.83883495145628</v>
      </c>
      <c r="F49" s="20">
        <f t="shared" ref="F49" si="6">F45+F47</f>
        <v>0</v>
      </c>
      <c r="G49" s="20">
        <f>G45+G47</f>
        <v>70.795892625722729</v>
      </c>
      <c r="H49" s="20">
        <f>H45+H47</f>
        <v>487.31073312502917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Наталья Петровна</cp:lastModifiedBy>
  <cp:lastPrinted>2022-07-08T06:09:15Z</cp:lastPrinted>
  <dcterms:created xsi:type="dcterms:W3CDTF">2022-07-06T13:17:17Z</dcterms:created>
  <dcterms:modified xsi:type="dcterms:W3CDTF">2022-07-14T05:25:43Z</dcterms:modified>
</cp:coreProperties>
</file>