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68\"/>
    </mc:Choice>
  </mc:AlternateContent>
  <xr:revisionPtr revIDLastSave="0" documentId="14_{4231BA33-4AB8-427B-A279-C30058E83F56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КоррИПР" sheetId="3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25" i="3"/>
  <c r="J49" i="3"/>
  <c r="J48" i="3"/>
  <c r="H47" i="3"/>
  <c r="J47" i="3" s="1"/>
  <c r="H46" i="3"/>
  <c r="J46" i="3" s="1"/>
  <c r="J45" i="3"/>
  <c r="J43" i="3"/>
  <c r="J42" i="3"/>
  <c r="J41" i="3"/>
  <c r="J39" i="3"/>
  <c r="J38" i="3"/>
  <c r="J37" i="3"/>
  <c r="J36" i="3"/>
  <c r="J34" i="3"/>
  <c r="J33" i="3"/>
  <c r="J32" i="3"/>
  <c r="J31" i="3"/>
  <c r="J30" i="3"/>
  <c r="J29" i="3"/>
  <c r="J28" i="3"/>
  <c r="J26" i="3"/>
  <c r="J24" i="3"/>
  <c r="J23" i="3"/>
  <c r="J22" i="3"/>
  <c r="J21" i="3"/>
  <c r="J20" i="3"/>
  <c r="J19" i="3"/>
  <c r="J18" i="3"/>
  <c r="J17" i="3"/>
  <c r="J50" i="3" l="1"/>
</calcChain>
</file>

<file path=xl/sharedStrings.xml><?xml version="1.0" encoding="utf-8"?>
<sst xmlns="http://schemas.openxmlformats.org/spreadsheetml/2006/main" count="260" uniqueCount="159">
  <si>
    <t>к приказу Минэнерго России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</si>
  <si>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</si>
  <si>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</si>
  <si>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</si>
  <si>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</si>
  <si>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</si>
  <si>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</si>
  <si>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</si>
  <si>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</si>
  <si>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1 км</t>
  </si>
  <si>
    <t>Л1-02 -1</t>
  </si>
  <si>
    <t>Л3-02 -1</t>
  </si>
  <si>
    <t>Л9-01</t>
  </si>
  <si>
    <t>1 ед.</t>
  </si>
  <si>
    <t>Л11-01</t>
  </si>
  <si>
    <t>Л11-03</t>
  </si>
  <si>
    <t>М2-02-1</t>
  </si>
  <si>
    <t>1 га</t>
  </si>
  <si>
    <t>Б7-01</t>
  </si>
  <si>
    <t>Б7-03</t>
  </si>
  <si>
    <t>100 м</t>
  </si>
  <si>
    <t>М4-01</t>
  </si>
  <si>
    <t>ПЗ-02</t>
  </si>
  <si>
    <t>П8-01</t>
  </si>
  <si>
    <t>П9-01</t>
  </si>
  <si>
    <t>1 точка</t>
  </si>
  <si>
    <t>А1-04</t>
  </si>
  <si>
    <t>1 ячейка</t>
  </si>
  <si>
    <t>В6-01</t>
  </si>
  <si>
    <t>В7-01</t>
  </si>
  <si>
    <t>нд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</si>
  <si>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</si>
  <si>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</si>
  <si>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</si>
  <si>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</si>
  <si>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</si>
  <si>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</si>
  <si>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</si>
  <si>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</si>
  <si>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</si>
  <si>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</si>
  <si>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</si>
  <si>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</si>
  <si>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</si>
  <si>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</si>
  <si>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</si>
  <si>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</si>
  <si>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</si>
  <si>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</si>
  <si>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</si>
  <si>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</si>
  <si>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</si>
  <si>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</si>
  <si>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</si>
  <si>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</si>
  <si>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</si>
  <si>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</si>
  <si>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</si>
  <si>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</si>
  <si>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</si>
  <si>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</si>
  <si>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</si>
  <si>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</si>
  <si>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</si>
  <si>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</si>
  <si>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</si>
  <si>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</si>
  <si>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</si>
  <si>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</si>
  <si>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</si>
  <si>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</si>
  <si>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Наименование</t>
  </si>
  <si>
    <t>Единицы измерения</t>
  </si>
  <si>
    <t>Укрупненный норматив цены, тыс рублей (без НДС)</t>
  </si>
  <si>
    <t>Воздушные линии электропередачи (ВЛ)</t>
  </si>
  <si>
    <t>1.1</t>
  </si>
  <si>
    <t>Строительно-монтажные работы без опор и провода</t>
  </si>
  <si>
    <t>1 цепь</t>
  </si>
  <si>
    <t>1.2</t>
  </si>
  <si>
    <t>2 цепи</t>
  </si>
  <si>
    <t>Л1-02 -2</t>
  </si>
  <si>
    <t>1.3</t>
  </si>
  <si>
    <t>Л1-01 -1</t>
  </si>
  <si>
    <t>1.4</t>
  </si>
  <si>
    <t>1.5</t>
  </si>
  <si>
    <t xml:space="preserve">Опоры ВЛ 0,4-750 кВ </t>
  </si>
  <si>
    <t>1.6</t>
  </si>
  <si>
    <t>Л3-02 -2</t>
  </si>
  <si>
    <t>1.7</t>
  </si>
  <si>
    <t>Л3-01 -1</t>
  </si>
  <si>
    <t>1.8</t>
  </si>
  <si>
    <t>Л3-01 -2</t>
  </si>
  <si>
    <t>1.9</t>
  </si>
  <si>
    <t xml:space="preserve">Провод СИП ВЛ 0,4-35 кВ </t>
  </si>
  <si>
    <t>сечение</t>
  </si>
  <si>
    <t>Л7</t>
  </si>
  <si>
    <t>1.10</t>
  </si>
  <si>
    <t xml:space="preserve">Демонтаж ВЛ </t>
  </si>
  <si>
    <t>2.1</t>
  </si>
  <si>
    <t>0,4</t>
  </si>
  <si>
    <t>М2-01-1</t>
  </si>
  <si>
    <t>2.2</t>
  </si>
  <si>
    <t>М2-01-2</t>
  </si>
  <si>
    <t>2.3</t>
  </si>
  <si>
    <t>6-20</t>
  </si>
  <si>
    <t>2.4</t>
  </si>
  <si>
    <t>М2-02-2</t>
  </si>
  <si>
    <t>2.5</t>
  </si>
  <si>
    <t xml:space="preserve">Арматура, крепления, защиты от перенапряжений ВЛ </t>
  </si>
  <si>
    <t>0,4-35</t>
  </si>
  <si>
    <t>Арматура и устройство крепления провода СИП</t>
  </si>
  <si>
    <t>2.6</t>
  </si>
  <si>
    <t>Арматура, крепления, защиты от перенапряжений ВЛ</t>
  </si>
  <si>
    <t>ОПН</t>
  </si>
  <si>
    <t>Л11-02</t>
  </si>
  <si>
    <t>2.7</t>
  </si>
  <si>
    <t>6-35</t>
  </si>
  <si>
    <t>Подготовительные работы</t>
  </si>
  <si>
    <t>3.1</t>
  </si>
  <si>
    <t>Вырубка (расширение, расчистка) просеки ВЛ. Расчистка кустарников и мелколесья d до 11см</t>
  </si>
  <si>
    <t>3.2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</si>
  <si>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</si>
  <si>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3.3</t>
  </si>
  <si>
    <t>Трелевка хлыстов древесины
при вырубке (расширении) просеки ВЛ</t>
  </si>
  <si>
    <t>3.4</t>
  </si>
  <si>
    <t>Устройство лежневых 
дорог</t>
  </si>
  <si>
    <t>км</t>
  </si>
  <si>
    <t>Прочие работы</t>
  </si>
  <si>
    <t>4.1</t>
  </si>
  <si>
    <t>Автоматический пункт секционирования (реклоузер)</t>
  </si>
  <si>
    <t>6-15</t>
  </si>
  <si>
    <t>без ПКУ</t>
  </si>
  <si>
    <t>4.2</t>
  </si>
  <si>
    <t>с ПКУ и интеграцией в АСУТП</t>
  </si>
  <si>
    <t>4.3</t>
  </si>
  <si>
    <t>Прибор учета трехфазный для РП (СП,ТП, РТП) РУ</t>
  </si>
  <si>
    <t xml:space="preserve">ИИК </t>
  </si>
  <si>
    <t>Проектные работы</t>
  </si>
  <si>
    <t>5.1</t>
  </si>
  <si>
    <t>Проектно-изыскательские работы по ВЛ</t>
  </si>
  <si>
    <t>Протяженность до 1 км</t>
  </si>
  <si>
    <t>ПЗ-01</t>
  </si>
  <si>
    <t>5.2</t>
  </si>
  <si>
    <t>0,4-20</t>
  </si>
  <si>
    <t>Протяженность до 2 км</t>
  </si>
  <si>
    <t>5.3</t>
  </si>
  <si>
    <t>Протяженность до 5 км</t>
  </si>
  <si>
    <t>ПЗ-03</t>
  </si>
  <si>
    <t>5.4</t>
  </si>
  <si>
    <t xml:space="preserve">Разработка и утверждение ДПТ при прохождении ВЛ по землям лесного фонда (землям, покрытым лесом) </t>
  </si>
  <si>
    <t>5.5</t>
  </si>
  <si>
    <t>Разработка и утверждение ДПТ ВЛ (КЛ) по границам земельного участка</t>
  </si>
  <si>
    <t>Итого объем финансовых потребностей, тыс рублей (без НДС)</t>
  </si>
  <si>
    <t>Л7-04 -3</t>
  </si>
  <si>
    <t>Утвержденный план</t>
  </si>
  <si>
    <t>Документ, утвердивший плановые показатели: Распоряжение главного инженера АО "ЛОЭСК" от 26.01.2022 № 6</t>
  </si>
  <si>
    <t>Наименование инвестиционного проекта: Гатч, Стр-во реклоузера на ВЛ-6 кВ (инв. № 100012701) от ТП-14 в г.п. Тайцы Гатчинского р-на ЛО (21-1-06-1-01-04-2-0168)</t>
  </si>
  <si>
    <t>Идентификатор инвестиционного проекта: K_21-1-06-1-01-04-2-0168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</si>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</sst>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0.00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5" fillId="0" borderId="0"/>
    <xf numFmtId="0" fontId="8" fillId="0" borderId="0">
      <protection locked="0"/>
    </xf>
    <xf numFmtId="0" fontId="8" fillId="0" borderId="0"/>
    <xf numFmtId="164" fontId="5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9" applyFont="1" applyFill="1" applyAlignment="1"/>
    <xf numFmtId="0" fontId="6" fillId="0" borderId="0" xfId="0" applyFont="1" applyFill="1" applyAlignment="1">
      <alignment vertical="top"/>
    </xf>
    <xf numFmtId="3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6" fillId="0" borderId="0" xfId="3" applyFont="1" applyFill="1" applyAlignment="1">
      <alignment vertical="top"/>
    </xf>
    <xf numFmtId="0" fontId="2" fillId="0" borderId="0" xfId="3" applyFont="1" applyFill="1" applyAlignment="1">
      <alignment vertical="center"/>
    </xf>
    <xf numFmtId="0" fontId="0" fillId="0" borderId="0" xfId="0" applyFill="1" applyAlignment="1"/>
    <xf numFmtId="0" fontId="2" fillId="0" borderId="1" xfId="9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9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1" xfId="5" applyFont="1" applyFill="1" applyBorder="1" applyAlignment="1" applyProtection="1">
      <alignment horizontal="center" vertical="center" wrapText="1"/>
    </xf>
    <xf numFmtId="49" fontId="2" fillId="0" borderId="4" xfId="5" applyNumberFormat="1" applyFont="1" applyFill="1" applyBorder="1" applyAlignment="1" applyProtection="1">
      <alignment horizontal="center" vertical="center" wrapText="1"/>
    </xf>
    <xf numFmtId="0" fontId="2" fillId="0" borderId="4" xfId="5" applyFont="1" applyFill="1" applyBorder="1" applyAlignment="1" applyProtection="1">
      <alignment horizontal="left" vertical="center" wrapText="1"/>
    </xf>
    <xf numFmtId="4" fontId="7" fillId="0" borderId="6" xfId="5" applyNumberFormat="1" applyFont="1" applyFill="1" applyBorder="1" applyAlignment="1" applyProtection="1">
      <alignment horizontal="center" vertical="center" wrapText="1"/>
    </xf>
    <xf numFmtId="4" fontId="2" fillId="0" borderId="5" xfId="5" applyNumberFormat="1" applyFont="1" applyFill="1" applyBorder="1" applyAlignment="1" applyProtection="1">
      <alignment horizontal="center" vertical="center" wrapText="1"/>
    </xf>
    <xf numFmtId="0" fontId="7" fillId="0" borderId="4" xfId="5" applyFont="1" applyFill="1" applyBorder="1" applyAlignment="1" applyProtection="1">
      <alignment horizontal="left" vertical="center" wrapText="1"/>
    </xf>
    <xf numFmtId="4" fontId="7" fillId="0" borderId="4" xfId="5" applyNumberFormat="1" applyFont="1" applyFill="1" applyBorder="1" applyAlignment="1" applyProtection="1">
      <alignment horizontal="center" vertical="center" wrapText="1"/>
    </xf>
    <xf numFmtId="4" fontId="2" fillId="0" borderId="4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7" fillId="0" borderId="1" xfId="5" applyNumberFormat="1" applyFont="1" applyFill="1" applyBorder="1" applyAlignment="1" applyProtection="1">
      <alignment horizontal="center" vertical="center" wrapText="1"/>
    </xf>
    <xf numFmtId="4" fontId="2" fillId="0" borderId="1" xfId="5" applyNumberFormat="1" applyFont="1" applyFill="1" applyBorder="1" applyAlignment="1" applyProtection="1">
      <alignment horizontal="center" vertical="center" wrapText="1"/>
    </xf>
    <xf numFmtId="166" fontId="10" fillId="0" borderId="9" xfId="7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</cellXfs>
  <cellStyles count="10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6 2" xfId="9" xr:uid="{00000000-0005-0000-0000-000006000000}"/>
    <cellStyle name="Обычный 7" xfId="3" xr:uid="{00000000-0005-0000-0000-000007000000}"/>
    <cellStyle name="Финансовый 2" xfId="6" xr:uid="{00000000-0005-0000-0000-000008000000}"/>
    <cellStyle name="Финансовый 2 2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50"/>
  <sheetViews>
    <sheetView zoomScale="60" zoomScaleNormal="60" workbookViewId="0"/>
  </sheetViews>
  <sheetFormatPr defaultColWidth="9.140625" defaultRowHeight="15" x14ac:dyDescent="0.25"/>
  <cols>
    <col min="1" max="1" width="12.5703125" style="31" customWidth="1"/>
    <col min="2" max="2" width="30.7109375" style="31" customWidth="1"/>
    <col min="3" max="3" width="16" style="31" customWidth="1"/>
    <col min="4" max="4" width="26" style="31" customWidth="1"/>
    <col min="5" max="5" width="15.42578125" style="31" customWidth="1"/>
    <col min="6" max="6" width="12.42578125" style="31" customWidth="1"/>
    <col min="7" max="7" width="15.85546875" style="31" customWidth="1"/>
    <col min="8" max="9" width="19.140625" style="31" customWidth="1"/>
    <col min="10" max="10" width="17.28515625" style="31" customWidth="1"/>
    <col min="11" max="16384" width="9.140625" style="31"/>
  </cols>
  <sheetData>
    <row r="1" spans="1:10" ht="18.75" x14ac:dyDescent="0.25">
      <c r="A1" s="1"/>
      <c r="B1" s="2"/>
      <c r="C1" s="3"/>
      <c r="D1" s="3"/>
      <c r="E1" s="3"/>
      <c r="F1" s="3"/>
      <c r="G1" s="3"/>
      <c r="H1" s="3"/>
      <c r="I1" s="3"/>
      <c r="J1" s="35" t="s">
        <v>68</v>
      </c>
    </row>
    <row r="2" spans="1:10" ht="18.75" x14ac:dyDescent="0.3">
      <c r="A2" s="1"/>
      <c r="B2" s="2"/>
      <c r="C2" s="3"/>
      <c r="D2" s="3"/>
      <c r="E2" s="3"/>
      <c r="F2" s="3"/>
      <c r="G2" s="3"/>
      <c r="H2" s="3"/>
      <c r="I2" s="3"/>
      <c r="J2" s="36" t="s">
        <v>0</v>
      </c>
    </row>
    <row r="3" spans="1:10" ht="18.75" x14ac:dyDescent="0.3">
      <c r="A3" s="1"/>
      <c r="B3" s="2"/>
      <c r="C3" s="3"/>
      <c r="D3" s="3"/>
      <c r="E3" s="3"/>
      <c r="F3" s="3"/>
      <c r="G3" s="3"/>
      <c r="H3" s="3"/>
      <c r="I3" s="3"/>
      <c r="J3" s="36" t="s">
        <v>69</v>
      </c>
    </row>
    <row r="4" spans="1:10" ht="15.75" customHeight="1" x14ac:dyDescent="0.25">
      <c r="A4" s="58" t="s">
        <v>70</v>
      </c>
      <c r="B4" s="58"/>
      <c r="C4" s="58"/>
      <c r="D4" s="58"/>
      <c r="E4" s="58"/>
      <c r="F4" s="58"/>
      <c r="G4" s="58"/>
      <c r="H4" s="58"/>
      <c r="I4" s="58"/>
      <c r="J4" s="58"/>
    </row>
    <row r="5" spans="1:10" ht="15.75" customHeight="1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</row>
    <row r="6" spans="1:10" ht="15.75" x14ac:dyDescent="0.25">
      <c r="A6" s="4" t="s">
        <v>158</v>
      </c>
      <c r="B6" s="38"/>
      <c r="C6" s="3"/>
      <c r="D6" s="3"/>
      <c r="E6" s="3"/>
      <c r="F6" s="3"/>
      <c r="G6" s="3"/>
      <c r="H6" s="3"/>
      <c r="I6" s="3"/>
      <c r="J6" s="3"/>
    </row>
    <row r="7" spans="1:10" s="39" customFormat="1" ht="15.75" x14ac:dyDescent="0.25">
      <c r="A7" s="37" t="s">
        <v>156</v>
      </c>
      <c r="B7" s="37"/>
      <c r="C7" s="34"/>
      <c r="D7" s="34"/>
      <c r="E7" s="34"/>
      <c r="F7" s="34"/>
      <c r="G7" s="34"/>
      <c r="H7" s="34"/>
      <c r="I7" s="34"/>
      <c r="J7" s="34"/>
    </row>
    <row r="8" spans="1:10" s="39" customFormat="1" ht="15.75" x14ac:dyDescent="0.25">
      <c r="A8" s="4" t="s">
        <v>157</v>
      </c>
      <c r="B8" s="4"/>
      <c r="C8" s="34"/>
      <c r="D8" s="34"/>
      <c r="E8" s="34"/>
      <c r="F8" s="34"/>
      <c r="G8" s="34"/>
      <c r="H8" s="34"/>
      <c r="I8" s="34"/>
      <c r="J8" s="34"/>
    </row>
    <row r="9" spans="1:10" ht="15.75" x14ac:dyDescent="0.25">
      <c r="A9" s="5"/>
      <c r="B9" s="5"/>
      <c r="C9" s="3"/>
      <c r="D9" s="3"/>
      <c r="E9" s="3"/>
      <c r="F9" s="3"/>
      <c r="G9" s="3"/>
      <c r="H9" s="3"/>
      <c r="I9" s="3"/>
      <c r="J9" s="3"/>
    </row>
    <row r="10" spans="1:10" ht="15.75" x14ac:dyDescent="0.25">
      <c r="A10" s="6"/>
      <c r="B10" s="6"/>
      <c r="C10" s="3"/>
      <c r="D10" s="3"/>
      <c r="E10" s="3"/>
      <c r="F10" s="3"/>
      <c r="G10" s="3"/>
      <c r="H10" s="3"/>
      <c r="I10" s="3"/>
      <c r="J10" s="3"/>
    </row>
    <row r="11" spans="1:10" ht="15.75" x14ac:dyDescent="0.25">
      <c r="A11" s="60" t="s">
        <v>32</v>
      </c>
      <c r="B11" s="59" t="s">
        <v>71</v>
      </c>
      <c r="C11" s="61" t="s">
        <v>34</v>
      </c>
      <c r="D11" s="61"/>
      <c r="E11" s="61"/>
      <c r="F11" s="61"/>
      <c r="G11" s="61"/>
      <c r="H11" s="61"/>
      <c r="I11" s="61"/>
      <c r="J11" s="61"/>
    </row>
    <row r="12" spans="1:10" ht="15.75" customHeight="1" x14ac:dyDescent="0.25">
      <c r="A12" s="60"/>
      <c r="B12" s="59"/>
      <c r="C12" s="62" t="s">
        <v>155</v>
      </c>
      <c r="D12" s="63"/>
      <c r="E12" s="63"/>
      <c r="F12" s="63"/>
      <c r="G12" s="63"/>
      <c r="H12" s="63"/>
      <c r="I12" s="63"/>
      <c r="J12" s="64"/>
    </row>
    <row r="13" spans="1:10" ht="15.75" x14ac:dyDescent="0.25">
      <c r="A13" s="60"/>
      <c r="B13" s="59"/>
      <c r="C13" s="59" t="s">
        <v>1</v>
      </c>
      <c r="D13" s="59"/>
      <c r="E13" s="59"/>
      <c r="F13" s="59"/>
      <c r="G13" s="59" t="s">
        <v>2</v>
      </c>
      <c r="H13" s="59"/>
      <c r="I13" s="59"/>
      <c r="J13" s="59"/>
    </row>
    <row r="14" spans="1:10" ht="110.25" x14ac:dyDescent="0.25">
      <c r="A14" s="60"/>
      <c r="B14" s="59"/>
      <c r="C14" s="32" t="s">
        <v>3</v>
      </c>
      <c r="D14" s="32" t="s">
        <v>4</v>
      </c>
      <c r="E14" s="32" t="s">
        <v>5</v>
      </c>
      <c r="F14" s="32" t="s">
        <v>72</v>
      </c>
      <c r="G14" s="32" t="s">
        <v>6</v>
      </c>
      <c r="H14" s="32" t="s">
        <v>73</v>
      </c>
      <c r="I14" s="32" t="s">
        <v>7</v>
      </c>
      <c r="J14" s="7" t="s">
        <v>8</v>
      </c>
    </row>
    <row r="15" spans="1:10" ht="15.75" x14ac:dyDescent="0.25">
      <c r="A15" s="8">
        <v>1</v>
      </c>
      <c r="B15" s="32">
        <v>2</v>
      </c>
      <c r="C15" s="32">
        <v>10</v>
      </c>
      <c r="D15" s="7">
        <v>11</v>
      </c>
      <c r="E15" s="32">
        <v>12</v>
      </c>
      <c r="F15" s="7">
        <v>13</v>
      </c>
      <c r="G15" s="32">
        <v>14</v>
      </c>
      <c r="H15" s="7">
        <v>15</v>
      </c>
      <c r="I15" s="7"/>
      <c r="J15" s="32">
        <v>16</v>
      </c>
    </row>
    <row r="16" spans="1:10" ht="31.5" x14ac:dyDescent="0.25">
      <c r="A16" s="9">
        <v>1</v>
      </c>
      <c r="B16" s="10" t="s">
        <v>74</v>
      </c>
      <c r="C16" s="32" t="s">
        <v>30</v>
      </c>
      <c r="D16" s="32" t="s">
        <v>30</v>
      </c>
      <c r="E16" s="32" t="s">
        <v>30</v>
      </c>
      <c r="F16" s="32" t="s">
        <v>30</v>
      </c>
      <c r="G16" s="32" t="s">
        <v>30</v>
      </c>
      <c r="H16" s="32" t="s">
        <v>30</v>
      </c>
      <c r="I16" s="32" t="s">
        <v>30</v>
      </c>
      <c r="J16" s="32" t="s">
        <v>30</v>
      </c>
    </row>
    <row r="17" spans="1:10" ht="31.5" x14ac:dyDescent="0.25">
      <c r="A17" s="33" t="s">
        <v>75</v>
      </c>
      <c r="B17" s="11" t="s">
        <v>76</v>
      </c>
      <c r="C17" s="32">
        <v>10</v>
      </c>
      <c r="D17" s="40" t="s">
        <v>77</v>
      </c>
      <c r="E17" s="32">
        <v>0.09</v>
      </c>
      <c r="F17" s="12" t="s">
        <v>9</v>
      </c>
      <c r="G17" s="29" t="s">
        <v>10</v>
      </c>
      <c r="H17" s="29">
        <v>767</v>
      </c>
      <c r="I17" s="29">
        <v>1.44</v>
      </c>
      <c r="J17" s="13">
        <f>E17*H17*I17</f>
        <v>99.403199999999998</v>
      </c>
    </row>
    <row r="18" spans="1:10" ht="31.5" x14ac:dyDescent="0.25">
      <c r="A18" s="33" t="s">
        <v>78</v>
      </c>
      <c r="B18" s="11" t="s">
        <v>76</v>
      </c>
      <c r="C18" s="32">
        <v>10</v>
      </c>
      <c r="D18" s="40" t="s">
        <v>79</v>
      </c>
      <c r="E18" s="32"/>
      <c r="F18" s="12" t="s">
        <v>9</v>
      </c>
      <c r="G18" s="29" t="s">
        <v>80</v>
      </c>
      <c r="H18" s="29">
        <v>1151</v>
      </c>
      <c r="I18" s="29">
        <v>1.44</v>
      </c>
      <c r="J18" s="13">
        <f>E18*H18*I18</f>
        <v>0</v>
      </c>
    </row>
    <row r="19" spans="1:10" ht="31.5" x14ac:dyDescent="0.25">
      <c r="A19" s="33" t="s">
        <v>81</v>
      </c>
      <c r="B19" s="11" t="s">
        <v>76</v>
      </c>
      <c r="C19" s="32">
        <v>0.4</v>
      </c>
      <c r="D19" s="40" t="s">
        <v>77</v>
      </c>
      <c r="E19" s="32"/>
      <c r="F19" s="12" t="s">
        <v>9</v>
      </c>
      <c r="G19" s="29" t="s">
        <v>82</v>
      </c>
      <c r="H19" s="29">
        <v>499</v>
      </c>
      <c r="I19" s="29">
        <v>1.68</v>
      </c>
      <c r="J19" s="13">
        <f>E19*H19*I19</f>
        <v>0</v>
      </c>
    </row>
    <row r="20" spans="1:10" ht="31.5" x14ac:dyDescent="0.25">
      <c r="A20" s="33" t="s">
        <v>83</v>
      </c>
      <c r="B20" s="11" t="s">
        <v>76</v>
      </c>
      <c r="C20" s="32">
        <v>0.4</v>
      </c>
      <c r="D20" s="40" t="s">
        <v>79</v>
      </c>
      <c r="E20" s="32"/>
      <c r="F20" s="12" t="s">
        <v>9</v>
      </c>
      <c r="G20" s="29"/>
      <c r="H20" s="29"/>
      <c r="I20" s="29"/>
      <c r="J20" s="13">
        <f>E20*H20*I20</f>
        <v>0</v>
      </c>
    </row>
    <row r="21" spans="1:10" ht="15.75" x14ac:dyDescent="0.25">
      <c r="A21" s="33" t="s">
        <v>84</v>
      </c>
      <c r="B21" s="11" t="s">
        <v>85</v>
      </c>
      <c r="C21" s="32">
        <v>10</v>
      </c>
      <c r="D21" s="40" t="s">
        <v>77</v>
      </c>
      <c r="E21" s="32">
        <v>0.09</v>
      </c>
      <c r="F21" s="12" t="s">
        <v>9</v>
      </c>
      <c r="G21" s="29" t="s">
        <v>11</v>
      </c>
      <c r="H21" s="29">
        <v>699</v>
      </c>
      <c r="I21" s="29">
        <v>1.04</v>
      </c>
      <c r="J21" s="13">
        <f>E21*H21*I21</f>
        <v>65.426400000000001</v>
      </c>
    </row>
    <row r="22" spans="1:10" ht="15.75" x14ac:dyDescent="0.25">
      <c r="A22" s="33" t="s">
        <v>86</v>
      </c>
      <c r="B22" s="11" t="s">
        <v>85</v>
      </c>
      <c r="C22" s="32">
        <v>10</v>
      </c>
      <c r="D22" s="40" t="s">
        <v>79</v>
      </c>
      <c r="E22" s="32"/>
      <c r="F22" s="12" t="s">
        <v>9</v>
      </c>
      <c r="G22" s="29" t="s">
        <v>87</v>
      </c>
      <c r="H22" s="29">
        <v>784</v>
      </c>
      <c r="I22" s="29">
        <v>1.04</v>
      </c>
      <c r="J22" s="13">
        <f t="shared" ref="J22:J26" si="0">E22*H22*I22</f>
        <v>0</v>
      </c>
    </row>
    <row r="23" spans="1:10" ht="15.75" x14ac:dyDescent="0.25">
      <c r="A23" s="33" t="s">
        <v>88</v>
      </c>
      <c r="B23" s="11" t="s">
        <v>85</v>
      </c>
      <c r="C23" s="32">
        <v>0.4</v>
      </c>
      <c r="D23" s="40" t="s">
        <v>77</v>
      </c>
      <c r="E23" s="32"/>
      <c r="F23" s="12" t="s">
        <v>9</v>
      </c>
      <c r="G23" s="29" t="s">
        <v>89</v>
      </c>
      <c r="H23" s="29">
        <v>517</v>
      </c>
      <c r="I23" s="29">
        <v>1.04</v>
      </c>
      <c r="J23" s="13">
        <f>E23*H23*I23</f>
        <v>0</v>
      </c>
    </row>
    <row r="24" spans="1:10" ht="15.75" x14ac:dyDescent="0.25">
      <c r="A24" s="33" t="s">
        <v>90</v>
      </c>
      <c r="B24" s="11" t="s">
        <v>85</v>
      </c>
      <c r="C24" s="32">
        <v>0.4</v>
      </c>
      <c r="D24" s="40" t="s">
        <v>79</v>
      </c>
      <c r="E24" s="32"/>
      <c r="F24" s="12" t="s">
        <v>9</v>
      </c>
      <c r="G24" s="29" t="s">
        <v>91</v>
      </c>
      <c r="H24" s="29">
        <v>602</v>
      </c>
      <c r="I24" s="29">
        <v>1.04</v>
      </c>
      <c r="J24" s="13">
        <f t="shared" ref="J24:J25" si="1">E24*H24*I24</f>
        <v>0</v>
      </c>
    </row>
    <row r="25" spans="1:10" ht="15.75" x14ac:dyDescent="0.25">
      <c r="A25" s="33" t="s">
        <v>92</v>
      </c>
      <c r="B25" s="11" t="s">
        <v>93</v>
      </c>
      <c r="C25" s="32">
        <v>10</v>
      </c>
      <c r="D25" s="40" t="s">
        <v>94</v>
      </c>
      <c r="E25" s="32">
        <v>0.09</v>
      </c>
      <c r="F25" s="12" t="s">
        <v>9</v>
      </c>
      <c r="G25" s="29" t="s">
        <v>153</v>
      </c>
      <c r="H25" s="29">
        <v>413</v>
      </c>
      <c r="I25" s="29">
        <v>1.04</v>
      </c>
      <c r="J25" s="13">
        <f t="shared" si="1"/>
        <v>38.656800000000004</v>
      </c>
    </row>
    <row r="26" spans="1:10" ht="15.75" x14ac:dyDescent="0.25">
      <c r="A26" s="33" t="s">
        <v>96</v>
      </c>
      <c r="B26" s="11" t="s">
        <v>93</v>
      </c>
      <c r="C26" s="32">
        <v>0.4</v>
      </c>
      <c r="D26" s="40" t="s">
        <v>94</v>
      </c>
      <c r="E26" s="32"/>
      <c r="F26" s="12" t="s">
        <v>9</v>
      </c>
      <c r="G26" s="29" t="s">
        <v>95</v>
      </c>
      <c r="H26" s="29"/>
      <c r="I26" s="29">
        <v>1.04</v>
      </c>
      <c r="J26" s="13">
        <f t="shared" si="0"/>
        <v>0</v>
      </c>
    </row>
    <row r="27" spans="1:10" ht="15.75" x14ac:dyDescent="0.25">
      <c r="A27" s="9">
        <v>2</v>
      </c>
      <c r="B27" s="14" t="s">
        <v>97</v>
      </c>
      <c r="C27" s="32" t="s">
        <v>30</v>
      </c>
      <c r="D27" s="32" t="s">
        <v>30</v>
      </c>
      <c r="E27" s="32" t="s">
        <v>30</v>
      </c>
      <c r="F27" s="32" t="s">
        <v>30</v>
      </c>
      <c r="G27" s="32" t="s">
        <v>30</v>
      </c>
      <c r="H27" s="32" t="s">
        <v>30</v>
      </c>
      <c r="I27" s="32" t="s">
        <v>30</v>
      </c>
      <c r="J27" s="32" t="s">
        <v>30</v>
      </c>
    </row>
    <row r="28" spans="1:10" ht="15.75" x14ac:dyDescent="0.25">
      <c r="A28" s="33" t="s">
        <v>98</v>
      </c>
      <c r="B28" s="15" t="s">
        <v>97</v>
      </c>
      <c r="C28" s="33" t="s">
        <v>99</v>
      </c>
      <c r="D28" s="32" t="s">
        <v>77</v>
      </c>
      <c r="E28" s="32"/>
      <c r="F28" s="12" t="s">
        <v>9</v>
      </c>
      <c r="G28" s="29" t="s">
        <v>100</v>
      </c>
      <c r="H28" s="29">
        <v>160</v>
      </c>
      <c r="I28" s="29">
        <v>1.18</v>
      </c>
      <c r="J28" s="13">
        <f>E28*H28*I28</f>
        <v>0</v>
      </c>
    </row>
    <row r="29" spans="1:10" ht="15.75" x14ac:dyDescent="0.25">
      <c r="A29" s="33" t="s">
        <v>101</v>
      </c>
      <c r="B29" s="15" t="s">
        <v>97</v>
      </c>
      <c r="C29" s="16">
        <v>0.4</v>
      </c>
      <c r="D29" s="32" t="s">
        <v>79</v>
      </c>
      <c r="E29" s="32"/>
      <c r="F29" s="12" t="s">
        <v>9</v>
      </c>
      <c r="G29" s="29" t="s">
        <v>102</v>
      </c>
      <c r="H29" s="29">
        <v>186</v>
      </c>
      <c r="I29" s="29">
        <v>1.18</v>
      </c>
      <c r="J29" s="13">
        <f>E29*H29*I29</f>
        <v>0</v>
      </c>
    </row>
    <row r="30" spans="1:10" ht="15.75" x14ac:dyDescent="0.25">
      <c r="A30" s="33" t="s">
        <v>103</v>
      </c>
      <c r="B30" s="15" t="s">
        <v>97</v>
      </c>
      <c r="C30" s="33" t="s">
        <v>104</v>
      </c>
      <c r="D30" s="32" t="s">
        <v>77</v>
      </c>
      <c r="E30" s="32"/>
      <c r="F30" s="12" t="s">
        <v>9</v>
      </c>
      <c r="G30" s="29" t="s">
        <v>16</v>
      </c>
      <c r="H30" s="29">
        <v>287</v>
      </c>
      <c r="I30" s="29">
        <v>1.18</v>
      </c>
      <c r="J30" s="13">
        <f>E30*H30*I30</f>
        <v>0</v>
      </c>
    </row>
    <row r="31" spans="1:10" ht="15.75" x14ac:dyDescent="0.25">
      <c r="A31" s="33" t="s">
        <v>105</v>
      </c>
      <c r="B31" s="15" t="s">
        <v>97</v>
      </c>
      <c r="C31" s="33" t="s">
        <v>104</v>
      </c>
      <c r="D31" s="32" t="s">
        <v>79</v>
      </c>
      <c r="E31" s="32"/>
      <c r="F31" s="12" t="s">
        <v>9</v>
      </c>
      <c r="G31" s="29" t="s">
        <v>106</v>
      </c>
      <c r="H31" s="29">
        <v>336</v>
      </c>
      <c r="I31" s="29">
        <v>1.18</v>
      </c>
      <c r="J31" s="13">
        <f>E31*H31*I31</f>
        <v>0</v>
      </c>
    </row>
    <row r="32" spans="1:10" ht="47.25" x14ac:dyDescent="0.25">
      <c r="A32" s="33" t="s">
        <v>107</v>
      </c>
      <c r="B32" s="15" t="s">
        <v>108</v>
      </c>
      <c r="C32" s="32" t="s">
        <v>109</v>
      </c>
      <c r="D32" s="32" t="s">
        <v>110</v>
      </c>
      <c r="E32" s="32"/>
      <c r="F32" s="12" t="s">
        <v>13</v>
      </c>
      <c r="G32" s="29" t="s">
        <v>14</v>
      </c>
      <c r="H32" s="29">
        <v>2.2000000000000002</v>
      </c>
      <c r="I32" s="29">
        <v>1.04</v>
      </c>
      <c r="J32" s="13">
        <f t="shared" ref="J32:J34" si="2">E32*H32*I32</f>
        <v>0</v>
      </c>
    </row>
    <row r="33" spans="1:10" ht="47.25" x14ac:dyDescent="0.25">
      <c r="A33" s="33" t="s">
        <v>111</v>
      </c>
      <c r="B33" s="15" t="s">
        <v>112</v>
      </c>
      <c r="C33" s="16">
        <v>0.4</v>
      </c>
      <c r="D33" s="32" t="s">
        <v>113</v>
      </c>
      <c r="E33" s="32"/>
      <c r="F33" s="12" t="s">
        <v>13</v>
      </c>
      <c r="G33" s="29" t="s">
        <v>114</v>
      </c>
      <c r="H33" s="29">
        <v>2.5</v>
      </c>
      <c r="I33" s="29">
        <v>1.04</v>
      </c>
      <c r="J33" s="13">
        <f t="shared" si="2"/>
        <v>0</v>
      </c>
    </row>
    <row r="34" spans="1:10" ht="47.25" x14ac:dyDescent="0.25">
      <c r="A34" s="33" t="s">
        <v>115</v>
      </c>
      <c r="B34" s="15" t="s">
        <v>112</v>
      </c>
      <c r="C34" s="33" t="s">
        <v>116</v>
      </c>
      <c r="D34" s="32" t="s">
        <v>113</v>
      </c>
      <c r="E34" s="32"/>
      <c r="F34" s="12" t="s">
        <v>13</v>
      </c>
      <c r="G34" s="29" t="s">
        <v>15</v>
      </c>
      <c r="H34" s="29">
        <v>5.5</v>
      </c>
      <c r="I34" s="29">
        <v>1.04</v>
      </c>
      <c r="J34" s="13">
        <f t="shared" si="2"/>
        <v>0</v>
      </c>
    </row>
    <row r="35" spans="1:10" ht="15.75" x14ac:dyDescent="0.25">
      <c r="A35" s="17">
        <v>3</v>
      </c>
      <c r="B35" s="14" t="s">
        <v>117</v>
      </c>
      <c r="C35" s="32" t="s">
        <v>30</v>
      </c>
      <c r="D35" s="32" t="s">
        <v>30</v>
      </c>
      <c r="E35" s="32" t="s">
        <v>30</v>
      </c>
      <c r="F35" s="32" t="s">
        <v>30</v>
      </c>
      <c r="G35" s="32" t="s">
        <v>30</v>
      </c>
      <c r="H35" s="32" t="s">
        <v>30</v>
      </c>
      <c r="I35" s="32" t="s">
        <v>30</v>
      </c>
      <c r="J35" s="32" t="s">
        <v>30</v>
      </c>
    </row>
    <row r="36" spans="1:10" ht="63" x14ac:dyDescent="0.25">
      <c r="A36" s="33" t="s">
        <v>118</v>
      </c>
      <c r="B36" s="18" t="s">
        <v>119</v>
      </c>
      <c r="C36" s="32"/>
      <c r="D36" s="40"/>
      <c r="E36" s="32"/>
      <c r="F36" s="29" t="s">
        <v>17</v>
      </c>
      <c r="G36" s="29" t="s">
        <v>18</v>
      </c>
      <c r="H36" s="29">
        <v>30</v>
      </c>
      <c r="I36" s="29">
        <v>1</v>
      </c>
      <c r="J36" s="13">
        <f t="shared" ref="J36:J39" si="3">E36*H36*I36</f>
        <v>0</v>
      </c>
    </row>
    <row r="37" spans="1:10" ht="94.5" x14ac:dyDescent="0.25">
      <c r="A37" s="33" t="s">
        <v>120</v>
      </c>
      <c r="B37" s="18" t="s">
        <v>121</v>
      </c>
      <c r="C37" s="32"/>
      <c r="D37" s="40"/>
      <c r="E37" s="32"/>
      <c r="F37" s="29" t="s">
        <v>17</v>
      </c>
      <c r="G37" s="29" t="s">
        <v>19</v>
      </c>
      <c r="H37" s="29">
        <v>261</v>
      </c>
      <c r="I37" s="29">
        <v>1</v>
      </c>
      <c r="J37" s="13">
        <f t="shared" si="3"/>
        <v>0</v>
      </c>
    </row>
    <row r="38" spans="1:10" ht="47.25" x14ac:dyDescent="0.25">
      <c r="A38" s="33" t="s">
        <v>122</v>
      </c>
      <c r="B38" s="18" t="s">
        <v>123</v>
      </c>
      <c r="C38" s="32"/>
      <c r="D38" s="40"/>
      <c r="E38" s="32"/>
      <c r="F38" s="29" t="s">
        <v>20</v>
      </c>
      <c r="G38" s="29" t="s">
        <v>21</v>
      </c>
      <c r="H38" s="29">
        <v>6.9</v>
      </c>
      <c r="I38" s="29">
        <v>1.18</v>
      </c>
      <c r="J38" s="13">
        <f t="shared" si="3"/>
        <v>0</v>
      </c>
    </row>
    <row r="39" spans="1:10" ht="31.5" x14ac:dyDescent="0.25">
      <c r="A39" s="33" t="s">
        <v>124</v>
      </c>
      <c r="B39" s="18" t="s">
        <v>125</v>
      </c>
      <c r="C39" s="32"/>
      <c r="D39" s="40"/>
      <c r="E39" s="32"/>
      <c r="F39" s="12" t="s">
        <v>126</v>
      </c>
      <c r="G39" s="29" t="s">
        <v>12</v>
      </c>
      <c r="H39" s="29">
        <v>6890</v>
      </c>
      <c r="I39" s="29">
        <v>1.04</v>
      </c>
      <c r="J39" s="13">
        <f t="shared" si="3"/>
        <v>0</v>
      </c>
    </row>
    <row r="40" spans="1:10" ht="15.75" x14ac:dyDescent="0.25">
      <c r="A40" s="19">
        <v>4</v>
      </c>
      <c r="B40" s="20" t="s">
        <v>127</v>
      </c>
      <c r="C40" s="32" t="s">
        <v>30</v>
      </c>
      <c r="D40" s="32" t="s">
        <v>30</v>
      </c>
      <c r="E40" s="32" t="s">
        <v>30</v>
      </c>
      <c r="F40" s="32" t="s">
        <v>30</v>
      </c>
      <c r="G40" s="32" t="s">
        <v>30</v>
      </c>
      <c r="H40" s="32" t="s">
        <v>30</v>
      </c>
      <c r="I40" s="32" t="s">
        <v>30</v>
      </c>
      <c r="J40" s="32" t="s">
        <v>30</v>
      </c>
    </row>
    <row r="41" spans="1:10" ht="47.25" x14ac:dyDescent="0.25">
      <c r="A41" s="21" t="s">
        <v>128</v>
      </c>
      <c r="B41" s="18" t="s">
        <v>129</v>
      </c>
      <c r="C41" s="33" t="s">
        <v>130</v>
      </c>
      <c r="D41" s="40" t="s">
        <v>131</v>
      </c>
      <c r="E41" s="32">
        <v>1</v>
      </c>
      <c r="F41" s="12" t="s">
        <v>27</v>
      </c>
      <c r="G41" s="29" t="s">
        <v>28</v>
      </c>
      <c r="H41" s="29">
        <v>1358</v>
      </c>
      <c r="I41" s="29">
        <v>1.06</v>
      </c>
      <c r="J41" s="13">
        <f>E41*H41*I41</f>
        <v>1439.48</v>
      </c>
    </row>
    <row r="42" spans="1:10" ht="47.25" x14ac:dyDescent="0.25">
      <c r="A42" s="21" t="s">
        <v>132</v>
      </c>
      <c r="B42" s="18" t="s">
        <v>129</v>
      </c>
      <c r="C42" s="33" t="s">
        <v>130</v>
      </c>
      <c r="D42" s="40" t="s">
        <v>133</v>
      </c>
      <c r="E42" s="32"/>
      <c r="F42" s="12" t="s">
        <v>27</v>
      </c>
      <c r="G42" s="29" t="s">
        <v>29</v>
      </c>
      <c r="H42" s="29">
        <v>1663</v>
      </c>
      <c r="I42" s="29">
        <v>1.06</v>
      </c>
      <c r="J42" s="13">
        <f>E42*H42*I42</f>
        <v>0</v>
      </c>
    </row>
    <row r="43" spans="1:10" ht="31.5" x14ac:dyDescent="0.25">
      <c r="A43" s="21" t="s">
        <v>134</v>
      </c>
      <c r="B43" s="18" t="s">
        <v>135</v>
      </c>
      <c r="C43" s="33" t="s">
        <v>104</v>
      </c>
      <c r="D43" s="40" t="s">
        <v>136</v>
      </c>
      <c r="E43" s="32"/>
      <c r="F43" s="12" t="s">
        <v>25</v>
      </c>
      <c r="G43" s="29" t="s">
        <v>26</v>
      </c>
      <c r="H43" s="29">
        <v>38</v>
      </c>
      <c r="I43" s="29">
        <v>1.02</v>
      </c>
      <c r="J43" s="13">
        <f>E43*H43*I43</f>
        <v>0</v>
      </c>
    </row>
    <row r="44" spans="1:10" ht="15.75" x14ac:dyDescent="0.25">
      <c r="A44" s="19">
        <v>5</v>
      </c>
      <c r="B44" s="14" t="s">
        <v>137</v>
      </c>
      <c r="C44" s="32" t="s">
        <v>30</v>
      </c>
      <c r="D44" s="32" t="s">
        <v>30</v>
      </c>
      <c r="E44" s="32" t="s">
        <v>30</v>
      </c>
      <c r="F44" s="32" t="s">
        <v>30</v>
      </c>
      <c r="G44" s="32" t="s">
        <v>30</v>
      </c>
      <c r="H44" s="32" t="s">
        <v>30</v>
      </c>
      <c r="I44" s="32" t="s">
        <v>30</v>
      </c>
      <c r="J44" s="32" t="s">
        <v>30</v>
      </c>
    </row>
    <row r="45" spans="1:10" ht="31.5" x14ac:dyDescent="0.25">
      <c r="A45" s="21" t="s">
        <v>138</v>
      </c>
      <c r="B45" s="18" t="s">
        <v>139</v>
      </c>
      <c r="C45" s="32">
        <v>0.4</v>
      </c>
      <c r="D45" s="32" t="s">
        <v>140</v>
      </c>
      <c r="E45" s="32">
        <v>1</v>
      </c>
      <c r="F45" s="12" t="s">
        <v>13</v>
      </c>
      <c r="G45" s="29" t="s">
        <v>141</v>
      </c>
      <c r="H45" s="29">
        <v>165</v>
      </c>
      <c r="I45" s="29">
        <v>1</v>
      </c>
      <c r="J45" s="13">
        <f>E45*H45*I45</f>
        <v>165</v>
      </c>
    </row>
    <row r="46" spans="1:10" ht="31.5" x14ac:dyDescent="0.25">
      <c r="A46" s="21" t="s">
        <v>142</v>
      </c>
      <c r="B46" s="18" t="s">
        <v>139</v>
      </c>
      <c r="C46" s="32" t="s">
        <v>143</v>
      </c>
      <c r="D46" s="32" t="s">
        <v>144</v>
      </c>
      <c r="E46" s="32"/>
      <c r="F46" s="12" t="s">
        <v>13</v>
      </c>
      <c r="G46" s="29" t="s">
        <v>22</v>
      </c>
      <c r="H46" s="29">
        <f>561</f>
        <v>561</v>
      </c>
      <c r="I46" s="29">
        <v>1</v>
      </c>
      <c r="J46" s="13">
        <f>E46*H46*I46</f>
        <v>0</v>
      </c>
    </row>
    <row r="47" spans="1:10" ht="31.5" x14ac:dyDescent="0.25">
      <c r="A47" s="21" t="s">
        <v>145</v>
      </c>
      <c r="B47" s="18" t="s">
        <v>139</v>
      </c>
      <c r="C47" s="32" t="s">
        <v>143</v>
      </c>
      <c r="D47" s="32" t="s">
        <v>146</v>
      </c>
      <c r="E47" s="32"/>
      <c r="F47" s="29" t="s">
        <v>13</v>
      </c>
      <c r="G47" s="29" t="s">
        <v>147</v>
      </c>
      <c r="H47" s="29">
        <f>561</f>
        <v>561</v>
      </c>
      <c r="I47" s="29">
        <v>1</v>
      </c>
      <c r="J47" s="13">
        <f>E47*H47*I47</f>
        <v>0</v>
      </c>
    </row>
    <row r="48" spans="1:10" ht="63" x14ac:dyDescent="0.25">
      <c r="A48" s="21" t="s">
        <v>148</v>
      </c>
      <c r="B48" s="18" t="s">
        <v>149</v>
      </c>
      <c r="C48" s="32">
        <v>35</v>
      </c>
      <c r="D48" s="32"/>
      <c r="E48" s="32"/>
      <c r="F48" s="29" t="s">
        <v>9</v>
      </c>
      <c r="G48" s="29" t="s">
        <v>23</v>
      </c>
      <c r="H48" s="29">
        <v>563</v>
      </c>
      <c r="I48" s="29">
        <v>1</v>
      </c>
      <c r="J48" s="13">
        <f t="shared" ref="J48:J49" si="4">E48*H48*I48</f>
        <v>0</v>
      </c>
    </row>
    <row r="49" spans="1:10" ht="48" thickBot="1" x14ac:dyDescent="0.3">
      <c r="A49" s="22" t="s">
        <v>150</v>
      </c>
      <c r="B49" s="23" t="s">
        <v>151</v>
      </c>
      <c r="C49" s="24">
        <v>35</v>
      </c>
      <c r="D49" s="24"/>
      <c r="E49" s="24">
        <v>1</v>
      </c>
      <c r="F49" s="30" t="s">
        <v>9</v>
      </c>
      <c r="G49" s="30" t="s">
        <v>24</v>
      </c>
      <c r="H49" s="30">
        <v>279</v>
      </c>
      <c r="I49" s="30">
        <v>1</v>
      </c>
      <c r="J49" s="25">
        <f t="shared" si="4"/>
        <v>279</v>
      </c>
    </row>
    <row r="50" spans="1:10" ht="48" thickTop="1" x14ac:dyDescent="0.25">
      <c r="A50" s="26"/>
      <c r="B50" s="41" t="s">
        <v>152</v>
      </c>
      <c r="C50" s="27" t="s">
        <v>30</v>
      </c>
      <c r="D50" s="27" t="s">
        <v>30</v>
      </c>
      <c r="E50" s="27" t="s">
        <v>30</v>
      </c>
      <c r="F50" s="27" t="s">
        <v>30</v>
      </c>
      <c r="G50" s="27" t="s">
        <v>30</v>
      </c>
      <c r="H50" s="27" t="s">
        <v>30</v>
      </c>
      <c r="I50" s="27" t="s">
        <v>30</v>
      </c>
      <c r="J50" s="28">
        <f>J17+J18+J19+J20+J21+J22+J23+J24+J25+J26+J28+J29+J30+J31+J32+J33+J34+J36+J37+J38+J39+J41+J42+J43+J45+J46+J48+J49+J47</f>
        <v>2086.9664000000002</v>
      </c>
    </row>
  </sheetData>
  <mergeCells count="7">
    <mergeCell ref="A4:J5"/>
    <mergeCell ref="G13:J13"/>
    <mergeCell ref="A11:A14"/>
    <mergeCell ref="B11:B14"/>
    <mergeCell ref="C11:J11"/>
    <mergeCell ref="C12:J12"/>
    <mergeCell ref="C13:F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43" customWidth="1"/>
    <col min="2" max="2" width="44" style="43" customWidth="1"/>
    <col min="3" max="4" width="23.42578125" style="43" customWidth="1"/>
    <col min="5" max="16384" width="8.85546875" style="43"/>
  </cols>
  <sheetData>
    <row r="1" spans="1:5" ht="28.5" x14ac:dyDescent="0.25">
      <c r="A1" s="42" t="s">
        <v>31</v>
      </c>
      <c r="B1" s="42"/>
      <c r="C1" s="42"/>
      <c r="D1" s="42"/>
      <c r="E1" s="31"/>
    </row>
    <row r="2" spans="1:5" ht="63" x14ac:dyDescent="0.25">
      <c r="A2" s="44" t="s">
        <v>32</v>
      </c>
      <c r="B2" s="45" t="s">
        <v>33</v>
      </c>
      <c r="C2" s="46" t="s">
        <v>154</v>
      </c>
      <c r="D2" s="46" t="s">
        <v>34</v>
      </c>
      <c r="E2" s="31"/>
    </row>
    <row r="3" spans="1:5" ht="47.25" x14ac:dyDescent="0.25">
      <c r="A3" s="47" t="s">
        <v>35</v>
      </c>
      <c r="B3" s="48" t="s">
        <v>36</v>
      </c>
      <c r="C3" s="49">
        <v>2086.9664000000002</v>
      </c>
      <c r="D3" s="55">
        <v>2086.9664000000002</v>
      </c>
      <c r="E3" s="31"/>
    </row>
    <row r="4" spans="1:5" ht="15.75" x14ac:dyDescent="0.25">
      <c r="A4" s="47" t="s">
        <v>37</v>
      </c>
      <c r="B4" s="48" t="s">
        <v>38</v>
      </c>
      <c r="C4" s="50">
        <v>417.39328000000006</v>
      </c>
      <c r="D4" s="56">
        <f>D3*0.2</f>
        <v>417.39328000000006</v>
      </c>
      <c r="E4" s="31"/>
    </row>
    <row r="5" spans="1:5" ht="47.25" x14ac:dyDescent="0.25">
      <c r="A5" s="47" t="s">
        <v>39</v>
      </c>
      <c r="B5" s="51" t="s">
        <v>40</v>
      </c>
      <c r="C5" s="52">
        <v>2504.35968</v>
      </c>
      <c r="D5" s="55">
        <f>D3+D4</f>
        <v>2504.3596800000005</v>
      </c>
      <c r="E5" s="31"/>
    </row>
    <row r="6" spans="1:5" ht="47.25" x14ac:dyDescent="0.25">
      <c r="A6" s="47" t="s">
        <v>41</v>
      </c>
      <c r="B6" s="51" t="s">
        <v>42</v>
      </c>
      <c r="C6" s="50">
        <v>3205.7717697093108</v>
      </c>
      <c r="D6" s="56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3337.0524761396482</v>
      </c>
      <c r="E6" s="31"/>
    </row>
    <row r="7" spans="1:5" ht="47.25" x14ac:dyDescent="0.25">
      <c r="A7" s="47" t="s">
        <v>43</v>
      </c>
      <c r="B7" s="48" t="s">
        <v>44</v>
      </c>
      <c r="C7" s="53">
        <v>0</v>
      </c>
      <c r="D7" s="56">
        <v>0</v>
      </c>
      <c r="E7" s="31"/>
    </row>
    <row r="8" spans="1:5" ht="31.5" x14ac:dyDescent="0.25">
      <c r="A8" s="47" t="s">
        <v>45</v>
      </c>
      <c r="B8" s="48" t="s">
        <v>46</v>
      </c>
      <c r="C8" s="53">
        <v>2504.35968</v>
      </c>
      <c r="D8" s="56">
        <f>D5-D7</f>
        <v>2504.3596800000005</v>
      </c>
      <c r="E8" s="31"/>
    </row>
    <row r="9" spans="1:5" ht="47.25" x14ac:dyDescent="0.25">
      <c r="A9" s="47" t="s">
        <v>47</v>
      </c>
      <c r="B9" s="48" t="s">
        <v>48</v>
      </c>
      <c r="C9" s="53">
        <v>1924.9034900000001</v>
      </c>
      <c r="D9" s="56">
        <f>SUM(D10:D17)</f>
        <v>1901.1000700000002</v>
      </c>
      <c r="E9" s="31"/>
    </row>
    <row r="10" spans="1:5" ht="15.75" x14ac:dyDescent="0.25">
      <c r="A10" s="47" t="s">
        <v>49</v>
      </c>
      <c r="B10" s="48" t="s">
        <v>50</v>
      </c>
      <c r="C10" s="53">
        <v>0</v>
      </c>
      <c r="D10" s="56">
        <v>0</v>
      </c>
      <c r="E10" s="57">
        <v>105.2557</v>
      </c>
    </row>
    <row r="11" spans="1:5" ht="15.75" x14ac:dyDescent="0.25">
      <c r="A11" s="47" t="s">
        <v>51</v>
      </c>
      <c r="B11" s="48" t="s">
        <v>52</v>
      </c>
      <c r="C11" s="53">
        <v>0</v>
      </c>
      <c r="D11" s="56">
        <v>0</v>
      </c>
      <c r="E11" s="57">
        <v>106.826398641827</v>
      </c>
    </row>
    <row r="12" spans="1:5" ht="15.75" x14ac:dyDescent="0.25">
      <c r="A12" s="47" t="s">
        <v>53</v>
      </c>
      <c r="B12" s="48" t="s">
        <v>54</v>
      </c>
      <c r="C12" s="53">
        <v>0</v>
      </c>
      <c r="D12" s="56">
        <v>0</v>
      </c>
      <c r="E12" s="57">
        <v>105.561885224957</v>
      </c>
    </row>
    <row r="13" spans="1:5" ht="15.75" x14ac:dyDescent="0.25">
      <c r="A13" s="47" t="s">
        <v>55</v>
      </c>
      <c r="B13" s="48" t="s">
        <v>56</v>
      </c>
      <c r="C13" s="53">
        <v>86.59111</v>
      </c>
      <c r="D13" s="56">
        <v>86.59111</v>
      </c>
      <c r="E13" s="57">
        <v>104.9354</v>
      </c>
    </row>
    <row r="14" spans="1:5" ht="15.75" x14ac:dyDescent="0.25">
      <c r="A14" s="47" t="s">
        <v>57</v>
      </c>
      <c r="B14" s="48" t="s">
        <v>58</v>
      </c>
      <c r="C14" s="53">
        <v>1838.3123800000001</v>
      </c>
      <c r="D14" s="56">
        <v>1727.9776400000001</v>
      </c>
      <c r="E14" s="57">
        <v>113.87439215858601</v>
      </c>
    </row>
    <row r="15" spans="1:5" ht="15.75" x14ac:dyDescent="0.25">
      <c r="A15" s="47" t="s">
        <v>59</v>
      </c>
      <c r="B15" s="48" t="s">
        <v>60</v>
      </c>
      <c r="C15" s="53">
        <v>0</v>
      </c>
      <c r="D15" s="56">
        <v>86.531319999999994</v>
      </c>
      <c r="E15" s="57">
        <v>105.89170681013999</v>
      </c>
    </row>
    <row r="16" spans="1:5" ht="15.75" x14ac:dyDescent="0.25">
      <c r="A16" s="47" t="s">
        <v>61</v>
      </c>
      <c r="B16" s="48" t="s">
        <v>62</v>
      </c>
      <c r="C16" s="53">
        <v>0</v>
      </c>
      <c r="D16" s="56">
        <v>0</v>
      </c>
      <c r="E16" s="57">
        <v>105.30227480021099</v>
      </c>
    </row>
    <row r="17" spans="1:5" ht="15.75" x14ac:dyDescent="0.25">
      <c r="A17" s="47" t="s">
        <v>63</v>
      </c>
      <c r="B17" s="48" t="s">
        <v>64</v>
      </c>
      <c r="C17" s="53">
        <v>0</v>
      </c>
      <c r="D17" s="56">
        <v>0</v>
      </c>
      <c r="E17" s="57">
        <v>104.794259089128</v>
      </c>
    </row>
    <row r="18" spans="1:5" ht="47.25" x14ac:dyDescent="0.25">
      <c r="A18" s="47">
        <v>8</v>
      </c>
      <c r="B18" s="48" t="s">
        <v>65</v>
      </c>
      <c r="C18" s="53">
        <v>3.2057717697093109</v>
      </c>
      <c r="D18" s="56">
        <f>D6/1000</f>
        <v>3.3370524761396481</v>
      </c>
      <c r="E18" s="31"/>
    </row>
    <row r="19" spans="1:5" ht="78.75" x14ac:dyDescent="0.25">
      <c r="A19" s="47">
        <v>9</v>
      </c>
      <c r="B19" s="48" t="s">
        <v>66</v>
      </c>
      <c r="C19" s="53">
        <v>0</v>
      </c>
      <c r="D19" s="56">
        <v>0</v>
      </c>
      <c r="E19" s="31"/>
    </row>
    <row r="20" spans="1:5" ht="31.5" x14ac:dyDescent="0.25">
      <c r="A20" s="47">
        <v>10</v>
      </c>
      <c r="B20" s="51" t="s">
        <v>67</v>
      </c>
      <c r="C20" s="52">
        <v>3.2057717697093109</v>
      </c>
      <c r="D20" s="55">
        <f>D18+D19</f>
        <v>3.3370524761396481</v>
      </c>
      <c r="E20" s="31"/>
    </row>
    <row r="22" spans="1:5" x14ac:dyDescent="0.25">
      <c r="C22" s="54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2021-02-13T15:26:51Z</dcterms:created>
  <dcterms:modified xsi:type="dcterms:W3CDTF">2023-10-24T08:50:26Z</dcterms:modified>
</cp:coreProperties>
</file>