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3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\\loesk.lokal\dfs\InvPlan\ИП\ИП_20_24\ОбоД_Вер3_АПРЕЛЬ\РАСКРЫТИЕ\Карты-схемы_Формы_20_Обоснование_стоимости\K_19-1-17-1-08-03-2-0912\"/>
    </mc:Choice>
  </mc:AlternateContent>
  <xr:revisionPtr revIDLastSave="0" documentId="13_ncr:1_{2E1E4446-C9AD-44D6-AB69-7201B5D1DA9F}" xr6:coauthVersionLast="36" xr6:coauthVersionMax="36" xr10:uidLastSave="{00000000-0000-0000-0000-000000000000}"/>
  <bookViews>
    <workbookView xWindow="0" yWindow="0" windowWidth="28800" windowHeight="11610" tabRatio="563" xr2:uid="{00000000-000D-0000-FFFF-FFFF00000000}"/>
  </bookViews>
  <sheets>
    <sheet name="Расчет стоимости" sheetId="4" r:id="rId1"/>
    <sheet name="Типовые 2 кв. 2021" sheetId="5" state="hidden" r:id="rId2"/>
    <sheet name="дефляторы" sheetId="6" state="hidden" r:id="rId3"/>
  </sheets>
  <externalReferences>
    <externalReference r:id="rId4"/>
    <externalReference r:id="rId5"/>
  </externalReferences>
  <definedNames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IntlFixup" hidden="1">TRUE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_xlnm.Print_Area_1">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_xlnm._FilterDatabase" localSheetId="0" hidden="1">'Расчет стоимости'!$A$11:$H$17</definedName>
    <definedName name="AS2DocOpenMode" hidden="1">"AS2DocumentEdit"</definedName>
    <definedName name="BLPH1" hidden="1">'[1]Read me first'!$D$15</definedName>
    <definedName name="BLPH2" hidden="1">'[1]Read me first'!$Z$15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hidden="1">{#N/A,#N/A,TRUE,"Engineering Dept";#N/A,#N/A,TRUE,"Sales Dept";#N/A,#N/A,TRUE,"Marketing Dept";#N/A,#N/A,TRUE,"Admin Dept"}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hidden="1">{#N/A,#N/A,TRUE,"Balance Sheet";#N/A,#N/A,TRUE,"Income Statement";#N/A,#N/A,TRUE,"Statement of Cash Flows";#N/A,#N/A,TRUE,"Key Indicators"}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hidden="1">{#N/A,#N/A,FALSE,"Aging Summary";#N/A,#N/A,FALSE,"Ratio Analysis";#N/A,#N/A,FALSE,"Test 120 Day Accts";#N/A,#N/A,FALSE,"Tickmarks"}</definedName>
    <definedName name="_xlnm.Print_Area" localSheetId="0">'Расчет стоимости'!$A$1:$I$45</definedName>
    <definedName name="_xlnm.Print_Area" localSheetId="1">'Типовые 2 кв. 2021'!$A$1:$D$284</definedName>
    <definedName name="пс40">#REF!</definedName>
    <definedName name="ф1" hidden="1">{#N/A,#N/A,FALSE,"Aging Summary";#N/A,#N/A,FALSE,"Ratio Analysis";#N/A,#N/A,FALSE,"Test 120 Day Accts";#N/A,#N/A,FALSE,"Tickmarks"}</definedName>
  </definedNames>
  <calcPr calcId="191029" calcCompleted="0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8" i="4" l="1"/>
  <c r="F18" i="4" s="1"/>
  <c r="H18" i="4" s="1"/>
  <c r="H21" i="4" s="1"/>
  <c r="H29" i="4" l="1"/>
  <c r="H30" i="4"/>
  <c r="H31" i="4"/>
  <c r="H28" i="4"/>
  <c r="H37" i="4" l="1"/>
  <c r="D35" i="4" l="1"/>
  <c r="D28" i="4"/>
  <c r="M44" i="4" l="1"/>
  <c r="M43" i="4"/>
  <c r="M42" i="4"/>
  <c r="D37" i="4"/>
  <c r="D36" i="4"/>
  <c r="D34" i="4"/>
  <c r="D33" i="4"/>
  <c r="D32" i="4"/>
  <c r="D31" i="4"/>
  <c r="D30" i="4"/>
  <c r="D29" i="4"/>
  <c r="D183" i="5" l="1"/>
  <c r="D263" i="5" l="1"/>
  <c r="D220" i="5" l="1"/>
  <c r="D289" i="5" l="1"/>
  <c r="D288" i="5"/>
  <c r="C30" i="4" l="1"/>
  <c r="E30" i="4" s="1"/>
  <c r="F30" i="4" l="1"/>
  <c r="G30" i="4" s="1"/>
  <c r="D287" i="5"/>
  <c r="D286" i="5"/>
  <c r="D285" i="5"/>
  <c r="D284" i="5"/>
  <c r="D283" i="5"/>
  <c r="D282" i="5"/>
  <c r="D281" i="5"/>
  <c r="D280" i="5"/>
  <c r="D279" i="5"/>
  <c r="D278" i="5"/>
  <c r="D277" i="5"/>
  <c r="D276" i="5"/>
  <c r="D275" i="5"/>
  <c r="D274" i="5"/>
  <c r="D273" i="5"/>
  <c r="D272" i="5"/>
  <c r="D271" i="5"/>
  <c r="D270" i="5"/>
  <c r="D269" i="5"/>
  <c r="D268" i="5"/>
  <c r="D267" i="5"/>
  <c r="D266" i="5"/>
  <c r="D265" i="5"/>
  <c r="D264" i="5"/>
  <c r="D262" i="5"/>
  <c r="D261" i="5"/>
  <c r="D260" i="5"/>
  <c r="D259" i="5"/>
  <c r="D258" i="5"/>
  <c r="D257" i="5"/>
  <c r="D256" i="5"/>
  <c r="D255" i="5"/>
  <c r="D254" i="5"/>
  <c r="D253" i="5"/>
  <c r="D252" i="5"/>
  <c r="D251" i="5"/>
  <c r="D250" i="5"/>
  <c r="D249" i="5"/>
  <c r="D248" i="5"/>
  <c r="D247" i="5"/>
  <c r="D246" i="5"/>
  <c r="D245" i="5"/>
  <c r="D244" i="5"/>
  <c r="D243" i="5"/>
  <c r="D242" i="5"/>
  <c r="D241" i="5"/>
  <c r="D240" i="5"/>
  <c r="D239" i="5"/>
  <c r="D238" i="5"/>
  <c r="D237" i="5"/>
  <c r="D236" i="5"/>
  <c r="D235" i="5"/>
  <c r="D234" i="5"/>
  <c r="D233" i="5"/>
  <c r="D232" i="5"/>
  <c r="D231" i="5"/>
  <c r="D230" i="5"/>
  <c r="D229" i="5"/>
  <c r="D228" i="5"/>
  <c r="D227" i="5"/>
  <c r="D226" i="5"/>
  <c r="D225" i="5"/>
  <c r="D224" i="5"/>
  <c r="D223" i="5"/>
  <c r="D222" i="5"/>
  <c r="D221" i="5"/>
  <c r="D219" i="5"/>
  <c r="D218" i="5"/>
  <c r="D217" i="5"/>
  <c r="D216" i="5"/>
  <c r="D215" i="5"/>
  <c r="D214" i="5"/>
  <c r="D213" i="5"/>
  <c r="D212" i="5"/>
  <c r="D211" i="5"/>
  <c r="D210" i="5"/>
  <c r="D209" i="5"/>
  <c r="D208" i="5"/>
  <c r="D207" i="5"/>
  <c r="D206" i="5"/>
  <c r="D205" i="5"/>
  <c r="D204" i="5"/>
  <c r="D203" i="5"/>
  <c r="D202" i="5"/>
  <c r="D201" i="5"/>
  <c r="D200" i="5"/>
  <c r="D199" i="5"/>
  <c r="D198" i="5"/>
  <c r="D197" i="5"/>
  <c r="D196" i="5"/>
  <c r="D195" i="5"/>
  <c r="D194" i="5"/>
  <c r="D193" i="5"/>
  <c r="D192" i="5"/>
  <c r="D191" i="5"/>
  <c r="D190" i="5"/>
  <c r="D189" i="5"/>
  <c r="D188" i="5"/>
  <c r="D187" i="5"/>
  <c r="D186" i="5"/>
  <c r="D185" i="5"/>
  <c r="D184" i="5"/>
  <c r="D182" i="5"/>
  <c r="D181" i="5"/>
  <c r="D180" i="5"/>
  <c r="D179" i="5"/>
  <c r="D178" i="5"/>
  <c r="D177" i="5"/>
  <c r="D176" i="5"/>
  <c r="D175" i="5"/>
  <c r="D174" i="5"/>
  <c r="D173" i="5"/>
  <c r="D172" i="5"/>
  <c r="D171" i="5"/>
  <c r="D170" i="5"/>
  <c r="D169" i="5"/>
  <c r="D168" i="5"/>
  <c r="D167" i="5"/>
  <c r="D166" i="5"/>
  <c r="D165" i="5"/>
  <c r="D164" i="5"/>
  <c r="D163" i="5"/>
  <c r="D162" i="5"/>
  <c r="D161" i="5"/>
  <c r="D160" i="5"/>
  <c r="D159" i="5"/>
  <c r="D158" i="5"/>
  <c r="D157" i="5"/>
  <c r="D156" i="5"/>
  <c r="D155" i="5"/>
  <c r="D154" i="5"/>
  <c r="D153" i="5"/>
  <c r="D152" i="5"/>
  <c r="D151" i="5"/>
  <c r="D150" i="5"/>
  <c r="D149" i="5"/>
  <c r="D148" i="5"/>
  <c r="D147" i="5"/>
  <c r="D146" i="5"/>
  <c r="D145" i="5"/>
  <c r="D144" i="5"/>
  <c r="D143" i="5"/>
  <c r="D142" i="5"/>
  <c r="D141" i="5"/>
  <c r="D140" i="5"/>
  <c r="D139" i="5"/>
  <c r="D138" i="5"/>
  <c r="D137" i="5"/>
  <c r="D136" i="5"/>
  <c r="D135" i="5"/>
  <c r="D134" i="5"/>
  <c r="D133" i="5"/>
  <c r="D132" i="5"/>
  <c r="D131" i="5"/>
  <c r="D130" i="5"/>
  <c r="E16" i="4" s="1"/>
  <c r="E17" i="4" s="1"/>
  <c r="F17" i="4" s="1"/>
  <c r="H17" i="4" s="1"/>
  <c r="H20" i="4" s="1"/>
  <c r="D129" i="5"/>
  <c r="D128" i="5"/>
  <c r="D127" i="5"/>
  <c r="D126" i="5"/>
  <c r="D125" i="5"/>
  <c r="D124" i="5"/>
  <c r="D123" i="5"/>
  <c r="D122" i="5"/>
  <c r="D121" i="5"/>
  <c r="D120" i="5"/>
  <c r="D119" i="5"/>
  <c r="D118" i="5"/>
  <c r="D117" i="5"/>
  <c r="D116" i="5"/>
  <c r="D115" i="5"/>
  <c r="D114" i="5"/>
  <c r="D113" i="5"/>
  <c r="D112" i="5"/>
  <c r="D111" i="5"/>
  <c r="D110" i="5"/>
  <c r="D109" i="5"/>
  <c r="D108" i="5"/>
  <c r="D107" i="5"/>
  <c r="D106" i="5"/>
  <c r="D105" i="5"/>
  <c r="D104" i="5"/>
  <c r="D103" i="5"/>
  <c r="D102" i="5"/>
  <c r="D101" i="5"/>
  <c r="D100" i="5"/>
  <c r="D99" i="5"/>
  <c r="D98" i="5"/>
  <c r="D97" i="5"/>
  <c r="D96" i="5"/>
  <c r="D95" i="5"/>
  <c r="D94" i="5"/>
  <c r="D93" i="5"/>
  <c r="D92" i="5"/>
  <c r="D91" i="5"/>
  <c r="D90" i="5"/>
  <c r="D89" i="5"/>
  <c r="D88" i="5"/>
  <c r="D87" i="5"/>
  <c r="D86" i="5"/>
  <c r="D85" i="5"/>
  <c r="D84" i="5"/>
  <c r="D83" i="5"/>
  <c r="D82" i="5"/>
  <c r="D81" i="5"/>
  <c r="D80" i="5"/>
  <c r="D79" i="5"/>
  <c r="D78" i="5"/>
  <c r="D77" i="5"/>
  <c r="D76" i="5"/>
  <c r="D75" i="5"/>
  <c r="D74" i="5"/>
  <c r="D73" i="5"/>
  <c r="D72" i="5"/>
  <c r="D71" i="5"/>
  <c r="D70" i="5"/>
  <c r="D69" i="5"/>
  <c r="D68" i="5"/>
  <c r="D67" i="5"/>
  <c r="D66" i="5"/>
  <c r="D65" i="5"/>
  <c r="D64" i="5"/>
  <c r="D63" i="5"/>
  <c r="D62" i="5"/>
  <c r="D61" i="5"/>
  <c r="D60" i="5"/>
  <c r="D59" i="5"/>
  <c r="D58" i="5"/>
  <c r="D57" i="5"/>
  <c r="D56" i="5"/>
  <c r="D55" i="5"/>
  <c r="D54" i="5"/>
  <c r="D53" i="5"/>
  <c r="D52" i="5"/>
  <c r="D51" i="5"/>
  <c r="D50" i="5"/>
  <c r="D49" i="5"/>
  <c r="D48" i="5"/>
  <c r="D47" i="5"/>
  <c r="D46" i="5"/>
  <c r="D45" i="5"/>
  <c r="D44" i="5"/>
  <c r="D43" i="5"/>
  <c r="D42" i="5"/>
  <c r="D41" i="5"/>
  <c r="D40" i="5"/>
  <c r="D39" i="5"/>
  <c r="D38" i="5"/>
  <c r="D37" i="5"/>
  <c r="D36" i="5"/>
  <c r="D35" i="5"/>
  <c r="D34" i="5"/>
  <c r="D33" i="5"/>
  <c r="D32" i="5"/>
  <c r="D31" i="5"/>
  <c r="D30" i="5"/>
  <c r="D29" i="5"/>
  <c r="D28" i="5"/>
  <c r="D27" i="5"/>
  <c r="D26" i="5"/>
  <c r="D25" i="5"/>
  <c r="D24" i="5"/>
  <c r="D23" i="5"/>
  <c r="D22" i="5"/>
  <c r="D21" i="5"/>
  <c r="D20" i="5"/>
  <c r="D19" i="5"/>
  <c r="D18" i="5"/>
  <c r="D17" i="5"/>
  <c r="D16" i="5"/>
  <c r="D15" i="5"/>
  <c r="D14" i="5"/>
  <c r="D13" i="5"/>
  <c r="D12" i="5"/>
  <c r="D11" i="5"/>
  <c r="D10" i="5"/>
  <c r="D9" i="5"/>
  <c r="D8" i="5"/>
  <c r="C9" i="6"/>
  <c r="C4" i="6"/>
  <c r="C5" i="6" s="1"/>
  <c r="C8" i="6" s="1"/>
  <c r="C18" i="6" s="1"/>
  <c r="C20" i="6" l="1"/>
  <c r="C6" i="6"/>
  <c r="F16" i="4" l="1"/>
  <c r="H16" i="4" l="1"/>
  <c r="H19" i="4" s="1"/>
  <c r="C29" i="4" l="1"/>
  <c r="H22" i="4" l="1"/>
  <c r="H23" i="4" s="1"/>
  <c r="E29" i="4"/>
  <c r="F29" i="4" l="1"/>
  <c r="G29" i="4" s="1"/>
  <c r="C28" i="4"/>
  <c r="C32" i="4" l="1"/>
  <c r="E32" i="4" s="1"/>
  <c r="F32" i="4" s="1"/>
  <c r="G32" i="4" s="1"/>
  <c r="E28" i="4"/>
  <c r="C35" i="4"/>
  <c r="C34" i="4"/>
  <c r="J23" i="4"/>
  <c r="C33" i="4"/>
  <c r="E33" i="4" s="1"/>
  <c r="F33" i="4" s="1"/>
  <c r="G33" i="4" s="1"/>
  <c r="C36" i="4"/>
  <c r="F28" i="4" l="1"/>
  <c r="G28" i="4" s="1"/>
  <c r="C31" i="4"/>
  <c r="E35" i="4"/>
  <c r="F35" i="4" s="1"/>
  <c r="G35" i="4" l="1"/>
  <c r="E34" i="4" l="1"/>
  <c r="F34" i="4" s="1"/>
  <c r="E36" i="4"/>
  <c r="G34" i="4" l="1"/>
  <c r="E31" i="4"/>
  <c r="C37" i="4"/>
  <c r="F36" i="4"/>
  <c r="G36" i="4" s="1"/>
  <c r="E37" i="4" l="1"/>
  <c r="I37" i="4"/>
  <c r="F31" i="4"/>
  <c r="G31" i="4" l="1"/>
  <c r="G37" i="4" s="1"/>
  <c r="F37" i="4"/>
</calcChain>
</file>

<file path=xl/sharedStrings.xml><?xml version="1.0" encoding="utf-8"?>
<sst xmlns="http://schemas.openxmlformats.org/spreadsheetml/2006/main" count="693" uniqueCount="382">
  <si>
    <t>Вид работ</t>
  </si>
  <si>
    <t>ПИР</t>
  </si>
  <si>
    <t>СМР</t>
  </si>
  <si>
    <t>Оборудование</t>
  </si>
  <si>
    <t>- аренда земельных участков на период строительства</t>
  </si>
  <si>
    <t>- иные</t>
  </si>
  <si>
    <t>- проценты по кредитам и займам</t>
  </si>
  <si>
    <t>Прочие, в том числе:</t>
  </si>
  <si>
    <t xml:space="preserve">Идентификатор инвестиционного проекта: </t>
  </si>
  <si>
    <t>№ п/п</t>
  </si>
  <si>
    <t>Количество</t>
  </si>
  <si>
    <t>Ед. измер.</t>
  </si>
  <si>
    <t>ИТОГО, в том числе:</t>
  </si>
  <si>
    <t>Раздел 2. Расчет полной стоимости инвестиционного проекта</t>
  </si>
  <si>
    <t>Сумма, в базисных ценах 2000г., без НДС</t>
  </si>
  <si>
    <t>Год ввода в эксплуатацию</t>
  </si>
  <si>
    <t xml:space="preserve">Сумма, в прогнозных ценах без НДС </t>
  </si>
  <si>
    <t>НДС</t>
  </si>
  <si>
    <t xml:space="preserve">Сумма, в прогнозных ценах с НДС </t>
  </si>
  <si>
    <t>Расчёт полной стоимости инвестиционного проекта на базе расчета сметной стоимости</t>
  </si>
  <si>
    <t>Раздел 1. Расчет сметной стоимости инвестиционного проекта*</t>
  </si>
  <si>
    <t>Наименование вида затрат / типового технического решения</t>
  </si>
  <si>
    <t>1.</t>
  </si>
  <si>
    <t>Прямые затраты</t>
  </si>
  <si>
    <t>2.</t>
  </si>
  <si>
    <t>ВСЕГО</t>
  </si>
  <si>
    <t>3.</t>
  </si>
  <si>
    <r>
      <t xml:space="preserve">Индекс пересчета сметной стоимости в цены текущего года </t>
    </r>
    <r>
      <rPr>
        <b/>
        <sz val="10"/>
        <color theme="1"/>
        <rFont val="Times New Roman"/>
        <family val="1"/>
        <charset val="204"/>
      </rPr>
      <t>**</t>
    </r>
  </si>
  <si>
    <t>Примечание:</t>
  </si>
  <si>
    <t>*</t>
  </si>
  <si>
    <t>**</t>
  </si>
  <si>
    <t>ПИР ***</t>
  </si>
  <si>
    <t>***</t>
  </si>
  <si>
    <t xml:space="preserve">Величина расходов на ПИР определяется в % отношении от прямых затрат в размере 10% - по объектам реконструкции; 
8% - по объектам нового строительства  </t>
  </si>
  <si>
    <t>****</t>
  </si>
  <si>
    <t>*****</t>
  </si>
  <si>
    <t>******</t>
  </si>
  <si>
    <t>Приложение № 2 к Приказу от ____________№ ____</t>
  </si>
  <si>
    <t>- строительный контроль ****</t>
  </si>
  <si>
    <t>- cодержание службы заказчика застройщика *****</t>
  </si>
  <si>
    <r>
      <t>Индекс пересчета в прогнозные цены</t>
    </r>
    <r>
      <rPr>
        <b/>
        <sz val="10"/>
        <color theme="1"/>
        <rFont val="Times New Roman"/>
        <family val="1"/>
        <charset val="204"/>
      </rPr>
      <t xml:space="preserve"> ***</t>
    </r>
    <r>
      <rPr>
        <sz val="10"/>
        <color theme="1"/>
        <rFont val="Times New Roman"/>
        <family val="1"/>
        <charset val="204"/>
      </rPr>
      <t>***</t>
    </r>
  </si>
  <si>
    <t>Индекс пересчета в прогнозные цены выбирается из информации, доведенной ДКС, на год ввода в основные фонды.</t>
  </si>
  <si>
    <t>Сумма в ценах текущего года составления сметного расчета, без НДС</t>
  </si>
  <si>
    <t>Стоимость по Сборнику, в базовых ценах 2000г. без НДС</t>
  </si>
  <si>
    <t>Сумма, в ценах текущего года составления сметного расчета без НДС</t>
  </si>
  <si>
    <t>Заместитель Генерального директора 
по капитальному строительству АО «ЛОЭСК»</t>
  </si>
  <si>
    <t xml:space="preserve">          __________________ Ю.И. Садыхов</t>
  </si>
  <si>
    <t xml:space="preserve">Стоимость строительно-монтажных работ по сметно-нормативной базе ТСНБ-ЛО в базовых ценах 
</t>
  </si>
  <si>
    <t>№</t>
  </si>
  <si>
    <t>Титул</t>
  </si>
  <si>
    <t>с НДС</t>
  </si>
  <si>
    <t>без НДС</t>
  </si>
  <si>
    <t>Строительство 1 км ВЛ-10 кВ (СИП-3 1*50)</t>
  </si>
  <si>
    <t>Строительство 1 км ВЛ-10 кВ (СИП-3 1*70)</t>
  </si>
  <si>
    <t>Строительство 1 км ВЛ-10 кВ (СИП-3 1*70) деревянные опоры</t>
  </si>
  <si>
    <t>Строительство 1 км ВЛ-10 кВ (СИП-3 1*95)</t>
  </si>
  <si>
    <t>Строительство 1 км ВЛ-10 кВ (СИП-3 1*120)</t>
  </si>
  <si>
    <t>Строительство 100 метров ВЛ-10 кВ (СИП-2 1*95)</t>
  </si>
  <si>
    <t>Строительство 100 метров ВЛ-10 кВ (СИП-2 1*120)</t>
  </si>
  <si>
    <t>Строительство 100 метров ВЛ-10 кВ (СИП-2 1*70) с деревянными опорами</t>
  </si>
  <si>
    <t>Строительство 1 км совместной подвески ВЛ-10кВ и ВЛИ-0,4 кВ (СИП-3 1*70, СИП-2 3*50+1*70+1*16)</t>
  </si>
  <si>
    <t>Строительство 1 км совместной подвески ВЛ-10кВ и ВЛИ-0,4 кВ (СИП-3 1*95, СИП-2 3*95+1*95+1*16)</t>
  </si>
  <si>
    <t>Строительство 1 км ВЛ совместной подвески ВЛ-10 кВ и ВЛИ-0,4 кВ(СИП-3 1*120, СИП-2 3*95+1*95+1*16)</t>
  </si>
  <si>
    <t>Строительство 1 км совместной подвески СИП 4*16 и СИП 3*16+1*25</t>
  </si>
  <si>
    <t>Реконструкция 1 км ВЛ-10 (с полным демонтажем) сип 3 1*95</t>
  </si>
  <si>
    <t>Реконструкция 1 км ВЛ-10 (с полным демонтажем) сип 3 1*120</t>
  </si>
  <si>
    <t>Реконструкция 1 км ВЛ-10 кВ(СИП-3 1*50) с установкой деревянных опор</t>
  </si>
  <si>
    <t>Строительство 1 км ВЛ-0,4 кВ (СИП-2 3*95+1*95+1*25)  с щитами учета на вводах</t>
  </si>
  <si>
    <t>Строительство 1 км ВЛ-0,4 кВ (СИП-2 3*95+1*95+1*25) деревянные опоры</t>
  </si>
  <si>
    <t>Строительство 1 км ВЛ-0,4 кВ (СИП-2 3*70+1*95+1*16)</t>
  </si>
  <si>
    <t>Строительство 1 км ВЛ-0,4 кВ (СИП-2 3*70+1*95+1*16) без ответвлений</t>
  </si>
  <si>
    <t>Строительство 1 км ВЛ-0,4 кВ (СИП-2 3*50+1*70+1*16)</t>
  </si>
  <si>
    <t>Строительство 1 км ВЛ-0,4 кВ (СИП-2 3*95+1*95)</t>
  </si>
  <si>
    <t>Строительство 1 км ВЛ-0,4 кВ (СИП-2 3*120+1*95+1*25)</t>
  </si>
  <si>
    <t>Строительство 1 км ВЛ-0,4 (подвеска провода )  СИП 2 3*95+1*95+1*16 ММ2</t>
  </si>
  <si>
    <t>Строительство 1 км ВЛ-0,4 (подвеска провода) СИП 3*50+1*70</t>
  </si>
  <si>
    <t>Реконструкция 1 км ВЛ-0,4 кВ (СИП-2 3*16+1*25)</t>
  </si>
  <si>
    <t>Реконструкция 1 км ВЛ-0,4 кВ (СИП-2 3*70+1*95+1*25)</t>
  </si>
  <si>
    <t>Реконструкция 1 км ВЛ-04кВ (полная СИП 3*95+1*95+1*25)</t>
  </si>
  <si>
    <t>Реконструкция 1 км ВЛ-10кВ (замена 1 опоры и 1 пролета 50м.п.)</t>
  </si>
  <si>
    <t>Реконструкция 1 км ВЛ-10кВ (замена провода) совместный подвес СИП3 1*95</t>
  </si>
  <si>
    <t>Реконструкция 1 км ВЛ-10кВ (замена провода) СИП-3 1*95</t>
  </si>
  <si>
    <t>Реконструкция 1 км ВЛ-10кВ (подвеска провода) СИП-3 1*95</t>
  </si>
  <si>
    <t>Устройство ответвлений (СИП 4*16)</t>
  </si>
  <si>
    <t>Устройство ответвлений (СИП 2*16)</t>
  </si>
  <si>
    <t>Устройство ответвлений (СИП 4*25)</t>
  </si>
  <si>
    <t>Реконструкция 1 км ВЛ-0,4 кВ (СИП-2 3*95+1*95+1*16)</t>
  </si>
  <si>
    <t>Реконструкция 1 км ВЛ-0,4 кВ (СИП-2 3*70+1*95)</t>
  </si>
  <si>
    <t>Реконструкция 1 км ВЛ-0,4 кВ (СИП-2 3*70+1*70+1*16)</t>
  </si>
  <si>
    <t>Реконструкция 1 км ВЛ-0,4 кВ (СИП-2 3*50+1*50+1*16)</t>
  </si>
  <si>
    <t>Реконструкция 1 км ВЛ-0,4 кВ (СИП-2 3*50+1*50)</t>
  </si>
  <si>
    <t>Реконструкция 1 км ВЛ-0,4 кВ (СИП-2 3*50+1*70)</t>
  </si>
  <si>
    <t>Реконструкция 1 км ВЛ-0,4 кВ (СИП-2 3*35+1*50)</t>
  </si>
  <si>
    <t>Реконструкция 1 км ВЛ-0,4 кВ (СИП-2 3*120+1*95)</t>
  </si>
  <si>
    <t>Строительство 1 км (двуцепка) 2ВЛ-0,4 кВ (СИП-2 3*95+1*95+1*25)</t>
  </si>
  <si>
    <t>Строительство 1 км (двуцепка)  2ВЛ-10 кВ(СИП-3 1*95)</t>
  </si>
  <si>
    <t>Строительство 1 км (двуцепка) 2ВЛ-10 кВ (СИП-3 1*120)</t>
  </si>
  <si>
    <t>Строительство 1 км (двуцепка) 2ВЛ-0,4 кВ (СИП-2 3*120+1*95) дерев.опоры</t>
  </si>
  <si>
    <t>Строительство 1 км (двуцепка) 2ВЛ-0,4 кВ (СИП-2 3*120+1*95)</t>
  </si>
  <si>
    <t>Строительство 1 км (двуцепка) 2ВЛ-0,4 кВ (СИП-2 3*70+1*95)</t>
  </si>
  <si>
    <t>Строительство 1 км ВЛ-0,4 (подвеска провода ) СИП-2 3*70+1*95</t>
  </si>
  <si>
    <t>Строительство 1 км ВЛ-0,4 (подвеска провода ) СИП-2 3*120+1*95</t>
  </si>
  <si>
    <t>Реконструкция 1 км ВЛ-10 (с полным демонтажем) сип 3 1*70</t>
  </si>
  <si>
    <t>Реконструкция 1 км ВЛ-10 (замена провода ) совместный подвес СИП3 1*70</t>
  </si>
  <si>
    <t>Реконструкция 1 км ВЛ-10 (замена провода ) совместный подвес СИП3 1*120</t>
  </si>
  <si>
    <t>Реконструкция 1 км ВЛ-0,4 (замена провода) СИП 3*50+1*50</t>
  </si>
  <si>
    <t>Реконструкция 1 км ВЛ-0,4 (замена провода) СИП 3*35+1*50+1*16</t>
  </si>
  <si>
    <t>Реконструкция 1 км ВЛ-0,4 (замена провода) СИП 3*50+1*70+1*16</t>
  </si>
  <si>
    <t>Строительство 1 км ВЛ-0,4 (подвеска провода) СИП 4 4*25</t>
  </si>
  <si>
    <t>Реконструкция ВЛ-0,4 кВ  (СИП-2 3*95+1*95+1*25 ММ2 с  дерев.опор на км)</t>
  </si>
  <si>
    <t>Реконструкция 1 км ВЛ-10 (замена провода ) СИП-3 1*70</t>
  </si>
  <si>
    <t>Реконструкция 1 км ВЛ-10 (замена провода ) СИП-3 1*120</t>
  </si>
  <si>
    <t>Реконструкция 1 км ВЛ-10 (подвеска провода ) СИП 3 1*70</t>
  </si>
  <si>
    <t>Реконструкция 1 км ВЛ-10 (подвеска провода ) СИП 3 1*120</t>
  </si>
  <si>
    <t>Реконструкция 1 км ВЛ-0,4 кВ (СИП-2 3*95+1*95)</t>
  </si>
  <si>
    <t>Реконструкция 1 км ВЛ-0,4 (замена провода ) сип 3*70+1*95</t>
  </si>
  <si>
    <t>Реконструкция 1 км ВЛ-0,4 (замена провода ) сип 3*95+1*95</t>
  </si>
  <si>
    <t>Строительство 100м ВЛ-0,4 кВ (СИП-2 3*50+1*70+1*16)</t>
  </si>
  <si>
    <t>Строительство 100м ВЛ-0,4 кВ (СИП-2 3*70+1*95+1*16)</t>
  </si>
  <si>
    <t>Строительство 100м ВЛ-0,4 кВ (СИП-2 3*95+1*95+1*25) с щитами учета на вводах</t>
  </si>
  <si>
    <t>Строительство 100м ВЛ-0,4 кВ (СИП-2 3*95+1*95+1*25) деревянные опоры</t>
  </si>
  <si>
    <t xml:space="preserve">Строительство 100м ВЛ-0,4 кВ (СИП-2 3*120+1*95+1*25) </t>
  </si>
  <si>
    <t xml:space="preserve">Строительство 100м (двуцепка) 2ВЛ-0,4 кВ (СИП-2 3*95+1*95+1*25) </t>
  </si>
  <si>
    <t xml:space="preserve">Строительство 100м (двуцепка) 2ВЛ-10 кВ (СИП-3 1*95) </t>
  </si>
  <si>
    <t>Реконструкция 100м ВЛ-10 (СИП-3 1*95)</t>
  </si>
  <si>
    <t>Реконструкция 100м ВЛ-10 (СИП-3 1*120)</t>
  </si>
  <si>
    <t>Реконструкция 100м ВЛ-10 (СИП-3 1*50) с установкой дерев.опор</t>
  </si>
  <si>
    <t>Реконструкция 100м ВЛ-10 (замена провода) СИП-3 1*95</t>
  </si>
  <si>
    <t>Реконструкция 100м совместной подвески ВЛ-10 кВ и ВЛИ-0,4 кВ (СИП-3 1*95, СИП-2 3*95+1*95+1*16) с освещением и полной заменой опор</t>
  </si>
  <si>
    <t>Реконструкция 100м ВЛ-0,4 кВ (СИП-2 3*50+1*50+1*16)</t>
  </si>
  <si>
    <t>Реконструкция 100м ВЛ-0,4 кВ (СИП-2 3*70+1*70+1*16)</t>
  </si>
  <si>
    <t>Реконструкция 100м ВЛ-0,4 кВ (СИП-2 3*95+1*95+1*25)</t>
  </si>
  <si>
    <t>Реконструкция 100м ВЛ-0,4 кВ (СИП-2 3*95+1*95+1*16)</t>
  </si>
  <si>
    <t>Реконструкция 100м ВЛ-0,4 кВ (СИП-2 3*120+1*95)</t>
  </si>
  <si>
    <t>Замена опоры СВ-95</t>
  </si>
  <si>
    <t>Реконструкция 1 км совместной подвески ВЛ-10кВ и ВЛИ-0,4кВ (СИП-3 1*95, СИП-2 3*95+1*95+1*16) с освещением и полной заменой опор</t>
  </si>
  <si>
    <t>Строительство 1 км ВЛ-0,4кВ (СИП-2 3*120+1*95)</t>
  </si>
  <si>
    <t>Глубинный заземлитель (20м)</t>
  </si>
  <si>
    <t>Монтаж мульти-виски</t>
  </si>
  <si>
    <t>Разъединитель РЛК</t>
  </si>
  <si>
    <t>Разъединитель РЛНД</t>
  </si>
  <si>
    <t xml:space="preserve">Строительство 1 км КЛ-0,4 кВ  АВБбШв 4Х50 мм2 </t>
  </si>
  <si>
    <t xml:space="preserve">Строительство 1 км КЛ-0,4 кВ  АВБбШв 4Х95 мм2 </t>
  </si>
  <si>
    <t xml:space="preserve">Строительство 1 км КЛ-0,4 кВ  АВБбШв 4Х120 мм2 </t>
  </si>
  <si>
    <t xml:space="preserve">Строительство 1 км КЛ-0,4 кВ  АВБбШв 4Х150 мм2 </t>
  </si>
  <si>
    <t xml:space="preserve">Строительство 1 км КЛ-0,4 кВ  АВБбШв 4Х185 мм2 </t>
  </si>
  <si>
    <t xml:space="preserve">Строительство 1 км КЛ-0,4 кВ (2 кабеля)  АВБбШв 4Х95 мм2 </t>
  </si>
  <si>
    <t xml:space="preserve">Строительство 1 км КЛ-0,4 кВ (2 кабеля)  АВБбШв 4Х120 мм2 </t>
  </si>
  <si>
    <t xml:space="preserve">Строительство 1 км КЛ-0,4 кВ (2 кабеля) АВБбШв 4Х150 мм2 </t>
  </si>
  <si>
    <t xml:space="preserve">Строительство 1 км КЛ-0,4 кВ (2 кабеля) АВБбШв 4Х185 мм2 </t>
  </si>
  <si>
    <t>Строительство КЛ-0,4 (АСБ 4*35 ММ2)</t>
  </si>
  <si>
    <t>Строительство КЛ-0,4 (АСБ 4*70 ММ2)</t>
  </si>
  <si>
    <t xml:space="preserve">Строительство 1 км КЛ-0,4 кВ  АСБ 4Х95 мм2 </t>
  </si>
  <si>
    <t xml:space="preserve">Строительство 1 км КЛ-0,4 кВ  АСБ 4Х120 мм2 </t>
  </si>
  <si>
    <t xml:space="preserve">Строительство 1 км КЛ-0,4 кВ АСБ 4Х150 мм2 </t>
  </si>
  <si>
    <t xml:space="preserve">Строительство 1 км КЛ-0,4 кВ АСБ 4Х185 мм2 </t>
  </si>
  <si>
    <t xml:space="preserve">Строительство 1 км КЛ-0,4 кВ  АСБ 2л 4Х240 мм2 </t>
  </si>
  <si>
    <t>Строительство 1 км КЛ-0,4 кВ  АСБ 2л 4Х95 мм3 (2 кабеля)</t>
  </si>
  <si>
    <t xml:space="preserve">Строительство 1 км КЛ-0,4 кВ (2 кабеля) АСБ 2л 4Х120 мм2 </t>
  </si>
  <si>
    <t xml:space="preserve">Строительство 1 км КЛ-0,4 кВ (2 кабеля) АСБ 2л 4Х240 мм2 </t>
  </si>
  <si>
    <t xml:space="preserve">Строительство КЛ-0,4  (АПВБбШп 4х35-1кВ) </t>
  </si>
  <si>
    <t xml:space="preserve">Строительство КЛ-0,4  (АПВБбШп 4х50-1кВ) </t>
  </si>
  <si>
    <t xml:space="preserve">Строительство КЛ-0,4  (АПВБбШп 4х70-1кВ) </t>
  </si>
  <si>
    <t xml:space="preserve">Строительство КЛ-0,4  (АПВБбШп 4х95-1кВ) </t>
  </si>
  <si>
    <t xml:space="preserve">Строительство КЛ-0,4  (АПВБбШп 4х120-1кВ) </t>
  </si>
  <si>
    <t>Строительство КЛ-0,4  (АПВБбШп 4х150-1кВ)</t>
  </si>
  <si>
    <t>Строительство КЛ-0,4  (АПВБбШп 4х185-1кВ)</t>
  </si>
  <si>
    <t>Строительство КЛ-0,4  (АПВБбШп 4х240-1кВ)</t>
  </si>
  <si>
    <t xml:space="preserve">Строительство КЛ-0,4 два кабеля в траншее (АПВБбШп 4х50-1кВ) </t>
  </si>
  <si>
    <t xml:space="preserve">Строительство КЛ-0,4 два кабеля в траншее (АПВБбШп 4х70-1кВ) </t>
  </si>
  <si>
    <t xml:space="preserve">Строительство КЛ-0,4 два кабеля в траншее (АПВБбШп 4х95-1кВ) </t>
  </si>
  <si>
    <t xml:space="preserve">Строительство КЛ-0,4 два кабеля в траншее (АПВБбШп 4х120-1кВ) </t>
  </si>
  <si>
    <t xml:space="preserve">Строительство КЛ-0,4 два кабеля в траншее (АПВБбШп 4х150-1кВ) </t>
  </si>
  <si>
    <t xml:space="preserve">Строительство КЛ-0,4 два кабеля в траншее (АПВБбШп 4х185-1кВ) </t>
  </si>
  <si>
    <t>Строительство КЛ-0,4 два кабеля в траншее (АПВБбШп 4х240-1кВ)</t>
  </si>
  <si>
    <t>Строительство КЛ-0,4 (АВБбШв 4х240мм2)</t>
  </si>
  <si>
    <t>Строительство КЛ-0,4 четыре кабеля в траншее (АПВБбШп 4х240-1кВ)</t>
  </si>
  <si>
    <t>Строительство КЛ-0,4 два кабеля в траншее (АВБбШв 4*95 мм2) с перегородкой из кирпича</t>
  </si>
  <si>
    <t>Строительство КЛ-0,4 два кабеля в траншее (АСБ 4*35 мм2)</t>
  </si>
  <si>
    <t>Строительство КЛ-0,4 два кабеля в траншее (АСБ 4*50 мм2)</t>
  </si>
  <si>
    <t>Строительство КЛ-0,4 два кабеля в траншее (АСБ 4*70 мм2)</t>
  </si>
  <si>
    <t>Реконструкция КЛ-0,4 (АПВБбШп 4х50-1кВ)</t>
  </si>
  <si>
    <t>Реконструкция КЛ-0,4 (АПВБбШп 4х70-1кВ)</t>
  </si>
  <si>
    <t>Реконструкция КЛ-0,4 (АПВБбШп 4х95-1кВ)</t>
  </si>
  <si>
    <t>Реконструкция КЛ-0,4 (АПВБбШп 4х120-1кВ)</t>
  </si>
  <si>
    <t>Реконструкция КЛ-0,4 (АПВБбШп 4х150-1кВ)</t>
  </si>
  <si>
    <t>Реконструкция КЛ-0,4 (АПВБбШп 4х185-1кВ)</t>
  </si>
  <si>
    <t>Реконструкция КЛ-0,4 (АПВБбШп 4х-240кВ)</t>
  </si>
  <si>
    <t>Реконструкция КЛ-0,4 два кабеля в траншее (АПВБбШп 4х70-1кВ)</t>
  </si>
  <si>
    <t>Реконструкция КЛ-0,4 два кабеля в траншее (АПВБбШп 4х95-1кВ)</t>
  </si>
  <si>
    <t>Реконструкция КЛ-0,4 два кабеля в траншее (АПВБбШп 4х120-1кВ)</t>
  </si>
  <si>
    <t>Реконструкция КЛ-0,4 два кабеля в траншее (АПВБбШп 4х150-1кВ)</t>
  </si>
  <si>
    <t>Реконструкция КЛ-0,4 два кабеля в траншее (АПВБбШп 4х185-1кВ)</t>
  </si>
  <si>
    <t>Реконструкция КЛ-0,4 два кабеля в траншее (АПВБбШп 4х240-1кВ)</t>
  </si>
  <si>
    <t>ГНБ (1 труба д=160 мм) кабель АСБ 3*240 1 км</t>
  </si>
  <si>
    <t>ГНБ 1 км 2 трубы 160 мм. Одна-резервная (без кабеля)</t>
  </si>
  <si>
    <t>ГНБ 1 км 3 трубы 160 мм. Одна-резервная (без кабеля)</t>
  </si>
  <si>
    <t>ГНБ (1 труба +резервная д= 110 мм) кабель АПвБбШп-1 4*50 1 км</t>
  </si>
  <si>
    <t>ГНБ (1 труба +резервная д= 160 мм) кабель АСБ 3*240 1 км</t>
  </si>
  <si>
    <t>ГНБ (2 труба +резервная д= 160 мм) кабель АСБ 3*240 1 км</t>
  </si>
  <si>
    <t>ГНБ 1 км 2 трубы 160 мм.одна-резервная кабель АСБ 3*150</t>
  </si>
  <si>
    <t>ГНБ 1 км 3 трубы 160 мм.одна-резервная (кабель АСБ 3*120)</t>
  </si>
  <si>
    <t>ГНБ 1 км 3 трубы 160 мм.одна-резервная (кабель АСБ 3*150)</t>
  </si>
  <si>
    <t>ГНБ 1 км 2 трубы 225 мм.одна-резервная кабель АПвПг 1*630/70</t>
  </si>
  <si>
    <t>ГНБ 1 км 3 трубы 225 мм.одна-резервная КАБЕЛЬ АПвПг 1*630/50  10 кВ</t>
  </si>
  <si>
    <t>ГНБ 1 км 4 трубы 225 мм.две-резервные КАБЕЛЬ АПвПг 1*630/50  10 кВ</t>
  </si>
  <si>
    <t>ГНБ 1 км 2 трубы 160 мм.одна-резервная кабель АПвБбШп 4*120</t>
  </si>
  <si>
    <t>ГНБ 1 км 3 трубы 160 мм.одна-резервная (кабель АПвПу2r 1*120/70 10 кВ)</t>
  </si>
  <si>
    <t>ГНБ 1 км 3 трубы 160 мм.одна-резервная (кабель АПвПу2r 1*240/70 10 кВ)</t>
  </si>
  <si>
    <t>Строительство КЛ-10 (АСБ 3*70 мм2)</t>
  </si>
  <si>
    <t>Строительство КЛ-10 (АСБ 3*70 мм2) два кабеля</t>
  </si>
  <si>
    <t>Строительство 1 км КЛ-10 кВ АСБ 3*95 мм2</t>
  </si>
  <si>
    <t>Строительство КЛ-10 (АСБ 3Х120 ММ2 )</t>
  </si>
  <si>
    <t>Строительство 1 км КЛ-10 кВ АСБ 3*150мм2</t>
  </si>
  <si>
    <t>Строительство 1 км КЛ-10 кВ АСБ 3*185мм2</t>
  </si>
  <si>
    <t>Строительство 1 км КЛ-10 кВ АСБ 3*240мм2</t>
  </si>
  <si>
    <t>Строительство 1 км КЛ-10 кВ (2 кабеля) АСБ 3*95 мм2</t>
  </si>
  <si>
    <t>Строительство КЛ-10 (АСБ 3х120 ММ2) два кабеля</t>
  </si>
  <si>
    <t>Строительство 1 км КЛ-10 кВ (2 кабеля) АСБ 3*150 мм2</t>
  </si>
  <si>
    <t>Строительство 1 км КЛ-10 кВ (2 кабеля) АСБ 3*185 мм2</t>
  </si>
  <si>
    <t>Строительство 1 км КЛ-10 кВ (2 кабеля) АСБ 3*240 мм2</t>
  </si>
  <si>
    <t>Строительство КЛ-10 кВ АПвПу2г 3х120/35 мм2</t>
  </si>
  <si>
    <t>Строительство КЛ-10 кВ АПвПу2г 3х240/70 мм2 два кабеля</t>
  </si>
  <si>
    <t>Строительство 1 км КЛ-10 кВ АПвПу2г 3(1*120/50 мм2)</t>
  </si>
  <si>
    <t>Строительство 1 км КЛ-10 кВ АПвПу2г 3(1*150/70 мм2)</t>
  </si>
  <si>
    <t>Строительство 1 км КЛ-10 кВ АПвПу2г 3(1*240/70 мм2)</t>
  </si>
  <si>
    <t>Строительство КЛ-10 АПвПг 3х (1х300/70 мм2)</t>
  </si>
  <si>
    <t>Строительство КЛ-10 АПвПУ2г 3х (1х400/70 мм2)</t>
  </si>
  <si>
    <t xml:space="preserve">Строительство КЛ-10  АПвП2г  3х (1х630/70 ММ2) </t>
  </si>
  <si>
    <t>Строительство КЛ-10 кВ АПвПу2г 1х120/70 мм2 два кабеля</t>
  </si>
  <si>
    <t>Строительство КЛ-10 кВ АПвПу2г 3х (1х240/70 мм2) два кабеля</t>
  </si>
  <si>
    <t>Строительство КЛ-10 АПвПг 3х (1х300/70 мм2) два кабеля</t>
  </si>
  <si>
    <t>Строительство КЛ-10  АПвПг  3х (1х630/70 ММ2) два кабеля</t>
  </si>
  <si>
    <t>Строительство КЛ-10 АПвПг 3х (1х240/70 ММ2) четыре кабеля</t>
  </si>
  <si>
    <t>Строительство КЛ-10 АПвПУ2г 3х (1х400/70 мм2) четыре кабеля</t>
  </si>
  <si>
    <t>Строительство КЛ-10 АПвПу2г 3х (1х630/70 ММ2) четыре кабеля</t>
  </si>
  <si>
    <t>Строительство 100 м КЛ-0,4 (АВБбШв 4*120 мм2)</t>
  </si>
  <si>
    <t>Строительство 100 м КЛ-0,4 (АВБбШв 4*240 мм2)</t>
  </si>
  <si>
    <t>Строительство 100 м КЛ-0,4 (АВБбШв 4*120 мм2) два кабеля</t>
  </si>
  <si>
    <t>Строительство 100 м КЛ-0,4 (АВБбШв 4*240 мм2) два кабеля</t>
  </si>
  <si>
    <t>Строительство 100 м КЛ-0,4 (АПВБбШп 4*120 мм2)</t>
  </si>
  <si>
    <t>Строительство 100 м КЛ-0,4 (АПВБбШп 4*240 мм2)</t>
  </si>
  <si>
    <t>Строительство 100 м КЛ-0,4 (АПВБбШп 4*120 мм2) два кабеля</t>
  </si>
  <si>
    <t>Строительство 100 м КЛ-0,4 (АПВБбШп 4*240 мм2) два кабеля</t>
  </si>
  <si>
    <t>Строительство 100 м КЛ-10 (АСБ 3*120 мм2)</t>
  </si>
  <si>
    <t>Строительство 100 м КЛ-10 (АСБ 3*240 мм2)</t>
  </si>
  <si>
    <t>Строительство 100 м КЛ-10 (АСБ 3*120 мм2) два кабеля</t>
  </si>
  <si>
    <t>Строительство 100 м КЛ-10 (АСБ 3*240 мм2) два кабеля</t>
  </si>
  <si>
    <t>Строительство 100 м КЛ-10 (АПвПу2г 1*120/50 мм2)</t>
  </si>
  <si>
    <t>Строительство 100 м КЛ-10 (АПвПу2г 1*240/70 мм2)</t>
  </si>
  <si>
    <t>Строительство 100 м КЛ-10 (АПвПу2г 1*300/70 мм2)</t>
  </si>
  <si>
    <t>Строительство 100 м КЛ-10 (АПвПу2г 1*400/70 мм2)</t>
  </si>
  <si>
    <t>Строительство 100 м КЛ-10 (АПвПу2г 1*630/70 мм2)</t>
  </si>
  <si>
    <t>Строительство 100 м КЛ-10 (АПвПу2г 1*240/70 мм2) два кабеля</t>
  </si>
  <si>
    <t>Строительство 100 м КЛ-10 (АПвПу2г 1*300/70 мм2) два кабеля</t>
  </si>
  <si>
    <t>Строительство 100 м КЛ-10 (АПвПу2г 1*400/70 мм2) два кабеля</t>
  </si>
  <si>
    <t>Строительство 100 м КЛ-10 (АПвПу2г 1*630/70 мм2) два кабеля</t>
  </si>
  <si>
    <t>Строительство 100 м КЛ-10 (АПвПу2г 1*800/70 мм2) два кабеля</t>
  </si>
  <si>
    <t>Строительство 100 м КЛ-10 (АПвПу2г 1*240/70 мм2) четыре кабеля</t>
  </si>
  <si>
    <t>Строительство 100 м КЛ-10 (АПвПу2г 1*300/70 мм2) четыре кабеля</t>
  </si>
  <si>
    <t>Дренажная система</t>
  </si>
  <si>
    <t>Строительство БКТП 1*250</t>
  </si>
  <si>
    <t>Строительство БКТП 2*250</t>
  </si>
  <si>
    <t>Строительство БКТП 1*400 с трансформатором 400</t>
  </si>
  <si>
    <t>Строительство БКТП 2*400 с трансформаторами 2*400</t>
  </si>
  <si>
    <t>Строительство БКТП 1*630 с трансф.630</t>
  </si>
  <si>
    <t>Строительство БКТП 2*630 с трансф.2*630</t>
  </si>
  <si>
    <t>Строительство БКТП 1*1000</t>
  </si>
  <si>
    <t>Строительство БКТП 2*1000</t>
  </si>
  <si>
    <t>Строительство БКТП 1*1250</t>
  </si>
  <si>
    <t>Строительство БКТП 2*1250</t>
  </si>
  <si>
    <t>Строительство БКТП 1*1600</t>
  </si>
  <si>
    <t>Строительство БКТП 2*1600</t>
  </si>
  <si>
    <t>Строительство КТП 1*160</t>
  </si>
  <si>
    <t xml:space="preserve">Строительство КТП-250/10/0,4 с трансф. ТМГ 250/10/0,4 </t>
  </si>
  <si>
    <t>Строительство КТП вв 2*250 кВА</t>
  </si>
  <si>
    <t>Строительство КТПТ вв 400 с трансф.400</t>
  </si>
  <si>
    <t>Строительство  2КТПнТ-К/К-400/10</t>
  </si>
  <si>
    <t>Строительство КТПТ вв 630 с трансф.630</t>
  </si>
  <si>
    <t>Строительство КТПТ 2* 630</t>
  </si>
  <si>
    <t>Строительство КТПТ 2* 1000 (сэндвич-панели)</t>
  </si>
  <si>
    <t>Строительство КТПн к/к 1*1000 кВа</t>
  </si>
  <si>
    <t>Строительство КТПТ 2* 1000</t>
  </si>
  <si>
    <t>Строительство СТП 25</t>
  </si>
  <si>
    <t>Строительство СТП 40</t>
  </si>
  <si>
    <t>Строительство СТП 63</t>
  </si>
  <si>
    <t>Строительство СТП 100</t>
  </si>
  <si>
    <t>Строительство МТП 100</t>
  </si>
  <si>
    <t>Строительство МТП 160</t>
  </si>
  <si>
    <t>Строительство МТП 250</t>
  </si>
  <si>
    <t>Ограждение МТП, СТП</t>
  </si>
  <si>
    <t>Реконструкция ТП (замена тр-ров 2*1600кВ)</t>
  </si>
  <si>
    <t>Реконструкция ТП (замена тр-ров 2*1000кВ)</t>
  </si>
  <si>
    <t>Реконструкция ТП (замена тр-ров 2*630кВ)</t>
  </si>
  <si>
    <t>Реконструкция ТП (замена тр-ров 2*400кВ)</t>
  </si>
  <si>
    <t>Реконструкция ТП (замена тр-ров 2*250кВ)</t>
  </si>
  <si>
    <t>Реконструкция ТП (замена тр-ров 2*160кВ)</t>
  </si>
  <si>
    <t>Реконструкция ТП (замена тр-ров 2*100кВ)</t>
  </si>
  <si>
    <t>Реконструкция ТП (замена тр-ра 1000кВ)</t>
  </si>
  <si>
    <t>Реконструкция ТП (замена тр-ра 630кВ)</t>
  </si>
  <si>
    <t>Реконструкция ТП (замена тр-ра 400кВ)</t>
  </si>
  <si>
    <t>Реконструкция ТП (замена тр-ра 250кВ)</t>
  </si>
  <si>
    <t>Реконструкция ТП (замена тр-ра 160кВ)</t>
  </si>
  <si>
    <t>Реконструкция ТП (замена тр-ра 100кВ)</t>
  </si>
  <si>
    <t>Реконструкция ТП (установка новой ЩО-70-1-42)</t>
  </si>
  <si>
    <t>Реконструкция ТП (замена ячейки 0,4 кВ ЩО-70-1-42)</t>
  </si>
  <si>
    <t>Реконструкция ТП (установка ячейки 10 кВ с выключателем нагрузки)</t>
  </si>
  <si>
    <t>Реконструкция ТП (замена ячейки 10 кВ с выключателем нагрузки)</t>
  </si>
  <si>
    <t>Реконструкция ТП (установка ячейки 10 кВ с вакуумным выключателем)</t>
  </si>
  <si>
    <t>Реконструкция ТП (замена ячейки 10 кВ с вакуумным выключателем)</t>
  </si>
  <si>
    <t>Реконструкция ТП. Замена автомата АВ 200 А</t>
  </si>
  <si>
    <t>Установка КД-209 (на 5 групп, если рек-я то еще + 20т.р. с НДС)</t>
  </si>
  <si>
    <t>Установка КД-209 (на 12 групп, если рек-я то еще + 20т.р. с НДС)</t>
  </si>
  <si>
    <t>Установка КД-211 (2-х секционный, если рек-я то еще + 20т.р. с НДС)</t>
  </si>
  <si>
    <t>Строительство ПКУ</t>
  </si>
  <si>
    <t>Реклоузер с ПКУ</t>
  </si>
  <si>
    <t>Реклоузер</t>
  </si>
  <si>
    <t>Строительство РП-10кВ 24 ячейки</t>
  </si>
  <si>
    <t>Строительство РТП 6 кВ 16 ячеек 2 ТМГ 1600</t>
  </si>
  <si>
    <t>Строительство РТП-1600/10/0,4 24 ячейки 4 ТМГ 1600</t>
  </si>
  <si>
    <t xml:space="preserve">Строительство РП 16 ячеек </t>
  </si>
  <si>
    <t>Строительство РТП 6 кВ 10 ячеек 2 ТМГ 1250</t>
  </si>
  <si>
    <t xml:space="preserve">Реконструкция КРУН-10 кВ </t>
  </si>
  <si>
    <t>Строительство КРУН-10 кВ в ж/б оболочке 6 ячеек (4 отходящие-с вакуумными выкл. 2 вводные-с выкл. нагрузки)</t>
  </si>
  <si>
    <t>Временная Строительство КТП П - 250/10/0,4 кВ с оборудованием</t>
  </si>
  <si>
    <t>Временная Строительство КТП П - 250/10/0,4 кВ без оборудования</t>
  </si>
  <si>
    <t>Строительство РТП 6/10 кВ 2*2500, 12 ячеек, без оборудования</t>
  </si>
  <si>
    <t>Объем финансирования инвестиций по инвестиционному проекту ОФПРвсего (в прогнозных ценах с НДС), в том числе:</t>
  </si>
  <si>
    <t>нд</t>
  </si>
  <si>
    <t>2018 г.</t>
  </si>
  <si>
    <t>2019 г.</t>
  </si>
  <si>
    <t>2020 г.</t>
  </si>
  <si>
    <t>2021 г.</t>
  </si>
  <si>
    <t>2022 г.</t>
  </si>
  <si>
    <t>2023 г.</t>
  </si>
  <si>
    <t>2024 г.</t>
  </si>
  <si>
    <t>2025 г.</t>
  </si>
  <si>
    <t>Наименование показателя</t>
  </si>
  <si>
    <t>План</t>
  </si>
  <si>
    <t>Предложение по корректировке утвержденного плана</t>
  </si>
  <si>
    <t>Ячейки с расчетами</t>
  </si>
  <si>
    <t>Итого объем финансовых потребностей, в ценах, в которых рассчитаны укрупненные нормативы цены (без НДС)</t>
  </si>
  <si>
    <t>Ячейки с данными из ИПР</t>
  </si>
  <si>
    <t>НДС (20%)</t>
  </si>
  <si>
    <t>Итого объем финансовых потребностей ОФПУНЦd, определенный в текущих ценах (с НДС)</t>
  </si>
  <si>
    <t>Объем финансовых потребностей ОФППРУНЦ (в прогнозных ценах с НДС)</t>
  </si>
  <si>
    <t xml:space="preserve">Фактический объем финансирования инвестиций по инвестиционному проекту Фd на 01.01.2018 (с НДС) </t>
  </si>
  <si>
    <t xml:space="preserve">Объем финансовых потребностей DОФПУНЦd  (с НДС) </t>
  </si>
  <si>
    <t>Объем финансовых потребностей ОФППРУНЦ (в прогнозных ценах млн. руб. с НДС)</t>
  </si>
  <si>
    <t>Дополнительный объем финансовых потребностей, не учитываемый в УНЦ в соответствии с п.4 Приказа Минэнерго России от 17.01.2019 №10, (в млн. руб. с НДС)</t>
  </si>
  <si>
    <t>Объем финансовых потребностей  по объекту (млн.руб. с НДС)</t>
  </si>
  <si>
    <t>Оборудование 
без НДС</t>
  </si>
  <si>
    <t>1.2</t>
  </si>
  <si>
    <t>1.1</t>
  </si>
  <si>
    <t>4.1</t>
  </si>
  <si>
    <t>4.2</t>
  </si>
  <si>
    <t>4.3</t>
  </si>
  <si>
    <t>4.4</t>
  </si>
  <si>
    <t>4.5</t>
  </si>
  <si>
    <t>ВСЕГО:</t>
  </si>
  <si>
    <t>Индекс пересчета сметной стоимости из базисных цен в текущие цены 2021 года определен на основании применения усредненного показателя, сложившегося исходя из установленных на текущий квартал индексов по видам затрат (ЗП / ЭО / ЭМ /Оборудование) и структуры затрат типовых технических решений.</t>
  </si>
  <si>
    <t>Просека на 1 га (без восстановительной стоимости)</t>
  </si>
  <si>
    <t xml:space="preserve">Установка щита </t>
  </si>
  <si>
    <t>Индекс пересчета сметной стоимости в цены текущего года **</t>
  </si>
  <si>
    <t>ВЛ</t>
  </si>
  <si>
    <t>КЛ</t>
  </si>
  <si>
    <t>ТП</t>
  </si>
  <si>
    <t xml:space="preserve">ТП
</t>
  </si>
  <si>
    <t>Восстановление асфальтового покрова, 30 м2</t>
  </si>
  <si>
    <t>Водоотлив из траншеи 1м3.</t>
  </si>
  <si>
    <t xml:space="preserve">Восстановление растительного покрова (газон) , 1000м2. </t>
  </si>
  <si>
    <t xml:space="preserve">Лежневая дорога 1 км </t>
  </si>
  <si>
    <t xml:space="preserve">Строительство 1 км КЛ-10 кВ АпВПу2г 3х240 </t>
  </si>
  <si>
    <t>Сумма, в прогнозных ценах без НДС с понижающим коэффициентом (при наличии)</t>
  </si>
  <si>
    <t>Сумма, в прогнозных ценах с НДС с понижающим коэффициентом (при наличии)</t>
  </si>
  <si>
    <t>шт</t>
  </si>
  <si>
    <t>Всев, Стр-во БКТП-1 в ЖК "Территория" Всеволожского района ЛО (19-1-17-1-08-03-2-0912)</t>
  </si>
  <si>
    <t>K_19-1-17-1-08-03-2-0912</t>
  </si>
  <si>
    <t xml:space="preserve">Расчет сметной стоимости формируется для объектов напряжением 0,4-10 кВ на основании Сборника сметных расчетов по типовым технологическим решениям, применяемым при производстве работ по строительству / реконструкции электросетевых объектов АО "ЛОЭСК", утвержденного приказом от 23.11.21 №513 о/д, и доведенных индексов пересчета сметной стоимости.
Для объектов более высокого напряжения применяются  сборники и объекты-аналоги ПАО "Россети" и ПАО "ФСК ЕЭС", методические документы Минстроя России.
</t>
  </si>
  <si>
    <t>Величина расходов на строительный контроль определяется на основании приказа генерального директора АО "ЛОЭСК".</t>
  </si>
  <si>
    <t>Величина расходов на содержание службы заказчика застройщика определяется на основании  приказа генерального директора АО "ЛОЭСК".</t>
  </si>
  <si>
    <t>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</si>
</sst>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\ _₽_-;\-* #,##0.00\ _₽_-;_-* &quot;-&quot;??\ _₽_-;_-@_-"/>
    <numFmt numFmtId="164" formatCode="_(* #,##0.00_);_(* \(#,##0.00\);_(* &quot;-&quot;??_);_(@_)"/>
    <numFmt numFmtId="165" formatCode="_-* #,##0.00_р_._-;\-* #,##0.00_р_._-;_-* &quot;-&quot;??_р_._-;_-@_-"/>
    <numFmt numFmtId="166" formatCode="#,##0.000"/>
  </numFmts>
  <fonts count="2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8"/>
      <color theme="1"/>
      <name val="Arial"/>
      <family val="2"/>
      <charset val="204"/>
    </font>
    <font>
      <sz val="11"/>
      <name val="Calibri"/>
      <family val="2"/>
      <charset val="204"/>
      <scheme val="minor"/>
    </font>
    <font>
      <sz val="11"/>
      <color rgb="FFFF0000"/>
      <name val="Times New Roman"/>
      <family val="1"/>
      <charset val="204"/>
    </font>
    <font>
      <sz val="11"/>
      <name val="Arial"/>
      <family val="1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12">
    <xf numFmtId="0" fontId="0" fillId="0" borderId="0"/>
    <xf numFmtId="0" fontId="2" fillId="0" borderId="0"/>
    <xf numFmtId="0" fontId="3" fillId="0" borderId="0"/>
    <xf numFmtId="0" fontId="1" fillId="0" borderId="0"/>
    <xf numFmtId="0" fontId="4" fillId="0" borderId="0"/>
    <xf numFmtId="164" fontId="2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1" fillId="0" borderId="0"/>
    <xf numFmtId="0" fontId="14" fillId="0" borderId="3">
      <alignment horizontal="left" vertical="top"/>
    </xf>
    <xf numFmtId="0" fontId="17" fillId="0" borderId="0"/>
    <xf numFmtId="0" fontId="2" fillId="0" borderId="0"/>
    <xf numFmtId="43" fontId="1" fillId="0" borderId="0" applyFont="0" applyFill="0" applyBorder="0" applyAlignment="0" applyProtection="0"/>
  </cellStyleXfs>
  <cellXfs count="116">
    <xf numFmtId="0" fontId="0" fillId="0" borderId="0" xfId="0"/>
    <xf numFmtId="0" fontId="7" fillId="0" borderId="0" xfId="0" applyFont="1"/>
    <xf numFmtId="0" fontId="7" fillId="0" borderId="0" xfId="7" applyFont="1" applyFill="1" applyAlignment="1">
      <alignment horizontal="right"/>
    </xf>
    <xf numFmtId="0" fontId="11" fillId="0" borderId="0" xfId="0" applyFont="1" applyAlignment="1">
      <alignment horizontal="right"/>
    </xf>
    <xf numFmtId="0" fontId="12" fillId="0" borderId="0" xfId="0" applyFont="1" applyAlignment="1">
      <alignment horizontal="center" vertical="center" wrapText="1"/>
    </xf>
    <xf numFmtId="0" fontId="15" fillId="0" borderId="0" xfId="0" applyFont="1"/>
    <xf numFmtId="0" fontId="0" fillId="0" borderId="0" xfId="0" applyAlignment="1">
      <alignment horizontal="left"/>
    </xf>
    <xf numFmtId="0" fontId="11" fillId="0" borderId="0" xfId="0" applyFont="1" applyAlignment="1">
      <alignment horizontal="left" vertical="center" wrapText="1"/>
    </xf>
    <xf numFmtId="0" fontId="16" fillId="0" borderId="0" xfId="0" applyFont="1" applyAlignment="1">
      <alignment horizontal="left" vertical="center" wrapText="1"/>
    </xf>
    <xf numFmtId="0" fontId="16" fillId="0" borderId="0" xfId="0" applyFont="1"/>
    <xf numFmtId="0" fontId="18" fillId="0" borderId="7" xfId="9" applyFont="1" applyBorder="1" applyAlignment="1" applyProtection="1">
      <alignment horizontal="left" vertical="center" wrapText="1"/>
    </xf>
    <xf numFmtId="4" fontId="18" fillId="0" borderId="7" xfId="9" applyNumberFormat="1" applyFont="1" applyBorder="1" applyAlignment="1" applyProtection="1">
      <alignment horizontal="center" vertical="center" wrapText="1"/>
    </xf>
    <xf numFmtId="165" fontId="18" fillId="0" borderId="7" xfId="6" applyFont="1" applyFill="1" applyBorder="1" applyAlignment="1" applyProtection="1">
      <alignment horizontal="center" vertical="center" wrapText="1"/>
    </xf>
    <xf numFmtId="165" fontId="18" fillId="2" borderId="7" xfId="6" applyFont="1" applyFill="1" applyBorder="1" applyAlignment="1" applyProtection="1">
      <alignment horizontal="center" vertical="center" wrapText="1"/>
      <protection locked="0"/>
    </xf>
    <xf numFmtId="0" fontId="19" fillId="0" borderId="0" xfId="2" applyFont="1" applyBorder="1" applyAlignment="1" applyProtection="1">
      <alignment horizontal="centerContinuous" vertical="center" wrapText="1"/>
    </xf>
    <xf numFmtId="0" fontId="20" fillId="0" borderId="8" xfId="9" applyFont="1" applyBorder="1" applyAlignment="1" applyProtection="1">
      <alignment horizontal="center" vertical="center" wrapText="1"/>
    </xf>
    <xf numFmtId="0" fontId="20" fillId="0" borderId="3" xfId="9" applyFont="1" applyBorder="1" applyAlignment="1" applyProtection="1">
      <alignment horizontal="center" vertical="center" wrapText="1"/>
    </xf>
    <xf numFmtId="165" fontId="18" fillId="0" borderId="3" xfId="6" applyFont="1" applyFill="1" applyBorder="1" applyAlignment="1">
      <alignment horizontal="center" vertical="center" wrapText="1"/>
    </xf>
    <xf numFmtId="4" fontId="20" fillId="0" borderId="9" xfId="9" applyNumberFormat="1" applyFont="1" applyBorder="1" applyAlignment="1" applyProtection="1">
      <alignment horizontal="center" vertical="center" wrapText="1"/>
    </xf>
    <xf numFmtId="165" fontId="20" fillId="0" borderId="10" xfId="6" applyFont="1" applyFill="1" applyBorder="1" applyAlignment="1" applyProtection="1">
      <alignment horizontal="center" vertical="center" wrapText="1"/>
      <protection locked="0"/>
    </xf>
    <xf numFmtId="165" fontId="18" fillId="2" borderId="9" xfId="6" applyFont="1" applyFill="1" applyBorder="1" applyAlignment="1" applyProtection="1">
      <alignment horizontal="center" vertical="center" wrapText="1"/>
    </xf>
    <xf numFmtId="4" fontId="18" fillId="0" borderId="8" xfId="9" applyNumberFormat="1" applyFont="1" applyBorder="1" applyAlignment="1" applyProtection="1">
      <alignment horizontal="center" vertical="center" wrapText="1"/>
    </xf>
    <xf numFmtId="0" fontId="20" fillId="0" borderId="7" xfId="9" applyFont="1" applyBorder="1" applyAlignment="1" applyProtection="1">
      <alignment horizontal="left" vertical="center" wrapText="1"/>
    </xf>
    <xf numFmtId="4" fontId="20" fillId="0" borderId="7" xfId="9" applyNumberFormat="1" applyFont="1" applyBorder="1" applyAlignment="1" applyProtection="1">
      <alignment horizontal="center" vertical="center" wrapText="1"/>
    </xf>
    <xf numFmtId="165" fontId="20" fillId="0" borderId="10" xfId="6" applyFont="1" applyFill="1" applyBorder="1" applyAlignment="1" applyProtection="1">
      <alignment horizontal="center" vertical="center" wrapText="1"/>
    </xf>
    <xf numFmtId="165" fontId="20" fillId="0" borderId="3" xfId="6" applyFont="1" applyFill="1" applyBorder="1" applyAlignment="1">
      <alignment horizontal="center" vertical="center" wrapText="1"/>
    </xf>
    <xf numFmtId="165" fontId="18" fillId="0" borderId="7" xfId="6" applyFont="1" applyFill="1" applyBorder="1" applyAlignment="1" applyProtection="1">
      <alignment horizontal="center" vertical="center" wrapText="1"/>
      <protection locked="0"/>
    </xf>
    <xf numFmtId="165" fontId="20" fillId="0" borderId="7" xfId="6" applyFont="1" applyFill="1" applyBorder="1" applyAlignment="1" applyProtection="1">
      <alignment horizontal="center" vertical="center" wrapText="1"/>
    </xf>
    <xf numFmtId="0" fontId="2" fillId="0" borderId="0" xfId="10" applyAlignment="1">
      <alignment wrapText="1"/>
    </xf>
    <xf numFmtId="0" fontId="0" fillId="0" borderId="0" xfId="0" applyAlignment="1">
      <alignment wrapText="1"/>
    </xf>
    <xf numFmtId="0" fontId="12" fillId="0" borderId="5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left" vertical="center" wrapText="1"/>
    </xf>
    <xf numFmtId="4" fontId="11" fillId="0" borderId="4" xfId="0" applyNumberFormat="1" applyFont="1" applyFill="1" applyBorder="1" applyAlignment="1">
      <alignment wrapText="1"/>
    </xf>
    <xf numFmtId="0" fontId="11" fillId="0" borderId="3" xfId="0" applyFont="1" applyFill="1" applyBorder="1" applyAlignment="1">
      <alignment horizontal="left" vertical="center" wrapText="1"/>
    </xf>
    <xf numFmtId="4" fontId="11" fillId="0" borderId="3" xfId="0" applyNumberFormat="1" applyFont="1" applyFill="1" applyBorder="1" applyAlignment="1">
      <alignment wrapText="1"/>
    </xf>
    <xf numFmtId="0" fontId="13" fillId="0" borderId="3" xfId="0" applyFont="1" applyFill="1" applyBorder="1" applyAlignment="1">
      <alignment horizontal="left" vertical="center" wrapText="1"/>
    </xf>
    <xf numFmtId="4" fontId="13" fillId="0" borderId="3" xfId="0" applyNumberFormat="1" applyFont="1" applyFill="1" applyBorder="1" applyAlignment="1">
      <alignment wrapText="1"/>
    </xf>
    <xf numFmtId="4" fontId="11" fillId="0" borderId="6" xfId="0" applyNumberFormat="1" applyFont="1" applyFill="1" applyBorder="1" applyAlignment="1">
      <alignment wrapText="1"/>
    </xf>
    <xf numFmtId="0" fontId="7" fillId="0" borderId="6" xfId="8" quotePrefix="1" applyFont="1" applyFill="1" applyBorder="1" applyAlignment="1">
      <alignment vertical="top" wrapText="1"/>
    </xf>
    <xf numFmtId="4" fontId="7" fillId="0" borderId="6" xfId="8" quotePrefix="1" applyNumberFormat="1" applyFont="1" applyFill="1" applyBorder="1" applyAlignment="1">
      <alignment wrapText="1"/>
    </xf>
    <xf numFmtId="0" fontId="13" fillId="0" borderId="6" xfId="8" quotePrefix="1" applyFont="1" applyFill="1" applyBorder="1" applyAlignment="1">
      <alignment vertical="top" wrapText="1"/>
    </xf>
    <xf numFmtId="4" fontId="13" fillId="0" borderId="6" xfId="8" quotePrefix="1" applyNumberFormat="1" applyFont="1" applyFill="1" applyBorder="1" applyAlignment="1">
      <alignment wrapText="1"/>
    </xf>
    <xf numFmtId="0" fontId="7" fillId="0" borderId="6" xfId="8" quotePrefix="1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center" wrapText="1"/>
    </xf>
    <xf numFmtId="4" fontId="0" fillId="0" borderId="3" xfId="0" applyNumberFormat="1" applyFill="1" applyBorder="1" applyAlignment="1"/>
    <xf numFmtId="4" fontId="11" fillId="0" borderId="3" xfId="0" applyNumberFormat="1" applyFont="1" applyFill="1" applyBorder="1" applyAlignment="1">
      <alignment vertical="center" wrapText="1"/>
    </xf>
    <xf numFmtId="4" fontId="0" fillId="0" borderId="3" xfId="0" applyNumberFormat="1" applyFill="1" applyBorder="1"/>
    <xf numFmtId="0" fontId="12" fillId="0" borderId="0" xfId="0" applyFont="1" applyAlignment="1">
      <alignment vertical="top" wrapText="1"/>
    </xf>
    <xf numFmtId="0" fontId="11" fillId="0" borderId="0" xfId="0" applyFont="1" applyAlignment="1">
      <alignment wrapText="1"/>
    </xf>
    <xf numFmtId="10" fontId="7" fillId="0" borderId="0" xfId="10" applyNumberFormat="1" applyFont="1" applyAlignment="1">
      <alignment wrapText="1"/>
    </xf>
    <xf numFmtId="165" fontId="18" fillId="0" borderId="0" xfId="6" applyFont="1" applyFill="1" applyBorder="1" applyAlignment="1" applyProtection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0" fillId="0" borderId="3" xfId="0" applyBorder="1"/>
    <xf numFmtId="4" fontId="8" fillId="0" borderId="3" xfId="0" applyNumberFormat="1" applyFont="1" applyFill="1" applyBorder="1" applyAlignment="1">
      <alignment horizontal="center" vertical="center"/>
    </xf>
    <xf numFmtId="0" fontId="9" fillId="0" borderId="0" xfId="0" applyFont="1" applyFill="1" applyBorder="1" applyAlignment="1" applyProtection="1">
      <alignment horizontal="center" vertical="center" wrapText="1"/>
      <protection locked="0"/>
    </xf>
    <xf numFmtId="166" fontId="18" fillId="0" borderId="0" xfId="0" applyNumberFormat="1" applyFont="1" applyFill="1" applyBorder="1" applyAlignment="1" applyProtection="1">
      <alignment horizontal="center"/>
      <protection locked="0"/>
    </xf>
    <xf numFmtId="0" fontId="9" fillId="0" borderId="3" xfId="0" applyFont="1" applyFill="1" applyBorder="1" applyAlignment="1" applyProtection="1">
      <alignment horizontal="center" vertical="center" wrapText="1"/>
      <protection locked="0"/>
    </xf>
    <xf numFmtId="166" fontId="18" fillId="0" borderId="3" xfId="0" applyNumberFormat="1" applyFont="1" applyFill="1" applyBorder="1" applyAlignment="1" applyProtection="1">
      <alignment horizontal="center" vertical="center"/>
      <protection locked="0"/>
    </xf>
    <xf numFmtId="3" fontId="15" fillId="0" borderId="3" xfId="11" applyNumberFormat="1" applyFont="1" applyFill="1" applyBorder="1" applyAlignment="1" applyProtection="1">
      <alignment horizontal="center" vertical="center"/>
      <protection locked="0"/>
    </xf>
    <xf numFmtId="0" fontId="6" fillId="0" borderId="1" xfId="2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Alignment="1">
      <alignment horizontal="right"/>
    </xf>
    <xf numFmtId="0" fontId="12" fillId="0" borderId="1" xfId="0" applyFont="1" applyBorder="1" applyAlignment="1">
      <alignment horizontal="center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top"/>
    </xf>
    <xf numFmtId="0" fontId="8" fillId="0" borderId="0" xfId="0" applyFont="1" applyFill="1" applyAlignment="1">
      <alignment vertical="top" wrapText="1"/>
    </xf>
    <xf numFmtId="0" fontId="7" fillId="0" borderId="0" xfId="0" applyFont="1" applyFill="1" applyAlignment="1">
      <alignment horizontal="center"/>
    </xf>
    <xf numFmtId="0" fontId="7" fillId="0" borderId="0" xfId="0" applyFont="1" applyFill="1"/>
    <xf numFmtId="0" fontId="5" fillId="0" borderId="0" xfId="1" applyFont="1" applyFill="1" applyAlignment="1" applyProtection="1">
      <alignment horizontal="left"/>
      <protection locked="0"/>
    </xf>
    <xf numFmtId="0" fontId="9" fillId="0" borderId="1" xfId="2" quotePrefix="1" applyFont="1" applyFill="1" applyBorder="1" applyAlignment="1" applyProtection="1">
      <alignment horizontal="center" vertical="center" wrapText="1"/>
      <protection locked="0"/>
    </xf>
    <xf numFmtId="0" fontId="9" fillId="0" borderId="1" xfId="2" applyFont="1" applyFill="1" applyBorder="1" applyAlignment="1" applyProtection="1">
      <alignment horizontal="center" vertical="center" wrapText="1"/>
      <protection locked="0"/>
    </xf>
    <xf numFmtId="0" fontId="8" fillId="0" borderId="0" xfId="0" applyFont="1" applyFill="1" applyAlignment="1">
      <alignment horizontal="left"/>
    </xf>
    <xf numFmtId="0" fontId="7" fillId="0" borderId="0" xfId="0" applyFont="1" applyFill="1" applyAlignment="1">
      <alignment horizontal="left"/>
    </xf>
    <xf numFmtId="0" fontId="5" fillId="0" borderId="0" xfId="0" applyFont="1" applyFill="1" applyAlignment="1">
      <alignment horizontal="left"/>
    </xf>
    <xf numFmtId="0" fontId="5" fillId="0" borderId="0" xfId="0" applyFont="1" applyFill="1"/>
    <xf numFmtId="0" fontId="7" fillId="0" borderId="0" xfId="0" applyFont="1" applyFill="1" applyAlignment="1">
      <alignment horizontal="right"/>
    </xf>
    <xf numFmtId="0" fontId="8" fillId="0" borderId="2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vertical="center"/>
    </xf>
    <xf numFmtId="0" fontId="8" fillId="0" borderId="4" xfId="0" applyFont="1" applyFill="1" applyBorder="1" applyAlignment="1">
      <alignment horizontal="center" vertical="center" wrapText="1"/>
    </xf>
    <xf numFmtId="0" fontId="18" fillId="0" borderId="0" xfId="9" applyFont="1" applyFill="1" applyBorder="1" applyAlignment="1" applyProtection="1">
      <alignment horizontal="left" vertical="center" wrapText="1"/>
    </xf>
    <xf numFmtId="4" fontId="18" fillId="0" borderId="0" xfId="9" applyNumberFormat="1" applyFont="1" applyFill="1" applyBorder="1" applyAlignment="1" applyProtection="1">
      <alignment horizontal="center" vertical="center" wrapText="1"/>
    </xf>
    <xf numFmtId="0" fontId="2" fillId="0" borderId="0" xfId="10" applyFill="1"/>
    <xf numFmtId="0" fontId="10" fillId="0" borderId="3" xfId="0" applyFont="1" applyFill="1" applyBorder="1" applyAlignment="1">
      <alignment horizontal="center"/>
    </xf>
    <xf numFmtId="0" fontId="10" fillId="0" borderId="3" xfId="0" applyFont="1" applyFill="1" applyBorder="1"/>
    <xf numFmtId="0" fontId="8" fillId="0" borderId="3" xfId="0" applyFont="1" applyFill="1" applyBorder="1"/>
    <xf numFmtId="0" fontId="7" fillId="0" borderId="3" xfId="0" applyFont="1" applyFill="1" applyBorder="1"/>
    <xf numFmtId="165" fontId="18" fillId="0" borderId="0" xfId="6" applyFont="1" applyFill="1" applyBorder="1" applyAlignment="1" applyProtection="1">
      <alignment horizontal="center" vertical="center" wrapText="1"/>
      <protection locked="0"/>
    </xf>
    <xf numFmtId="0" fontId="7" fillId="0" borderId="0" xfId="10" applyFont="1" applyFill="1"/>
    <xf numFmtId="49" fontId="8" fillId="0" borderId="3" xfId="0" applyNumberFormat="1" applyFont="1" applyFill="1" applyBorder="1" applyAlignment="1">
      <alignment horizontal="center"/>
    </xf>
    <xf numFmtId="0" fontId="8" fillId="0" borderId="3" xfId="0" quotePrefix="1" applyFont="1" applyFill="1" applyBorder="1" applyAlignment="1">
      <alignment vertical="center"/>
    </xf>
    <xf numFmtId="0" fontId="8" fillId="0" borderId="3" xfId="0" applyFont="1" applyFill="1" applyBorder="1" applyAlignment="1">
      <alignment horizontal="center" vertical="center"/>
    </xf>
    <xf numFmtId="4" fontId="7" fillId="0" borderId="3" xfId="0" applyNumberFormat="1" applyFont="1" applyFill="1" applyBorder="1" applyAlignment="1">
      <alignment horizontal="center" vertical="center"/>
    </xf>
    <xf numFmtId="4" fontId="7" fillId="0" borderId="3" xfId="0" applyNumberFormat="1" applyFont="1" applyFill="1" applyBorder="1" applyAlignment="1">
      <alignment horizontal="center"/>
    </xf>
    <xf numFmtId="0" fontId="7" fillId="0" borderId="0" xfId="0" applyFont="1" applyFill="1" applyBorder="1"/>
    <xf numFmtId="0" fontId="8" fillId="0" borderId="3" xfId="0" applyFont="1" applyFill="1" applyBorder="1" applyAlignment="1">
      <alignment horizontal="left" vertical="center"/>
    </xf>
    <xf numFmtId="4" fontId="11" fillId="0" borderId="3" xfId="0" applyNumberFormat="1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/>
    </xf>
    <xf numFmtId="0" fontId="8" fillId="0" borderId="3" xfId="0" applyFont="1" applyFill="1" applyBorder="1" applyAlignment="1">
      <alignment horizontal="left" indent="1"/>
    </xf>
    <xf numFmtId="4" fontId="7" fillId="0" borderId="0" xfId="0" applyNumberFormat="1" applyFont="1" applyFill="1"/>
    <xf numFmtId="0" fontId="8" fillId="0" borderId="0" xfId="0" applyFont="1" applyFill="1" applyAlignment="1">
      <alignment horizontal="center"/>
    </xf>
    <xf numFmtId="0" fontId="10" fillId="0" borderId="0" xfId="0" applyFont="1" applyFill="1"/>
    <xf numFmtId="0" fontId="8" fillId="0" borderId="3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NumberFormat="1" applyFont="1" applyFill="1" applyBorder="1" applyAlignment="1">
      <alignment horizontal="center"/>
    </xf>
    <xf numFmtId="4" fontId="8" fillId="0" borderId="3" xfId="0" applyNumberFormat="1" applyFont="1" applyFill="1" applyBorder="1" applyAlignment="1">
      <alignment vertical="center" wrapText="1"/>
    </xf>
    <xf numFmtId="166" fontId="8" fillId="0" borderId="3" xfId="0" applyNumberFormat="1" applyFont="1" applyFill="1" applyBorder="1" applyAlignment="1">
      <alignment horizontal="center" vertical="center"/>
    </xf>
    <xf numFmtId="10" fontId="7" fillId="0" borderId="0" xfId="10" applyNumberFormat="1" applyFont="1" applyFill="1" applyBorder="1" applyAlignment="1">
      <alignment wrapText="1"/>
    </xf>
    <xf numFmtId="4" fontId="8" fillId="0" borderId="3" xfId="0" applyNumberFormat="1" applyFont="1" applyFill="1" applyBorder="1"/>
    <xf numFmtId="10" fontId="18" fillId="0" borderId="0" xfId="9" applyNumberFormat="1" applyFont="1" applyFill="1" applyBorder="1" applyAlignment="1" applyProtection="1">
      <alignment horizontal="left" vertical="center" wrapText="1"/>
    </xf>
    <xf numFmtId="0" fontId="8" fillId="0" borderId="3" xfId="0" quotePrefix="1" applyFont="1" applyFill="1" applyBorder="1" applyAlignment="1">
      <alignment horizontal="left" indent="1"/>
    </xf>
    <xf numFmtId="10" fontId="7" fillId="0" borderId="0" xfId="0" applyNumberFormat="1" applyFont="1" applyFill="1" applyAlignment="1">
      <alignment horizontal="left"/>
    </xf>
    <xf numFmtId="0" fontId="10" fillId="0" borderId="3" xfId="0" applyFont="1" applyFill="1" applyBorder="1" applyAlignment="1">
      <alignment horizontal="left"/>
    </xf>
    <xf numFmtId="0" fontId="8" fillId="0" borderId="0" xfId="0" applyFont="1" applyFill="1" applyAlignment="1">
      <alignment horizontal="right" vertical="top"/>
    </xf>
    <xf numFmtId="0" fontId="8" fillId="0" borderId="0" xfId="0" applyFont="1" applyFill="1" applyAlignment="1">
      <alignment horizontal="left" vertical="top" wrapText="1"/>
    </xf>
    <xf numFmtId="0" fontId="8" fillId="0" borderId="0" xfId="0" applyFont="1" applyFill="1" applyBorder="1"/>
    <xf numFmtId="0" fontId="8" fillId="0" borderId="0" xfId="0" applyFont="1" applyFill="1" applyAlignment="1">
      <alignment horizontal="center" vertical="top"/>
    </xf>
  </cellXfs>
  <cellStyles count="12">
    <cellStyle name="Normal" xfId="9" xr:uid="{00000000-0005-0000-0000-000000000000}"/>
    <cellStyle name="S9" xfId="8" xr:uid="{00000000-0005-0000-0000-000001000000}"/>
    <cellStyle name="Обычный" xfId="0" builtinId="0"/>
    <cellStyle name="Обычный 10 2 3 2 2 2" xfId="3" xr:uid="{00000000-0005-0000-0000-000003000000}"/>
    <cellStyle name="Обычный 2" xfId="1" xr:uid="{00000000-0005-0000-0000-000004000000}"/>
    <cellStyle name="Обычный 2 2" xfId="2" xr:uid="{00000000-0005-0000-0000-000005000000}"/>
    <cellStyle name="Обычный 2 2 2" xfId="4" xr:uid="{00000000-0005-0000-0000-000006000000}"/>
    <cellStyle name="Обычный 2 3" xfId="7" xr:uid="{00000000-0005-0000-0000-000007000000}"/>
    <cellStyle name="Обычный 7" xfId="10" xr:uid="{00000000-0005-0000-0000-000008000000}"/>
    <cellStyle name="Финансовый" xfId="11" builtinId="3"/>
    <cellStyle name="Финансовый 2" xfId="5" xr:uid="{00000000-0005-0000-0000-000009000000}"/>
    <cellStyle name="Финансовый 2 2" xfId="6" xr:uid="{00000000-0005-0000-0000-00000A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O:\&#1058;&#1077;&#1093;&#1085;&#1080;&#1095;&#1077;&#1089;&#1082;&#1080;&#1081;%20&#1076;&#1080;&#1088;&#1077;&#1082;&#1090;&#1086;&#1088;\&#1054;&#1050;&#1057;\&#1043;&#1083;&#1102;&#1082;&#1086;&#1074;&#1072;%20&#1042;.&#1053;\&#1059;&#1053;&#1062;\!!%20&#1082;&#1086;&#1088;&#1088;&#1077;&#1082;&#1090;&#1080;&#1088;&#1086;&#1074;&#1082;&#1072;%20&#1048;&#1055;&#1056;%20&#1076;&#1077;&#1082;&#1072;&#1073;&#1088;&#1100;%202021\&#1055;&#1088;&#1080;&#1084;&#1077;&#1088;%20_&#1088;&#1072;&#1089;&#1095;&#1077;&#1090;&#1072;_&#1089;&#1090;&#1086;&#1080;&#1084;&#1086;&#1089;&#1090;&#1080;%20&#1085;&#1086;&#1074;&#1099;&#1081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  <sheetName val="т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стоимости"/>
      <sheetName val="Типовые 2 кв. 2021"/>
      <sheetName val="дефляторы"/>
    </sheetNames>
    <sheetDataSet>
      <sheetData sheetId="0"/>
      <sheetData sheetId="1">
        <row r="1">
          <cell r="B1"/>
          <cell r="C1"/>
          <cell r="D1" t="str">
            <v>Заместитель Генерального директора 
по капитальному строительству АО «ЛОЭСК»</v>
          </cell>
        </row>
        <row r="2">
          <cell r="B2"/>
          <cell r="C2"/>
          <cell r="D2"/>
        </row>
        <row r="3">
          <cell r="B3" t="str">
            <v xml:space="preserve">          __________________ Ю.И. Садыхов</v>
          </cell>
          <cell r="C3"/>
          <cell r="D3"/>
        </row>
        <row r="4">
          <cell r="B4"/>
          <cell r="C4"/>
          <cell r="D4"/>
        </row>
        <row r="5">
          <cell r="B5" t="str">
            <v xml:space="preserve">Стоимость строительно-монтажных работ по сметно-нормативной базе ТСНБ-ЛО в базовых ценах 
</v>
          </cell>
          <cell r="C5"/>
          <cell r="D5"/>
        </row>
        <row r="6">
          <cell r="B6"/>
          <cell r="C6"/>
          <cell r="D6"/>
        </row>
        <row r="7">
          <cell r="B7" t="str">
            <v>Титул</v>
          </cell>
          <cell r="C7" t="str">
            <v>с НДС</v>
          </cell>
          <cell r="D7" t="str">
            <v>без НДС</v>
          </cell>
          <cell r="E7" t="str">
            <v>Оборудование 
без НДС</v>
          </cell>
        </row>
        <row r="8">
          <cell r="B8" t="str">
            <v>Строительство 1 км ВЛ-10 кВ (СИП-3 1*50)</v>
          </cell>
          <cell r="C8">
            <v>416163.67</v>
          </cell>
          <cell r="D8">
            <v>346803.05833333335</v>
          </cell>
          <cell r="E8"/>
        </row>
        <row r="9">
          <cell r="B9" t="str">
            <v>Строительство 1 км ВЛ-10 кВ (СИП-3 1*70)</v>
          </cell>
          <cell r="C9">
            <v>440150.31</v>
          </cell>
          <cell r="D9">
            <v>366791.92499999999</v>
          </cell>
          <cell r="E9"/>
        </row>
        <row r="10">
          <cell r="B10" t="str">
            <v>Строительство 1 км ВЛ-10 кВ (СИП-3 1*70) деревянные опоры</v>
          </cell>
          <cell r="C10">
            <v>448248.99</v>
          </cell>
          <cell r="D10">
            <v>373540.82500000001</v>
          </cell>
          <cell r="E10"/>
        </row>
        <row r="11">
          <cell r="B11" t="str">
            <v>Строительство 1 км ВЛ-10 кВ (СИП-3 1*95)</v>
          </cell>
          <cell r="C11">
            <v>478320.37</v>
          </cell>
          <cell r="D11">
            <v>398600.30833333335</v>
          </cell>
          <cell r="E11"/>
        </row>
        <row r="12">
          <cell r="B12" t="str">
            <v>Строительство 1 км ВЛ-10 кВ (СИП-3 1*120)</v>
          </cell>
          <cell r="C12">
            <v>515314.63</v>
          </cell>
          <cell r="D12">
            <v>429428.85833333334</v>
          </cell>
          <cell r="E12"/>
        </row>
        <row r="13">
          <cell r="B13" t="str">
            <v>Строительство 100 метров ВЛ-10 кВ (СИП-2 1*95)</v>
          </cell>
          <cell r="C13">
            <v>64364.36</v>
          </cell>
          <cell r="D13">
            <v>53636.966666666667</v>
          </cell>
          <cell r="E13"/>
        </row>
        <row r="14">
          <cell r="B14" t="str">
            <v>Строительство 100 метров ВЛ-10 кВ (СИП-2 1*120)</v>
          </cell>
          <cell r="C14">
            <v>68314.25</v>
          </cell>
          <cell r="D14">
            <v>56928.541666666672</v>
          </cell>
          <cell r="E14"/>
        </row>
        <row r="15">
          <cell r="B15" t="str">
            <v>Строительство 100 метров ВЛ-10 кВ (СИП-2 1*70) с деревянными опорами</v>
          </cell>
          <cell r="C15">
            <v>57750.78</v>
          </cell>
          <cell r="D15">
            <v>48125.65</v>
          </cell>
          <cell r="E15"/>
        </row>
        <row r="16">
          <cell r="B16" t="str">
            <v>Строительство 1 км совместной подвески ВЛ-10кВ и ВЛИ-0,4 кВ (СИП-3 1*70, СИП-2 3*50+1*70+1*16)</v>
          </cell>
          <cell r="C16">
            <v>660215.25</v>
          </cell>
          <cell r="D16">
            <v>550179.375</v>
          </cell>
          <cell r="E16"/>
        </row>
        <row r="17">
          <cell r="B17" t="str">
            <v>Строительство 1 км совместной подвески ВЛ-10кВ и ВЛИ-0,4 кВ (СИП-3 1*95, СИП-2 3*95+1*95+1*16)</v>
          </cell>
          <cell r="C17">
            <v>753342.87</v>
          </cell>
          <cell r="D17">
            <v>627785.72499999998</v>
          </cell>
          <cell r="E17"/>
        </row>
        <row r="18">
          <cell r="B18" t="str">
            <v>Строительство 1 км ВЛ совместной подвески ВЛ-10 кВ и ВЛИ-0,4 кВ(СИП-3 1*120, СИП-2 3*95+1*95+1*16)</v>
          </cell>
          <cell r="C18">
            <v>790160.63</v>
          </cell>
          <cell r="D18">
            <v>658467.19166666665</v>
          </cell>
          <cell r="E18"/>
        </row>
        <row r="19">
          <cell r="B19" t="str">
            <v>Строительство 1 км совместной подвески СИП 4*16 и СИП 3*16+1*25</v>
          </cell>
          <cell r="C19">
            <v>394427.27</v>
          </cell>
          <cell r="D19">
            <v>328689.39166666672</v>
          </cell>
          <cell r="E19"/>
        </row>
        <row r="20">
          <cell r="B20" t="str">
            <v>Реконструкция 1 км ВЛ-10 (с полным демонтажем) сип 3 1*95</v>
          </cell>
          <cell r="C20">
            <v>527857.51</v>
          </cell>
          <cell r="D20">
            <v>439881.25833333336</v>
          </cell>
          <cell r="E20"/>
        </row>
        <row r="21">
          <cell r="B21" t="str">
            <v>Реконструкция 1 км ВЛ-10 (с полным демонтажем) сип 3 1*120</v>
          </cell>
          <cell r="C21">
            <v>564372.39</v>
          </cell>
          <cell r="D21">
            <v>470310.32500000001</v>
          </cell>
          <cell r="E21"/>
        </row>
        <row r="22">
          <cell r="B22" t="str">
            <v>Реконструкция 1 км ВЛ-10 кВ(СИП-3 1*50) с установкой деревянных опор</v>
          </cell>
          <cell r="C22">
            <v>468159.08</v>
          </cell>
          <cell r="D22">
            <v>390132.56666666671</v>
          </cell>
          <cell r="E22"/>
        </row>
        <row r="23">
          <cell r="B23" t="str">
            <v>Строительство 1 км ВЛ-0,4 кВ (СИП-2 3*95+1*95+1*25)  с щитами учета на вводах</v>
          </cell>
          <cell r="C23">
            <v>404297.06</v>
          </cell>
          <cell r="D23">
            <v>336914.21666666667</v>
          </cell>
          <cell r="E23"/>
        </row>
        <row r="24">
          <cell r="B24" t="str">
            <v>Строительство 1 км ВЛ-0,4 кВ (СИП-2 3*95+1*95+1*25) деревянные опоры</v>
          </cell>
          <cell r="C24">
            <v>374759.85</v>
          </cell>
          <cell r="D24">
            <v>312299.875</v>
          </cell>
          <cell r="E24"/>
        </row>
        <row r="25">
          <cell r="B25" t="str">
            <v>Строительство 1 км ВЛ-0,4 кВ (СИП-2 3*70+1*95+1*16)</v>
          </cell>
          <cell r="C25">
            <v>354564.9</v>
          </cell>
          <cell r="D25">
            <v>295470.75000000006</v>
          </cell>
          <cell r="E25"/>
        </row>
        <row r="26">
          <cell r="B26" t="str">
            <v>Строительство 1 км ВЛ-0,4 кВ (СИП-2 3*70+1*95+1*16) без ответвлений</v>
          </cell>
          <cell r="C26">
            <v>302465.84999999998</v>
          </cell>
          <cell r="D26">
            <v>252054.875</v>
          </cell>
          <cell r="E26"/>
        </row>
        <row r="27">
          <cell r="B27" t="str">
            <v>Строительство 1 км ВЛ-0,4 кВ (СИП-2 3*50+1*70+1*16)</v>
          </cell>
          <cell r="C27">
            <v>326030.98</v>
          </cell>
          <cell r="D27">
            <v>271692.48333333334</v>
          </cell>
          <cell r="E27"/>
        </row>
        <row r="28">
          <cell r="B28" t="str">
            <v>Строительство 1 км ВЛ-0,4 кВ (СИП-2 3*95+1*95)</v>
          </cell>
          <cell r="C28">
            <v>355736.52</v>
          </cell>
          <cell r="D28">
            <v>296447.10000000003</v>
          </cell>
          <cell r="E28"/>
        </row>
        <row r="29">
          <cell r="B29" t="str">
            <v>Строительство 1 км ВЛ-0,4 кВ (СИП-2 3*120+1*95+1*25)</v>
          </cell>
          <cell r="C29">
            <v>408081.66</v>
          </cell>
          <cell r="D29">
            <v>340068.05</v>
          </cell>
          <cell r="E29"/>
        </row>
        <row r="30">
          <cell r="B30" t="str">
            <v>Строительство 1 км ВЛ-0,4 (подвеска провода )  СИП 2 3*95+1*95+1*16 ММ2</v>
          </cell>
          <cell r="C30">
            <v>189742</v>
          </cell>
          <cell r="D30">
            <v>158118.33333333334</v>
          </cell>
          <cell r="E30"/>
        </row>
        <row r="31">
          <cell r="B31" t="str">
            <v>Строительство 1 км ВЛ-0,4 (подвеска провода) СИП 3*50+1*70</v>
          </cell>
          <cell r="C31">
            <v>120032.68</v>
          </cell>
          <cell r="D31">
            <v>100027.23333333334</v>
          </cell>
          <cell r="E31"/>
        </row>
        <row r="32">
          <cell r="B32" t="str">
            <v>Реконструкция 1 км ВЛ-0,4 кВ (СИП-2 3*16+1*25)</v>
          </cell>
          <cell r="C32">
            <v>349853.1</v>
          </cell>
          <cell r="D32">
            <v>291544.25</v>
          </cell>
          <cell r="E32"/>
        </row>
        <row r="33">
          <cell r="B33" t="str">
            <v>Реконструкция 1 км ВЛ-0,4 кВ (СИП-2 3*70+1*95+1*25)</v>
          </cell>
          <cell r="C33">
            <v>431558.43</v>
          </cell>
          <cell r="D33">
            <v>359632.02500000002</v>
          </cell>
          <cell r="E33"/>
        </row>
        <row r="34">
          <cell r="B34" t="str">
            <v>Реконструкция 1 км ВЛ-04кВ (полная СИП 3*95+1*95+1*25)</v>
          </cell>
          <cell r="C34">
            <v>442093.42</v>
          </cell>
          <cell r="D34">
            <v>368411.18333333335</v>
          </cell>
          <cell r="E34"/>
        </row>
        <row r="35">
          <cell r="B35" t="str">
            <v>Реконструкция 1 км ВЛ-10кВ (замена 1 опоры и 1 пролета 50м.п.)</v>
          </cell>
          <cell r="C35">
            <v>17358.68</v>
          </cell>
          <cell r="D35">
            <v>14465.566666666668</v>
          </cell>
          <cell r="E35"/>
        </row>
        <row r="36">
          <cell r="B36" t="str">
            <v>Реконструкция 1 км ВЛ-10кВ (замена провода) совместный подвес СИП3 1*95</v>
          </cell>
          <cell r="C36">
            <v>448718.8</v>
          </cell>
          <cell r="D36">
            <v>373932.33333333331</v>
          </cell>
          <cell r="E36"/>
        </row>
        <row r="37">
          <cell r="B37" t="str">
            <v>Реконструкция 1 км ВЛ-10кВ (замена провода) СИП-3 1*95</v>
          </cell>
          <cell r="C37">
            <v>272260.78999999998</v>
          </cell>
          <cell r="D37">
            <v>226883.99166666667</v>
          </cell>
          <cell r="E37"/>
        </row>
        <row r="38">
          <cell r="B38" t="str">
            <v>Реконструкция 1 км ВЛ-10кВ (подвеска провода) СИП-3 1*95</v>
          </cell>
          <cell r="C38">
            <v>271522.68</v>
          </cell>
          <cell r="D38">
            <v>226268.9</v>
          </cell>
          <cell r="E38"/>
        </row>
        <row r="39">
          <cell r="B39" t="str">
            <v>Устройство ответвлений (СИП 4*16)</v>
          </cell>
          <cell r="C39">
            <v>2003.03</v>
          </cell>
          <cell r="D39">
            <v>1669.1916666666666</v>
          </cell>
          <cell r="E39"/>
        </row>
        <row r="40">
          <cell r="B40" t="str">
            <v>Устройство ответвлений (СИП 2*16)</v>
          </cell>
          <cell r="C40">
            <v>1290.3699999999999</v>
          </cell>
          <cell r="D40">
            <v>1075.3083333333334</v>
          </cell>
          <cell r="E40"/>
        </row>
        <row r="41">
          <cell r="B41" t="str">
            <v>Устройство ответвлений (СИП 4*25)</v>
          </cell>
          <cell r="C41">
            <v>2337.06</v>
          </cell>
          <cell r="D41">
            <v>1947.55</v>
          </cell>
          <cell r="E41"/>
        </row>
        <row r="42">
          <cell r="B42" t="str">
            <v>Реконструкция 1 км ВЛ-0,4 кВ (СИП-2 3*95+1*95+1*16)</v>
          </cell>
          <cell r="C42">
            <v>453385.65</v>
          </cell>
          <cell r="D42">
            <v>377821.37500000006</v>
          </cell>
          <cell r="E42"/>
        </row>
        <row r="43">
          <cell r="B43" t="str">
            <v>Реконструкция 1 км ВЛ-0,4 кВ (СИП-2 3*70+1*95)</v>
          </cell>
          <cell r="C43">
            <v>414513.43</v>
          </cell>
          <cell r="D43">
            <v>345427.85833333334</v>
          </cell>
          <cell r="E43"/>
        </row>
        <row r="44">
          <cell r="B44" t="str">
            <v>Реконструкция 1 км ВЛ-0,4 кВ (СИП-2 3*70+1*70+1*16)</v>
          </cell>
          <cell r="C44">
            <v>411139.15</v>
          </cell>
          <cell r="D44">
            <v>342615.95833333337</v>
          </cell>
          <cell r="E44"/>
        </row>
        <row r="45">
          <cell r="B45" t="str">
            <v>Реконструкция 1 км ВЛ-0,4 кВ (СИП-2 3*50+1*50+1*16)</v>
          </cell>
          <cell r="C45">
            <v>393475.69</v>
          </cell>
          <cell r="D45">
            <v>327896.40833333333</v>
          </cell>
          <cell r="E45"/>
        </row>
        <row r="46">
          <cell r="B46" t="str">
            <v>Реконструкция 1 км ВЛ-0,4 кВ (СИП-2 3*50+1*50)</v>
          </cell>
          <cell r="C46">
            <v>374109.48</v>
          </cell>
          <cell r="D46">
            <v>311757.90000000002</v>
          </cell>
          <cell r="E46"/>
        </row>
        <row r="47">
          <cell r="B47" t="str">
            <v>Реконструкция 1 км ВЛ-0,4 кВ (СИП-2 3*50+1*70)</v>
          </cell>
          <cell r="C47">
            <v>385738.29</v>
          </cell>
          <cell r="D47">
            <v>321448.57500000001</v>
          </cell>
          <cell r="E47"/>
        </row>
        <row r="48">
          <cell r="B48" t="str">
            <v>Реконструкция 1 км ВЛ-0,4 кВ (СИП-2 3*35+1*50)</v>
          </cell>
          <cell r="C48">
            <v>366117.87</v>
          </cell>
          <cell r="D48">
            <v>305098.22500000003</v>
          </cell>
          <cell r="E48"/>
        </row>
        <row r="49">
          <cell r="B49" t="str">
            <v>Реконструкция 1 км ВЛ-0,4 кВ (СИП-2 3*120+1*95)</v>
          </cell>
          <cell r="C49">
            <v>468422.18</v>
          </cell>
          <cell r="D49">
            <v>390351.81666666665</v>
          </cell>
          <cell r="E49"/>
        </row>
        <row r="50">
          <cell r="B50" t="str">
            <v>Строительство 1 км (двуцепка) 2ВЛ-0,4 кВ (СИП-2 3*95+1*95+1*25)</v>
          </cell>
          <cell r="C50">
            <v>592393.27</v>
          </cell>
          <cell r="D50">
            <v>493661.05833333335</v>
          </cell>
          <cell r="E50"/>
        </row>
        <row r="51">
          <cell r="B51" t="str">
            <v>Строительство 1 км (двуцепка)  2ВЛ-10 кВ(СИП-3 1*95)</v>
          </cell>
          <cell r="C51">
            <v>641348.38</v>
          </cell>
          <cell r="D51">
            <v>534456.9833333334</v>
          </cell>
          <cell r="E51"/>
        </row>
        <row r="52">
          <cell r="B52" t="str">
            <v>Строительство 1 км (двуцепка) 2ВЛ-10 кВ (СИП-3 1*120)</v>
          </cell>
          <cell r="C52">
            <v>714766.05</v>
          </cell>
          <cell r="D52">
            <v>595638.37500000012</v>
          </cell>
          <cell r="E52"/>
        </row>
        <row r="53">
          <cell r="B53" t="str">
            <v>Строительство 1 км (двуцепка) 2ВЛ-0,4 кВ (СИП-2 3*120+1*95) дерев.опоры</v>
          </cell>
          <cell r="C53">
            <v>707425.53</v>
          </cell>
          <cell r="D53">
            <v>589521.27500000002</v>
          </cell>
          <cell r="E53"/>
        </row>
        <row r="54">
          <cell r="B54" t="str">
            <v>Строительство 1 км (двуцепка) 2ВЛ-0,4 кВ (СИП-2 3*120+1*95)</v>
          </cell>
          <cell r="C54">
            <v>646868.89</v>
          </cell>
          <cell r="D54">
            <v>539057.40833333333</v>
          </cell>
          <cell r="E54"/>
        </row>
        <row r="55">
          <cell r="B55" t="str">
            <v>Строительство 1 км (двуцепка) 2ВЛ-0,4 кВ (СИП-2 3*70+1*95)</v>
          </cell>
          <cell r="C55">
            <v>539051.41</v>
          </cell>
          <cell r="D55">
            <v>449209.50833333336</v>
          </cell>
          <cell r="E55"/>
        </row>
        <row r="56">
          <cell r="B56" t="str">
            <v>Строительство 1 км ВЛ-0,4 (подвеска провода ) СИП-2 3*70+1*95</v>
          </cell>
          <cell r="C56">
            <v>151738.49</v>
          </cell>
          <cell r="D56">
            <v>126448.74166666667</v>
          </cell>
          <cell r="E56"/>
        </row>
        <row r="57">
          <cell r="B57" t="str">
            <v>Строительство 1 км ВЛ-0,4 (подвеска провода ) СИП-2 3*120+1*95</v>
          </cell>
          <cell r="C57">
            <v>206313.75</v>
          </cell>
          <cell r="D57">
            <v>171928.125</v>
          </cell>
          <cell r="E57"/>
        </row>
        <row r="58">
          <cell r="B58" t="str">
            <v>Реконструкция 1 км ВЛ-10 (с полным демонтажем) сип 3 1*70</v>
          </cell>
          <cell r="C58">
            <v>489687.45</v>
          </cell>
          <cell r="D58">
            <v>408072.875</v>
          </cell>
          <cell r="E58"/>
        </row>
        <row r="59">
          <cell r="B59" t="str">
            <v>Реконструкция 1 км ВЛ-10 (замена провода ) совместный подвес СИП3 1*70</v>
          </cell>
          <cell r="C59">
            <v>372812.41</v>
          </cell>
          <cell r="D59">
            <v>310677.0083333333</v>
          </cell>
          <cell r="E59"/>
        </row>
        <row r="60">
          <cell r="B60" t="str">
            <v>Реконструкция 1 км ВЛ-10 (замена провода ) совместный подвес СИП3 1*120</v>
          </cell>
          <cell r="C60">
            <v>522136.45</v>
          </cell>
          <cell r="D60">
            <v>435113.70833333337</v>
          </cell>
          <cell r="E60"/>
        </row>
        <row r="61">
          <cell r="B61" t="str">
            <v>Реконструкция 1 км ВЛ-0,4 (замена провода) СИП 3*50+1*50</v>
          </cell>
          <cell r="C61">
            <v>117237.64</v>
          </cell>
          <cell r="D61">
            <v>97698.03333333334</v>
          </cell>
          <cell r="E61"/>
        </row>
        <row r="62">
          <cell r="B62" t="str">
            <v>Реконструкция 1 км ВЛ-0,4 (замена провода) СИП 3*35+1*50+1*16</v>
          </cell>
          <cell r="C62">
            <v>124488.22</v>
          </cell>
          <cell r="D62">
            <v>103740.18333333333</v>
          </cell>
          <cell r="E62"/>
        </row>
        <row r="63">
          <cell r="B63" t="str">
            <v>Реконструкция 1 км ВЛ-0,4 (замена провода) СИП 3*50+1*70+1*16</v>
          </cell>
          <cell r="C63">
            <v>150669.74</v>
          </cell>
          <cell r="D63">
            <v>125558.11666666667</v>
          </cell>
          <cell r="E63"/>
        </row>
        <row r="64">
          <cell r="B64" t="str">
            <v>Строительство 1 км ВЛ-0,4 (подвеска провода) СИП 4 4*25</v>
          </cell>
          <cell r="C64">
            <v>77972.990000000005</v>
          </cell>
          <cell r="D64">
            <v>64977.491666666676</v>
          </cell>
          <cell r="E64"/>
        </row>
        <row r="65">
          <cell r="B65" t="str">
            <v>Реконструкция ВЛ-0,4 кВ  (СИП-2 3*95+1*95+1*25 ММ2 с  дерев.опор на км)</v>
          </cell>
          <cell r="C65">
            <v>390914.21</v>
          </cell>
          <cell r="D65">
            <v>325761.84166666667</v>
          </cell>
          <cell r="E65"/>
        </row>
        <row r="66">
          <cell r="B66" t="str">
            <v>Реконструкция 1 км ВЛ-10 (замена провода ) СИП-3 1*70</v>
          </cell>
          <cell r="C66">
            <v>238661.72</v>
          </cell>
          <cell r="D66">
            <v>198884.76666666666</v>
          </cell>
          <cell r="E66"/>
        </row>
        <row r="67">
          <cell r="B67" t="str">
            <v>Реконструкция 1 км ВЛ-10 (замена провода ) СИП-3 1*120</v>
          </cell>
          <cell r="C67">
            <v>313323.74</v>
          </cell>
          <cell r="D67">
            <v>261103.11666666667</v>
          </cell>
          <cell r="E67"/>
        </row>
        <row r="68">
          <cell r="B68" t="str">
            <v>Реконструкция 1 км ВЛ-10 (подвеска провода ) СИП 3 1*70</v>
          </cell>
          <cell r="C68">
            <v>233569.5</v>
          </cell>
          <cell r="D68">
            <v>194641.25</v>
          </cell>
          <cell r="E68"/>
        </row>
        <row r="69">
          <cell r="B69" t="str">
            <v>Реконструкция 1 км ВЛ-10 (подвеска провода ) СИП 3 1*120</v>
          </cell>
          <cell r="C69">
            <v>308231.52</v>
          </cell>
          <cell r="D69">
            <v>256859.60000000003</v>
          </cell>
          <cell r="E69"/>
        </row>
        <row r="70">
          <cell r="B70" t="str">
            <v>Реконструкция 1 км ВЛ-0,4 кВ (СИП-2 3*95+1*95)</v>
          </cell>
          <cell r="C70">
            <v>432548.81</v>
          </cell>
          <cell r="D70">
            <v>360457.34166666667</v>
          </cell>
          <cell r="E70"/>
        </row>
        <row r="71">
          <cell r="B71" t="str">
            <v>Реконструкция 1 км ВЛ-0,4 (замена провода ) сип 3*70+1*95</v>
          </cell>
          <cell r="C71">
            <v>158683.51999999999</v>
          </cell>
          <cell r="D71">
            <v>132236.26666666666</v>
          </cell>
          <cell r="E71"/>
        </row>
        <row r="72">
          <cell r="B72" t="str">
            <v>Реконструкция 1 км ВЛ-0,4 (замена провода ) сип 3*95+1*95</v>
          </cell>
          <cell r="C72">
            <v>176627.99</v>
          </cell>
          <cell r="D72">
            <v>147189.99166666667</v>
          </cell>
          <cell r="E72"/>
        </row>
        <row r="73">
          <cell r="B73" t="str">
            <v>Строительство 100м ВЛ-0,4 кВ (СИП-2 3*50+1*70+1*16)</v>
          </cell>
          <cell r="C73">
            <v>40145.31</v>
          </cell>
          <cell r="D73">
            <v>33454.425000000003</v>
          </cell>
          <cell r="E73"/>
        </row>
        <row r="74">
          <cell r="B74" t="str">
            <v>Строительство 100м ВЛ-0,4 кВ (СИП-2 3*70+1*95+1*16)</v>
          </cell>
          <cell r="C74">
            <v>43178.07</v>
          </cell>
          <cell r="D74">
            <v>35981.724999999999</v>
          </cell>
          <cell r="E74"/>
        </row>
        <row r="75">
          <cell r="B75" t="str">
            <v>Строительство 100м ВЛ-0,4 кВ (СИП-2 3*95+1*95+1*25) с щитами учета на вводах</v>
          </cell>
          <cell r="C75">
            <v>50782.33</v>
          </cell>
          <cell r="D75">
            <v>42318.608333333337</v>
          </cell>
          <cell r="E75"/>
        </row>
        <row r="76">
          <cell r="B76" t="str">
            <v>Строительство 100м ВЛ-0,4 кВ (СИП-2 3*95+1*95+1*25) деревянные опоры</v>
          </cell>
          <cell r="C76">
            <v>45025.25</v>
          </cell>
          <cell r="D76">
            <v>37521.041666666672</v>
          </cell>
          <cell r="E76"/>
        </row>
        <row r="77">
          <cell r="B77" t="str">
            <v xml:space="preserve">Строительство 100м ВЛ-0,4 кВ (СИП-2 3*120+1*95+1*25) </v>
          </cell>
          <cell r="C77">
            <v>48478.83</v>
          </cell>
          <cell r="D77">
            <v>40399.025000000001</v>
          </cell>
          <cell r="E77"/>
        </row>
        <row r="78">
          <cell r="B78" t="str">
            <v xml:space="preserve">Строительство 100м (двуцепка) 2ВЛ-0,4 кВ (СИП-2 3*95+1*95+1*25) </v>
          </cell>
          <cell r="C78">
            <v>89702.88</v>
          </cell>
          <cell r="D78">
            <v>74752.400000000009</v>
          </cell>
          <cell r="E78"/>
        </row>
        <row r="79">
          <cell r="B79" t="str">
            <v xml:space="preserve">Строительство 100м (двуцепка) 2ВЛ-10 кВ (СИП-3 1*95) </v>
          </cell>
          <cell r="C79">
            <v>121130.24000000001</v>
          </cell>
          <cell r="D79">
            <v>100941.86666666667</v>
          </cell>
          <cell r="E79"/>
        </row>
        <row r="80">
          <cell r="B80" t="str">
            <v>Реконструкция 100м ВЛ-10 (СИП-3 1*95)</v>
          </cell>
          <cell r="C80">
            <v>73748.429999999993</v>
          </cell>
          <cell r="D80">
            <v>61457.024999999994</v>
          </cell>
          <cell r="E80"/>
        </row>
        <row r="81">
          <cell r="B81" t="str">
            <v>Реконструкция 100м ВЛ-10 (СИП-3 1*120)</v>
          </cell>
          <cell r="C81">
            <v>77495.320000000007</v>
          </cell>
          <cell r="D81">
            <v>64579.433333333342</v>
          </cell>
          <cell r="E81"/>
        </row>
        <row r="82">
          <cell r="B82" t="str">
            <v>Реконструкция 100м ВЛ-10 (СИП-3 1*50) с установкой дерев.опор</v>
          </cell>
          <cell r="C82">
            <v>69387.789999999994</v>
          </cell>
          <cell r="D82">
            <v>57823.158333333333</v>
          </cell>
          <cell r="E82"/>
        </row>
        <row r="83">
          <cell r="B83" t="str">
            <v>Реконструкция 100м ВЛ-10 (замена провода) СИП-3 1*95</v>
          </cell>
          <cell r="C83">
            <v>24932.1</v>
          </cell>
          <cell r="D83">
            <v>20776.75</v>
          </cell>
          <cell r="E83"/>
        </row>
        <row r="84">
          <cell r="B84" t="str">
            <v>Реконструкция 100м совместной подвески ВЛ-10 кВ и ВЛИ-0,4 кВ (СИП-3 1*95, СИП-2 3*95+1*95+1*16) с освещением и полной заменой опор</v>
          </cell>
          <cell r="C84">
            <v>140042.85</v>
          </cell>
          <cell r="D84">
            <v>116702.37500000001</v>
          </cell>
          <cell r="E84"/>
        </row>
        <row r="85">
          <cell r="B85" t="str">
            <v>Реконструкция 100м ВЛ-0,4 кВ (СИП-2 3*50+1*50+1*16)</v>
          </cell>
          <cell r="C85">
            <v>46501.65</v>
          </cell>
          <cell r="D85">
            <v>38751.375</v>
          </cell>
          <cell r="E85"/>
        </row>
        <row r="86">
          <cell r="B86" t="str">
            <v>Реконструкция 100м ВЛ-0,4 кВ (СИП-2 3*70+1*70+1*16)</v>
          </cell>
          <cell r="C86">
            <v>47976.23</v>
          </cell>
          <cell r="D86">
            <v>39980.191666666673</v>
          </cell>
          <cell r="E86"/>
        </row>
        <row r="87">
          <cell r="B87" t="str">
            <v>Реконструкция 100м ВЛ-0,4 кВ (СИП-2 3*95+1*95+1*25)</v>
          </cell>
          <cell r="C87">
            <v>51086.54</v>
          </cell>
          <cell r="D87">
            <v>42572.116666666669</v>
          </cell>
          <cell r="E87"/>
        </row>
        <row r="88">
          <cell r="B88" t="str">
            <v>Реконструкция 100м ВЛ-0,4 кВ (СИП-2 3*95+1*95+1*16)</v>
          </cell>
          <cell r="C88">
            <v>52219.75</v>
          </cell>
          <cell r="D88">
            <v>43516.458333333336</v>
          </cell>
          <cell r="E88"/>
        </row>
        <row r="89">
          <cell r="B89" t="str">
            <v>Реконструкция 100м ВЛ-0,4 кВ (СИП-2 3*120+1*95)</v>
          </cell>
          <cell r="C89">
            <v>53991.89</v>
          </cell>
          <cell r="D89">
            <v>44993.241666666669</v>
          </cell>
          <cell r="E89"/>
        </row>
        <row r="90">
          <cell r="B90" t="str">
            <v>Замена опоры СВ-95</v>
          </cell>
          <cell r="C90">
            <v>5345.84</v>
          </cell>
          <cell r="D90">
            <v>4454.8666666666668</v>
          </cell>
          <cell r="E90"/>
        </row>
        <row r="91">
          <cell r="B91" t="str">
            <v>Реконструкция 1 км совместной подвески ВЛ-10кВ и ВЛИ-0,4кВ (СИП-3 1*95, СИП-2 3*95+1*95+1*16) с освещением и полной заменой опор</v>
          </cell>
          <cell r="C91">
            <v>899622.24</v>
          </cell>
          <cell r="D91">
            <v>749685.20000000007</v>
          </cell>
          <cell r="E91"/>
        </row>
        <row r="92">
          <cell r="B92" t="str">
            <v>Строительство 1 км ВЛ-0,4кВ (СИП-2 3*120+1*95)</v>
          </cell>
          <cell r="C92">
            <v>394303.79</v>
          </cell>
          <cell r="D92">
            <v>328586.49166666664</v>
          </cell>
          <cell r="E92"/>
        </row>
        <row r="93">
          <cell r="B93" t="str">
            <v>Глубинный заземлитель (20м)</v>
          </cell>
          <cell r="C93">
            <v>3970.41</v>
          </cell>
          <cell r="D93">
            <v>3308.6750000000002</v>
          </cell>
          <cell r="E93"/>
        </row>
        <row r="94">
          <cell r="B94" t="str">
            <v>Монтаж мульти-виски</v>
          </cell>
          <cell r="C94">
            <v>503082.25</v>
          </cell>
          <cell r="D94">
            <v>419235.20833333337</v>
          </cell>
          <cell r="E94"/>
        </row>
        <row r="95">
          <cell r="B95" t="str">
            <v>Разъединитель РЛК</v>
          </cell>
          <cell r="C95">
            <v>20626.09</v>
          </cell>
          <cell r="D95">
            <v>17188.408333333333</v>
          </cell>
          <cell r="E95"/>
        </row>
        <row r="96">
          <cell r="B96" t="str">
            <v>Разъединитель РЛНД</v>
          </cell>
          <cell r="C96">
            <v>13380.91</v>
          </cell>
          <cell r="D96">
            <v>11150.758333333333</v>
          </cell>
          <cell r="E96"/>
        </row>
        <row r="97">
          <cell r="B97" t="str">
            <v xml:space="preserve">Строительство 1 км КЛ-0,4 кВ  АВБбШв 4Х50 мм2 </v>
          </cell>
          <cell r="C97">
            <v>303446.03999999998</v>
          </cell>
          <cell r="D97">
            <v>252871.69999999998</v>
          </cell>
          <cell r="E97"/>
        </row>
        <row r="98">
          <cell r="B98" t="str">
            <v xml:space="preserve">Строительство 1 км КЛ-0,4 кВ  АВБбШв 4Х95 мм2 </v>
          </cell>
          <cell r="C98">
            <v>424975.6</v>
          </cell>
          <cell r="D98">
            <v>354146.33333333331</v>
          </cell>
          <cell r="E98"/>
        </row>
        <row r="99">
          <cell r="B99" t="str">
            <v xml:space="preserve">Строительство 1 км КЛ-0,4 кВ  АВБбШв 4Х120 мм2 </v>
          </cell>
          <cell r="C99">
            <v>483350.2</v>
          </cell>
          <cell r="D99">
            <v>402791.83333333337</v>
          </cell>
          <cell r="E99"/>
        </row>
        <row r="100">
          <cell r="B100" t="str">
            <v xml:space="preserve">Строительство 1 км КЛ-0,4 кВ  АВБбШв 4Х150 мм2 </v>
          </cell>
          <cell r="C100">
            <v>607784.23</v>
          </cell>
          <cell r="D100">
            <v>506486.85833333334</v>
          </cell>
          <cell r="E100"/>
        </row>
        <row r="101">
          <cell r="B101" t="str">
            <v xml:space="preserve">Строительство 1 км КЛ-0,4 кВ  АВБбШв 4Х185 мм2 </v>
          </cell>
          <cell r="C101">
            <v>729338.55</v>
          </cell>
          <cell r="D101">
            <v>607782.12500000012</v>
          </cell>
          <cell r="E101"/>
        </row>
        <row r="102">
          <cell r="B102" t="str">
            <v xml:space="preserve">Строительство 1 км КЛ-0,4 кВ (2 кабеля)  АВБбШв 4Х95 мм2 </v>
          </cell>
          <cell r="C102">
            <v>768012.96</v>
          </cell>
          <cell r="D102">
            <v>640010.80000000005</v>
          </cell>
          <cell r="E102"/>
        </row>
        <row r="103">
          <cell r="B103" t="str">
            <v xml:space="preserve">Строительство 1 км КЛ-0,4 кВ (2 кабеля)  АВБбШв 4Х120 мм2 </v>
          </cell>
          <cell r="C103">
            <v>888344.14</v>
          </cell>
          <cell r="D103">
            <v>740286.78333333333</v>
          </cell>
          <cell r="E103"/>
        </row>
        <row r="104">
          <cell r="B104" t="str">
            <v xml:space="preserve">Строительство 1 км КЛ-0,4 кВ (2 кабеля) АВБбШв 4Х150 мм2 </v>
          </cell>
          <cell r="C104">
            <v>1110155.98</v>
          </cell>
          <cell r="D104">
            <v>925129.9833333334</v>
          </cell>
          <cell r="E104"/>
        </row>
        <row r="105">
          <cell r="B105" t="str">
            <v xml:space="preserve">Строительство 1 км КЛ-0,4 кВ (2 кабеля) АВБбШв 4Х185 мм2 </v>
          </cell>
          <cell r="C105">
            <v>1351024.66</v>
          </cell>
          <cell r="D105">
            <v>1125853.8833333333</v>
          </cell>
          <cell r="E105"/>
        </row>
        <row r="106">
          <cell r="B106" t="str">
            <v>Строительство КЛ-0,4 (АСБ 4*35 ММ2)</v>
          </cell>
          <cell r="C106">
            <v>392556.85</v>
          </cell>
          <cell r="D106">
            <v>327130.70833333331</v>
          </cell>
          <cell r="E106"/>
        </row>
        <row r="107">
          <cell r="B107" t="str">
            <v>Строительство КЛ-0,4 (АСБ 4*70 ММ2)</v>
          </cell>
          <cell r="C107">
            <v>560185.75</v>
          </cell>
          <cell r="D107">
            <v>466821.45833333337</v>
          </cell>
          <cell r="E107"/>
        </row>
        <row r="108">
          <cell r="B108" t="str">
            <v xml:space="preserve">Строительство 1 км КЛ-0,4 кВ  АСБ 4Х95 мм2 </v>
          </cell>
          <cell r="C108">
            <v>595789.28</v>
          </cell>
          <cell r="D108">
            <v>496491.06666666671</v>
          </cell>
          <cell r="E108"/>
        </row>
        <row r="109">
          <cell r="B109" t="str">
            <v xml:space="preserve">Строительство 1 км КЛ-0,4 кВ  АСБ 4Х120 мм2 </v>
          </cell>
          <cell r="C109">
            <v>661039.48</v>
          </cell>
          <cell r="D109">
            <v>550866.2333333334</v>
          </cell>
          <cell r="E109"/>
        </row>
        <row r="110">
          <cell r="B110" t="str">
            <v xml:space="preserve">Строительство 1 км КЛ-0,4 кВ АСБ 4Х150 мм2 </v>
          </cell>
          <cell r="C110">
            <v>741711.73</v>
          </cell>
          <cell r="D110">
            <v>618093.1083333334</v>
          </cell>
          <cell r="E110"/>
        </row>
        <row r="111">
          <cell r="B111" t="str">
            <v xml:space="preserve">Строительство 1 км КЛ-0,4 кВ АСБ 4Х185 мм2 </v>
          </cell>
          <cell r="C111">
            <v>840762.78</v>
          </cell>
          <cell r="D111">
            <v>700635.65</v>
          </cell>
          <cell r="E111"/>
        </row>
        <row r="112">
          <cell r="B112" t="str">
            <v xml:space="preserve">Строительство 1 км КЛ-0,4 кВ  АСБ 2л 4Х240 мм2 </v>
          </cell>
          <cell r="C112">
            <v>714560.8</v>
          </cell>
          <cell r="D112">
            <v>595467.33333333337</v>
          </cell>
          <cell r="E112"/>
        </row>
        <row r="113">
          <cell r="B113" t="str">
            <v>Строительство 1 км КЛ-0,4 кВ  АСБ 2л 4Х95 мм3 (2 кабеля)</v>
          </cell>
          <cell r="C113">
            <v>1142437.22</v>
          </cell>
          <cell r="D113">
            <v>952031.01666666672</v>
          </cell>
          <cell r="E113"/>
        </row>
        <row r="114">
          <cell r="B114" t="str">
            <v xml:space="preserve">Строительство 1 км КЛ-0,4 кВ (2 кабеля) АСБ 2л 4Х120 мм2 </v>
          </cell>
          <cell r="C114">
            <v>1272260.52</v>
          </cell>
          <cell r="D114">
            <v>1060217.1000000001</v>
          </cell>
          <cell r="E114"/>
        </row>
        <row r="115">
          <cell r="B115" t="str">
            <v xml:space="preserve">Строительство 1 км КЛ-0,4 кВ (2 кабеля) АСБ 2л 4Х240 мм2 </v>
          </cell>
          <cell r="C115">
            <v>1317661.3</v>
          </cell>
          <cell r="D115">
            <v>1098051.0833333335</v>
          </cell>
          <cell r="E115"/>
        </row>
        <row r="116">
          <cell r="B116" t="str">
            <v xml:space="preserve">Строительство КЛ-0,4  (АПВБбШп 4х35-1кВ) </v>
          </cell>
          <cell r="C116">
            <v>321998.56</v>
          </cell>
          <cell r="D116">
            <v>268332.13333333336</v>
          </cell>
          <cell r="E116"/>
        </row>
        <row r="117">
          <cell r="B117" t="str">
            <v xml:space="preserve">Строительство КЛ-0,4  (АПВБбШп 4х50-1кВ) </v>
          </cell>
          <cell r="C117">
            <v>336058.91</v>
          </cell>
          <cell r="D117">
            <v>280049.09166666667</v>
          </cell>
          <cell r="E117"/>
        </row>
        <row r="118">
          <cell r="B118" t="str">
            <v xml:space="preserve">Строительство КЛ-0,4  (АПВБбШп 4х70-1кВ) </v>
          </cell>
          <cell r="C118">
            <v>378066.64</v>
          </cell>
          <cell r="D118">
            <v>315055.53333333338</v>
          </cell>
          <cell r="E118"/>
        </row>
        <row r="119">
          <cell r="B119" t="str">
            <v xml:space="preserve">Строительство КЛ-0,4  (АПВБбШп 4х95-1кВ) </v>
          </cell>
          <cell r="C119">
            <v>444463.66</v>
          </cell>
          <cell r="D119">
            <v>370386.3833333333</v>
          </cell>
          <cell r="E119"/>
        </row>
        <row r="120">
          <cell r="B120" t="str">
            <v xml:space="preserve">Строительство КЛ-0,4  (АПВБбШп 4х120-1кВ) </v>
          </cell>
          <cell r="C120">
            <v>484872.87</v>
          </cell>
          <cell r="D120">
            <v>404060.72500000003</v>
          </cell>
          <cell r="E120"/>
        </row>
        <row r="121">
          <cell r="B121" t="str">
            <v>Строительство КЛ-0,4  (АПВБбШп 4х150-1кВ)</v>
          </cell>
          <cell r="C121">
            <v>583560.39</v>
          </cell>
          <cell r="D121">
            <v>486300.32500000001</v>
          </cell>
          <cell r="E121"/>
        </row>
        <row r="122">
          <cell r="B122" t="str">
            <v>Строительство КЛ-0,4  (АПВБбШп 4х185-1кВ)</v>
          </cell>
          <cell r="C122">
            <v>690535.43</v>
          </cell>
          <cell r="D122">
            <v>575446.19166666677</v>
          </cell>
          <cell r="E122"/>
        </row>
        <row r="123">
          <cell r="B123" t="str">
            <v>Строительство КЛ-0,4  (АПВБбШп 4х240-1кВ)</v>
          </cell>
          <cell r="C123">
            <v>803675.78</v>
          </cell>
          <cell r="D123">
            <v>669729.81666666677</v>
          </cell>
          <cell r="E123"/>
        </row>
        <row r="124">
          <cell r="B124" t="str">
            <v xml:space="preserve">Строительство КЛ-0,4 два кабеля в траншее (АПВБбШп 4х50-1кВ) </v>
          </cell>
          <cell r="C124">
            <v>557307.35</v>
          </cell>
          <cell r="D124">
            <v>464422.79166666669</v>
          </cell>
          <cell r="E124"/>
        </row>
        <row r="125">
          <cell r="B125" t="str">
            <v xml:space="preserve">Строительство КЛ-0,4 два кабеля в траншее (АПВБбШп 4х70-1кВ) </v>
          </cell>
          <cell r="C125">
            <v>641692.75</v>
          </cell>
          <cell r="D125">
            <v>534743.95833333337</v>
          </cell>
          <cell r="E125"/>
        </row>
        <row r="126">
          <cell r="B126" t="str">
            <v xml:space="preserve">Строительство КЛ-0,4 два кабеля в траншее (АПВБбШп 4х95-1кВ) </v>
          </cell>
          <cell r="C126">
            <v>774486.79</v>
          </cell>
          <cell r="D126">
            <v>645405.65833333344</v>
          </cell>
          <cell r="E126"/>
        </row>
        <row r="127">
          <cell r="B127" t="str">
            <v xml:space="preserve">Строительство КЛ-0,4 два кабеля в траншее (АПВБбШп 4х120-1кВ) </v>
          </cell>
          <cell r="C127">
            <v>858758.98</v>
          </cell>
          <cell r="D127">
            <v>715632.4833333334</v>
          </cell>
          <cell r="E127"/>
        </row>
        <row r="128">
          <cell r="B128" t="str">
            <v xml:space="preserve">Строительство КЛ-0,4 два кабеля в траншее (АПВБбШп 4х150-1кВ) </v>
          </cell>
          <cell r="C128">
            <v>1041341.15</v>
          </cell>
          <cell r="D128">
            <v>867784.29166666674</v>
          </cell>
          <cell r="E128"/>
        </row>
        <row r="129">
          <cell r="B129" t="str">
            <v xml:space="preserve">Строительство КЛ-0,4 два кабеля в траншее (АПВБбШп 4х185-1кВ) </v>
          </cell>
          <cell r="C129">
            <v>857783.55</v>
          </cell>
          <cell r="D129">
            <v>714819.62500000012</v>
          </cell>
          <cell r="E129"/>
        </row>
        <row r="130">
          <cell r="B130" t="str">
            <v>Строительство КЛ-0,4 два кабеля в траншее (АПВБбШп 4х240-1кВ)</v>
          </cell>
          <cell r="C130">
            <v>1482427.04</v>
          </cell>
          <cell r="D130">
            <v>1235355.8666666667</v>
          </cell>
          <cell r="E130"/>
        </row>
        <row r="131">
          <cell r="B131" t="str">
            <v>Строительство КЛ-0,4 (АВБбШв 4х240мм2)</v>
          </cell>
          <cell r="C131">
            <v>754915.41</v>
          </cell>
          <cell r="D131">
            <v>629096.17500000005</v>
          </cell>
          <cell r="E131"/>
        </row>
        <row r="132">
          <cell r="B132" t="str">
            <v>Строительство КЛ-0,4 четыре кабеля в траншее (АПВБбШп 4х240-1кВ)</v>
          </cell>
          <cell r="C132">
            <v>2945699.98</v>
          </cell>
          <cell r="D132">
            <v>2454749.9833333334</v>
          </cell>
          <cell r="E132"/>
        </row>
        <row r="133">
          <cell r="B133" t="str">
            <v>Строительство КЛ-0,4 два кабеля в траншее (АВБбШв 4*95 мм2) с перегородкой из кирпича</v>
          </cell>
          <cell r="C133">
            <v>735534.98</v>
          </cell>
          <cell r="D133">
            <v>612945.81666666665</v>
          </cell>
          <cell r="E133"/>
        </row>
        <row r="134">
          <cell r="B134" t="str">
            <v>Строительство КЛ-0,4 два кабеля в траншее (АСБ 4*35 мм2)</v>
          </cell>
          <cell r="C134">
            <v>737414.53</v>
          </cell>
          <cell r="D134">
            <v>614512.1083333334</v>
          </cell>
          <cell r="E134"/>
        </row>
        <row r="135">
          <cell r="B135" t="str">
            <v>Строительство КЛ-0,4 два кабеля в траншее (АСБ 4*50 мм2)</v>
          </cell>
          <cell r="C135">
            <v>990321.76</v>
          </cell>
          <cell r="D135">
            <v>825268.13333333342</v>
          </cell>
          <cell r="E135"/>
        </row>
        <row r="136">
          <cell r="B136" t="str">
            <v>Строительство КЛ-0,4 два кабеля в траншее (АСБ 4*70 мм2)</v>
          </cell>
          <cell r="C136">
            <v>1080477.9099999999</v>
          </cell>
          <cell r="D136">
            <v>900398.2583333333</v>
          </cell>
          <cell r="E136"/>
        </row>
        <row r="137">
          <cell r="B137" t="str">
            <v>Реконструкция КЛ-0,4 (АПВБбШп 4х50-1кВ)</v>
          </cell>
          <cell r="C137">
            <v>358624.16</v>
          </cell>
          <cell r="D137">
            <v>298853.46666666667</v>
          </cell>
          <cell r="E137"/>
        </row>
        <row r="138">
          <cell r="B138" t="str">
            <v>Реконструкция КЛ-0,4 (АПВБбШп 4х70-1кВ)</v>
          </cell>
          <cell r="C138">
            <v>397621.8</v>
          </cell>
          <cell r="D138">
            <v>331351.5</v>
          </cell>
          <cell r="E138"/>
        </row>
        <row r="139">
          <cell r="B139" t="str">
            <v>Реконструкция КЛ-0,4 (АПВБбШп 4х95-1кВ)</v>
          </cell>
          <cell r="C139">
            <v>464249.9</v>
          </cell>
          <cell r="D139">
            <v>386874.91666666669</v>
          </cell>
          <cell r="E139"/>
        </row>
        <row r="140">
          <cell r="B140" t="str">
            <v>Реконструкция КЛ-0,4 (АПВБбШп 4х120-1кВ)</v>
          </cell>
          <cell r="C140">
            <v>495488.86</v>
          </cell>
          <cell r="D140">
            <v>412907.38333333336</v>
          </cell>
          <cell r="E140"/>
        </row>
        <row r="141">
          <cell r="B141" t="str">
            <v>Реконструкция КЛ-0,4 (АПВБбШп 4х150-1кВ)</v>
          </cell>
          <cell r="C141">
            <v>593752.82999999996</v>
          </cell>
          <cell r="D141">
            <v>494794.02499999997</v>
          </cell>
          <cell r="E141"/>
        </row>
        <row r="142">
          <cell r="B142" t="str">
            <v>Реконструкция КЛ-0,4 (АПВБбШп 4х185-1кВ)</v>
          </cell>
          <cell r="C142">
            <v>701211.99</v>
          </cell>
          <cell r="D142">
            <v>584343.32500000007</v>
          </cell>
          <cell r="E142"/>
        </row>
        <row r="143">
          <cell r="B143" t="str">
            <v>Реконструкция КЛ-0,4 (АПВБбШп 4х-240кВ)</v>
          </cell>
          <cell r="C143">
            <v>815059.57</v>
          </cell>
          <cell r="D143">
            <v>679216.30833333335</v>
          </cell>
          <cell r="E143"/>
        </row>
        <row r="144">
          <cell r="B144" t="str">
            <v>Реконструкция КЛ-0,4 два кабеля в траншее (АПВБбШп 4х70-1кВ)</v>
          </cell>
          <cell r="C144">
            <v>681462.9</v>
          </cell>
          <cell r="D144">
            <v>567885.75</v>
          </cell>
          <cell r="E144"/>
        </row>
        <row r="145">
          <cell r="B145" t="str">
            <v>Реконструкция КЛ-0,4 два кабеля в траншее (АПВБбШп 4х95-1кВ)</v>
          </cell>
          <cell r="C145">
            <v>814719.1</v>
          </cell>
          <cell r="D145">
            <v>678932.58333333337</v>
          </cell>
          <cell r="E145"/>
        </row>
        <row r="146">
          <cell r="B146" t="str">
            <v>Реконструкция КЛ-0,4 два кабеля в траншее (АПВБбШп 4х120-1кВ)</v>
          </cell>
          <cell r="C146">
            <v>877142.09</v>
          </cell>
          <cell r="D146">
            <v>730951.7416666667</v>
          </cell>
          <cell r="E146"/>
        </row>
        <row r="147">
          <cell r="B147" t="str">
            <v>Реконструкция КЛ-0,4 два кабеля в траншее (АПВБбШп 4х150-1кВ)</v>
          </cell>
          <cell r="C147">
            <v>1059650.77</v>
          </cell>
          <cell r="D147">
            <v>883042.30833333335</v>
          </cell>
          <cell r="E147"/>
        </row>
        <row r="148">
          <cell r="B148" t="str">
            <v>Реконструкция КЛ-0,4 два кабеля в траншее (АПВБбШп 4х185-1кВ)</v>
          </cell>
          <cell r="C148">
            <v>1274683.45</v>
          </cell>
          <cell r="D148">
            <v>1062236.2083333333</v>
          </cell>
          <cell r="E148"/>
        </row>
        <row r="149">
          <cell r="B149" t="str">
            <v>Реконструкция КЛ-0,4 два кабеля в траншее (АПВБбШп 4х240-1кВ)</v>
          </cell>
          <cell r="C149">
            <v>1503403.54</v>
          </cell>
          <cell r="D149">
            <v>1252836.2833333334</v>
          </cell>
          <cell r="E149"/>
        </row>
        <row r="150">
          <cell r="B150" t="str">
            <v>ГНБ (1 труба д=160 мм) кабель АСБ 3*240 1 км</v>
          </cell>
          <cell r="C150">
            <v>1305590.46</v>
          </cell>
          <cell r="D150">
            <v>1087992.05</v>
          </cell>
          <cell r="E150"/>
        </row>
        <row r="151">
          <cell r="B151" t="str">
            <v>ГНБ 1 км 2 трубы 160 мм. Одна-резервная (без кабеля)</v>
          </cell>
          <cell r="C151">
            <v>1077723.8600000001</v>
          </cell>
          <cell r="D151">
            <v>898103.21666666679</v>
          </cell>
          <cell r="E151"/>
        </row>
        <row r="152">
          <cell r="B152" t="str">
            <v>ГНБ 1 км 3 трубы 160 мм. Одна-резервная (без кабеля)</v>
          </cell>
          <cell r="C152">
            <v>1599132.13</v>
          </cell>
          <cell r="D152">
            <v>1332610.1083333334</v>
          </cell>
          <cell r="E152"/>
        </row>
        <row r="153">
          <cell r="B153" t="str">
            <v>ГНБ (1 труба +резервная д= 110 мм) кабель АПвБбШп-1 4*50 1 км</v>
          </cell>
          <cell r="C153">
            <v>1098293.3500000001</v>
          </cell>
          <cell r="D153">
            <v>915244.45833333349</v>
          </cell>
          <cell r="E153"/>
        </row>
        <row r="154">
          <cell r="B154" t="str">
            <v>ГНБ (1 труба +резервная д= 160 мм) кабель АСБ 3*240 1 км</v>
          </cell>
          <cell r="C154">
            <v>1823736.6</v>
          </cell>
          <cell r="D154">
            <v>1519780.5000000002</v>
          </cell>
          <cell r="E154"/>
        </row>
        <row r="155">
          <cell r="B155" t="str">
            <v>ГНБ (2 труба +резервная д= 160 мм) кабель АСБ 3*240 1 км</v>
          </cell>
          <cell r="C155">
            <v>3100780.18</v>
          </cell>
          <cell r="D155">
            <v>2583983.4833333334</v>
          </cell>
          <cell r="E155"/>
        </row>
        <row r="156">
          <cell r="B156" t="str">
            <v>ГНБ 1 км 2 трубы 160 мм.одна-резервная кабель АСБ 3*150</v>
          </cell>
          <cell r="C156">
            <v>1662337.44</v>
          </cell>
          <cell r="D156">
            <v>1385281.2</v>
          </cell>
          <cell r="E156"/>
        </row>
        <row r="157">
          <cell r="B157" t="str">
            <v>ГНБ 1 км 3 трубы 160 мм.одна-резервная (кабель АСБ 3*150)</v>
          </cell>
          <cell r="C157">
            <v>2768359.27</v>
          </cell>
          <cell r="D157">
            <v>2306966.0583333336</v>
          </cell>
          <cell r="E157"/>
        </row>
        <row r="158">
          <cell r="B158" t="str">
            <v>ГНБ 1 км 3 трубы 160 мм.одна-резервная (кабель АСБ 3*120)</v>
          </cell>
          <cell r="C158">
            <v>2619134.92</v>
          </cell>
          <cell r="D158">
            <v>2182612.4333333336</v>
          </cell>
          <cell r="E158"/>
        </row>
        <row r="159">
          <cell r="B159" t="str">
            <v>ГНБ 1 км 2 трубы 225 мм.одна-резервная кабель АПвПг 1*630/70</v>
          </cell>
          <cell r="C159">
            <v>3130146.23</v>
          </cell>
          <cell r="D159">
            <v>2608455.1916666669</v>
          </cell>
          <cell r="E159"/>
        </row>
        <row r="160">
          <cell r="B160" t="str">
            <v>ГНБ 1 км 3 трубы 225 мм.одна-резервная КАБЕЛЬ АПвПг 1*630/50  10 кВ</v>
          </cell>
          <cell r="C160">
            <v>5281160.8600000003</v>
          </cell>
          <cell r="D160">
            <v>4400967.3833333338</v>
          </cell>
          <cell r="E160"/>
        </row>
        <row r="161">
          <cell r="B161" t="str">
            <v>ГНБ 1 км 4 трубы 225 мм.две-резервные КАБЕЛЬ АПвПг 1*630/50  10 кВ</v>
          </cell>
          <cell r="C161">
            <v>6227862.5300000003</v>
          </cell>
          <cell r="D161">
            <v>5189885.4416666673</v>
          </cell>
          <cell r="E161"/>
        </row>
        <row r="162">
          <cell r="B162" t="str">
            <v>ГНБ 1 км 2 трубы 160 мм.одна-резервная кабель АПвБбШп 4*120</v>
          </cell>
          <cell r="C162">
            <v>1365227.39</v>
          </cell>
          <cell r="D162">
            <v>1137689.4916666667</v>
          </cell>
          <cell r="E162"/>
        </row>
        <row r="163">
          <cell r="B163" t="str">
            <v>ГНБ 1 км 3 трубы 160 мм.одна-резервная (кабель АПвПу2r 1*120/70 10 кВ)</v>
          </cell>
          <cell r="C163">
            <v>3736119.55</v>
          </cell>
          <cell r="D163">
            <v>3113432.9583333335</v>
          </cell>
          <cell r="E163"/>
        </row>
        <row r="164">
          <cell r="B164" t="str">
            <v>ГНБ 1 км 3 трубы 160 мм.одна-резервная (кабель АПвПу2r 1*240/70 10 кВ)</v>
          </cell>
          <cell r="C164">
            <v>4458309.55</v>
          </cell>
          <cell r="D164">
            <v>3715257.9583333335</v>
          </cell>
          <cell r="E164"/>
        </row>
        <row r="165">
          <cell r="B165" t="str">
            <v>Строительство КЛ-10 (АСБ 3*70 мм2)</v>
          </cell>
          <cell r="C165">
            <v>570664.44999999995</v>
          </cell>
          <cell r="D165">
            <v>475553.70833333331</v>
          </cell>
          <cell r="E165"/>
        </row>
        <row r="166">
          <cell r="B166" t="str">
            <v>Строительство КЛ-10 (АСБ 3*70 мм2) два кабеля</v>
          </cell>
          <cell r="C166">
            <v>1025583.4</v>
          </cell>
          <cell r="D166">
            <v>854652.83333333337</v>
          </cell>
          <cell r="E166"/>
        </row>
        <row r="167">
          <cell r="B167" t="str">
            <v>Строительство 1 км КЛ-10 кВ АСБ 3*95 мм2</v>
          </cell>
          <cell r="C167">
            <v>636802.06999999995</v>
          </cell>
          <cell r="D167">
            <v>530668.3916666666</v>
          </cell>
          <cell r="E167"/>
        </row>
        <row r="168">
          <cell r="B168" t="str">
            <v>Строительство КЛ-10 (АСБ 3Х120 ММ2 )</v>
          </cell>
          <cell r="C168">
            <v>682343.31</v>
          </cell>
          <cell r="D168">
            <v>568619.42500000005</v>
          </cell>
          <cell r="E168"/>
        </row>
        <row r="169">
          <cell r="B169" t="str">
            <v>Строительство 1 км КЛ-10 кВ АСБ 3*150мм2</v>
          </cell>
          <cell r="C169">
            <v>781755.41</v>
          </cell>
          <cell r="D169">
            <v>651462.84166666667</v>
          </cell>
          <cell r="E169"/>
        </row>
        <row r="170">
          <cell r="B170" t="str">
            <v>Строительство 1 км КЛ-10 кВ АСБ 3*185мм2</v>
          </cell>
          <cell r="C170">
            <v>858388.39</v>
          </cell>
          <cell r="D170">
            <v>715323.65833333333</v>
          </cell>
          <cell r="E170"/>
        </row>
        <row r="171">
          <cell r="B171" t="str">
            <v>Строительство 1 км КЛ-10 кВ АСБ 3*240мм2</v>
          </cell>
          <cell r="C171">
            <v>956782.56</v>
          </cell>
          <cell r="D171">
            <v>797318.8</v>
          </cell>
          <cell r="E171"/>
        </row>
        <row r="172">
          <cell r="B172" t="str">
            <v>Строительство 1 км КЛ-10 кВ (2 кабеля) АСБ 3*95 мм2</v>
          </cell>
          <cell r="C172">
            <v>1160813.31</v>
          </cell>
          <cell r="D172">
            <v>967344.42500000005</v>
          </cell>
          <cell r="E172"/>
        </row>
        <row r="173">
          <cell r="B173" t="str">
            <v>Строительство КЛ-10 (АСБ 3х120 ММ2) два кабеля</v>
          </cell>
          <cell r="C173">
            <v>1293345.3999999999</v>
          </cell>
          <cell r="D173">
            <v>1077787.8333333333</v>
          </cell>
          <cell r="E173"/>
        </row>
        <row r="174">
          <cell r="B174" t="str">
            <v>Строительство 1 км КЛ-10 кВ (2 кабеля) АСБ 3*150 мм2</v>
          </cell>
          <cell r="C174">
            <v>1455774.02</v>
          </cell>
          <cell r="D174">
            <v>1213145.0166666668</v>
          </cell>
          <cell r="E174"/>
        </row>
        <row r="175">
          <cell r="B175" t="str">
            <v>Строительство 1 км КЛ-10 кВ (2 кабеля) АСБ 3*185 мм2</v>
          </cell>
          <cell r="C175">
            <v>1605792.63</v>
          </cell>
          <cell r="D175">
            <v>1338160.5249999999</v>
          </cell>
          <cell r="E175"/>
        </row>
        <row r="176">
          <cell r="B176" t="str">
            <v>Строительство 1 км КЛ-10 кВ (2 кабеля) АСБ 3*240 мм2</v>
          </cell>
          <cell r="C176">
            <v>1803860.38</v>
          </cell>
          <cell r="D176">
            <v>1503216.9833333334</v>
          </cell>
          <cell r="E176"/>
        </row>
        <row r="177">
          <cell r="B177" t="str">
            <v>Строительство КЛ-10 кВ АПвПу2г 3х120/35 мм2</v>
          </cell>
          <cell r="C177">
            <v>1017159.64</v>
          </cell>
          <cell r="D177">
            <v>847633.03333333333</v>
          </cell>
          <cell r="E177"/>
        </row>
        <row r="178">
          <cell r="B178" t="str">
            <v>Строительство КЛ-10 кВ АПвПу2г 1х120/70 мм2 два кабеля</v>
          </cell>
          <cell r="C178">
            <v>575782.97</v>
          </cell>
          <cell r="D178">
            <v>479819.14166666666</v>
          </cell>
          <cell r="E178"/>
        </row>
        <row r="179">
          <cell r="B179" t="str">
            <v>Строительство КЛ-10 кВ АПвПу2г 3х240/70 мм2 два кабеля</v>
          </cell>
          <cell r="C179">
            <v>1770415.15</v>
          </cell>
          <cell r="D179">
            <v>1475345.9583333333</v>
          </cell>
          <cell r="E179"/>
        </row>
        <row r="180">
          <cell r="B180" t="str">
            <v>Строительство 1 км КЛ-10 кВ АПвПу2г 3(1*120/50 мм2)</v>
          </cell>
          <cell r="C180">
            <v>1392574.27</v>
          </cell>
          <cell r="D180">
            <v>1160478.5583333333</v>
          </cell>
          <cell r="E180"/>
        </row>
        <row r="181">
          <cell r="B181" t="str">
            <v>Строительство 1 км КЛ-10 кВ АПвПу2г 3(1*150/70 мм2)</v>
          </cell>
          <cell r="C181">
            <v>1158721.6399999999</v>
          </cell>
          <cell r="D181">
            <v>965601.36666666658</v>
          </cell>
          <cell r="E181"/>
        </row>
        <row r="182">
          <cell r="B182" t="str">
            <v>Строительство 1 км КЛ-10 кВ АПвПу2г 3(1*240/70 мм2)</v>
          </cell>
          <cell r="C182">
            <v>1750091.04</v>
          </cell>
          <cell r="D182">
            <v>1458409.2000000002</v>
          </cell>
          <cell r="E182"/>
        </row>
        <row r="183">
          <cell r="B183" t="str">
            <v xml:space="preserve">Строительство 1 км КЛ-10 кВ АпВПу2г 3х240 </v>
          </cell>
          <cell r="C183">
            <v>931769.18</v>
          </cell>
          <cell r="D183">
            <v>776474.31666666677</v>
          </cell>
          <cell r="E183"/>
        </row>
        <row r="184">
          <cell r="B184" t="str">
            <v>Строительство КЛ-10 АПвПг 3х (1х300/70 мм2)</v>
          </cell>
          <cell r="C184">
            <v>1254377.7</v>
          </cell>
          <cell r="D184">
            <v>1045314.75</v>
          </cell>
          <cell r="E184"/>
        </row>
        <row r="185">
          <cell r="B185" t="str">
            <v>Строительство КЛ-10 АПвПУ2г 3х (1х400/70 мм2)</v>
          </cell>
          <cell r="C185">
            <v>2164434.21</v>
          </cell>
          <cell r="D185">
            <v>1803695.175</v>
          </cell>
          <cell r="E185"/>
        </row>
        <row r="186">
          <cell r="B186" t="str">
            <v xml:space="preserve">Строительство КЛ-10  АПвП2г  3х (1х630/70 ММ2) </v>
          </cell>
          <cell r="C186">
            <v>1592811.79</v>
          </cell>
          <cell r="D186">
            <v>1327343.1583333334</v>
          </cell>
          <cell r="E186"/>
        </row>
        <row r="187">
          <cell r="B187" t="str">
            <v>Строительство КЛ-10 кВ АПвПу2г 3х (1х240/70 мм2) два кабеля</v>
          </cell>
          <cell r="C187">
            <v>3407423.61</v>
          </cell>
          <cell r="D187">
            <v>2839519.6749999998</v>
          </cell>
          <cell r="E187"/>
        </row>
        <row r="188">
          <cell r="B188" t="str">
            <v>Строительство КЛ-10 АПвПг 3х (1х300/70 мм2) два кабеля</v>
          </cell>
          <cell r="C188">
            <v>2305030.33</v>
          </cell>
          <cell r="D188">
            <v>1920858.6083333334</v>
          </cell>
          <cell r="E188"/>
        </row>
        <row r="189">
          <cell r="B189" t="str">
            <v>Строительство КЛ-10  АПвПг  3х (1х630/70 ММ2) два кабеля</v>
          </cell>
          <cell r="C189">
            <v>3088405.96</v>
          </cell>
          <cell r="D189">
            <v>2573671.6333333333</v>
          </cell>
          <cell r="E189"/>
        </row>
        <row r="190">
          <cell r="B190" t="str">
            <v>Строительство КЛ-10 АПвПг 3х (1х240/70 ММ2) четыре кабеля</v>
          </cell>
          <cell r="C190">
            <v>6697260.8799999999</v>
          </cell>
          <cell r="D190">
            <v>5581050.7333333334</v>
          </cell>
          <cell r="E190"/>
        </row>
        <row r="191">
          <cell r="B191" t="str">
            <v>Строительство КЛ-10 АПвПУ2г 3х (1х400/70 мм2) четыре кабеля</v>
          </cell>
          <cell r="C191">
            <v>8251668.8200000003</v>
          </cell>
          <cell r="D191">
            <v>6876390.6833333336</v>
          </cell>
          <cell r="E191"/>
        </row>
        <row r="192">
          <cell r="B192" t="str">
            <v>Строительство КЛ-10 АПвПу2г 3х (1х630/70 ММ2) четыре кабеля</v>
          </cell>
          <cell r="C192">
            <v>5883165.4500000002</v>
          </cell>
          <cell r="D192">
            <v>4902637.875</v>
          </cell>
          <cell r="E192"/>
        </row>
        <row r="193">
          <cell r="B193" t="str">
            <v>Строительство 100 м КЛ-0,4 (АВБбШв 4*120 мм2)</v>
          </cell>
          <cell r="C193">
            <v>50701.07</v>
          </cell>
          <cell r="D193">
            <v>42250.89166666667</v>
          </cell>
          <cell r="E193"/>
        </row>
        <row r="194">
          <cell r="B194" t="str">
            <v>Строительство 100 м КЛ-0,4 (АВБбШв 4*240 мм2)</v>
          </cell>
          <cell r="C194">
            <v>51578.75</v>
          </cell>
          <cell r="D194">
            <v>42982.291666666672</v>
          </cell>
          <cell r="E194"/>
        </row>
        <row r="195">
          <cell r="B195" t="str">
            <v>Строительство 100 м КЛ-0,4 (АВБбШв 4*120 мм2) два кабеля</v>
          </cell>
          <cell r="C195">
            <v>63298.02</v>
          </cell>
          <cell r="D195">
            <v>52748.35</v>
          </cell>
          <cell r="E195"/>
        </row>
        <row r="196">
          <cell r="B196" t="str">
            <v>Строительство 100 м КЛ-0,4 (АВБбШв 4*240 мм2) два кабеля</v>
          </cell>
          <cell r="C196">
            <v>88010.13</v>
          </cell>
          <cell r="D196">
            <v>73341.775000000009</v>
          </cell>
          <cell r="E196"/>
        </row>
        <row r="197">
          <cell r="B197" t="str">
            <v>Строительство 100 м КЛ-0,4 (АПВБбШп 4*120 мм2)</v>
          </cell>
          <cell r="C197">
            <v>59474.720000000001</v>
          </cell>
          <cell r="D197">
            <v>49562.26666666667</v>
          </cell>
          <cell r="E197"/>
        </row>
        <row r="198">
          <cell r="B198" t="str">
            <v>Строительство 100 м КЛ-0,4 (АПВБбШп 4*240 мм2)</v>
          </cell>
          <cell r="C198">
            <v>91150.01</v>
          </cell>
          <cell r="D198">
            <v>75958.34166666666</v>
          </cell>
          <cell r="E198"/>
        </row>
        <row r="199">
          <cell r="B199" t="str">
            <v>Строительство 100 м КЛ-0,4 (АПВБбШп 4*120 мм2) два кабеля</v>
          </cell>
          <cell r="C199">
            <v>84848.29</v>
          </cell>
          <cell r="D199">
            <v>70706.908333333326</v>
          </cell>
          <cell r="E199"/>
        </row>
        <row r="200">
          <cell r="B200" t="str">
            <v>Строительство 100 м КЛ-0,4 (АПВБбШп 4*240 мм2) два кабеля</v>
          </cell>
          <cell r="C200">
            <v>109708.41</v>
          </cell>
          <cell r="D200">
            <v>91423.675000000003</v>
          </cell>
          <cell r="E200"/>
        </row>
        <row r="201">
          <cell r="B201" t="str">
            <v>Строительство 100 м КЛ-10 (АСБ 3*120 мм2)</v>
          </cell>
          <cell r="C201">
            <v>74674.570000000007</v>
          </cell>
          <cell r="D201">
            <v>62228.808333333342</v>
          </cell>
          <cell r="E201"/>
        </row>
        <row r="202">
          <cell r="B202" t="str">
            <v>Строительство 100 м КЛ-10 (АСБ 3*240 мм2)</v>
          </cell>
          <cell r="C202">
            <v>100679.5</v>
          </cell>
          <cell r="D202">
            <v>83899.583333333343</v>
          </cell>
          <cell r="E202"/>
        </row>
        <row r="203">
          <cell r="B203" t="str">
            <v>Строительство 100 м КЛ-10 (АСБ 3*120 мм2) два кабеля</v>
          </cell>
          <cell r="C203">
            <v>124808.51</v>
          </cell>
          <cell r="D203">
            <v>104007.09166666666</v>
          </cell>
          <cell r="E203"/>
        </row>
        <row r="204">
          <cell r="B204" t="str">
            <v>Строительство 100 м КЛ-10 (АСБ 3*240 мм2) два кабеля</v>
          </cell>
          <cell r="C204">
            <v>183692.82</v>
          </cell>
          <cell r="D204">
            <v>153077.35</v>
          </cell>
          <cell r="E204"/>
        </row>
        <row r="205">
          <cell r="B205" t="str">
            <v>Строительство 100 м КЛ-10 (АПвПу2г 1*120/50 мм2)</v>
          </cell>
          <cell r="C205">
            <v>93011.81</v>
          </cell>
          <cell r="D205">
            <v>77509.841666666674</v>
          </cell>
          <cell r="E205"/>
        </row>
        <row r="206">
          <cell r="B206" t="str">
            <v>Строительство 100 м КЛ-10 (АПвПу2г 1*240/70 мм2)</v>
          </cell>
          <cell r="C206">
            <v>190905.48</v>
          </cell>
          <cell r="D206">
            <v>159087.90000000002</v>
          </cell>
          <cell r="E206"/>
        </row>
        <row r="207">
          <cell r="B207" t="str">
            <v>Строительство 100 м КЛ-10 (АПвПу2г 1*300/70 мм2)</v>
          </cell>
          <cell r="C207">
            <v>143167.07999999999</v>
          </cell>
          <cell r="D207">
            <v>119305.9</v>
          </cell>
          <cell r="E207"/>
        </row>
        <row r="208">
          <cell r="B208" t="str">
            <v>Строительство 100 м КЛ-10 (АПвПу2г 1*400/70 мм2)</v>
          </cell>
          <cell r="C208">
            <v>152368.13</v>
          </cell>
          <cell r="D208">
            <v>126973.44166666668</v>
          </cell>
          <cell r="E208"/>
        </row>
        <row r="209">
          <cell r="B209" t="str">
            <v>Строительство 100 м КЛ-10 (АПвПу2г 1*630/70 мм2)</v>
          </cell>
          <cell r="C209">
            <v>193838.39</v>
          </cell>
          <cell r="D209">
            <v>161531.9916666667</v>
          </cell>
          <cell r="E209"/>
        </row>
        <row r="210">
          <cell r="B210" t="str">
            <v>Строительство 100 м КЛ-10 (АПвПу2г 1*240/70 мм2) два кабеля</v>
          </cell>
          <cell r="C210">
            <v>367256.45</v>
          </cell>
          <cell r="D210">
            <v>306047.04166666669</v>
          </cell>
          <cell r="E210"/>
        </row>
        <row r="211">
          <cell r="B211" t="str">
            <v>Строительство 100 м КЛ-10 (АПвПу2г 1*300/70 мм2) два кабеля</v>
          </cell>
          <cell r="C211">
            <v>280626.07</v>
          </cell>
          <cell r="D211">
            <v>233855.05833333335</v>
          </cell>
          <cell r="E211"/>
        </row>
        <row r="212">
          <cell r="B212" t="str">
            <v>Строительство 100 м КЛ-10 (АПвПу2г 1*400/70 мм2) два кабеля</v>
          </cell>
          <cell r="C212">
            <v>462609.16</v>
          </cell>
          <cell r="D212">
            <v>385507.6333333333</v>
          </cell>
          <cell r="E212"/>
        </row>
        <row r="213">
          <cell r="B213" t="str">
            <v>Строительство 100 м КЛ-10 (АПвПу2г 1*630/70 мм2) два кабеля</v>
          </cell>
          <cell r="C213">
            <v>373287.72</v>
          </cell>
          <cell r="D213">
            <v>311073.09999999998</v>
          </cell>
          <cell r="E213"/>
        </row>
        <row r="214">
          <cell r="B214" t="str">
            <v>Строительство 100 м КЛ-10 (АПвПу2г 1*800/70 мм2) два кабеля</v>
          </cell>
          <cell r="C214">
            <v>862560.74</v>
          </cell>
          <cell r="D214">
            <v>718800.6166666667</v>
          </cell>
          <cell r="E214"/>
        </row>
        <row r="215">
          <cell r="B215" t="str">
            <v>Строительство 100 м КЛ-10 (АПвПу2г 1*240/70 мм2) четыре кабеля</v>
          </cell>
          <cell r="C215">
            <v>739382.82</v>
          </cell>
          <cell r="D215">
            <v>616152.35</v>
          </cell>
          <cell r="E215"/>
        </row>
        <row r="216">
          <cell r="B216" t="str">
            <v>Строительство 100 м КЛ-10 (АПвПу2г 1*300/70 мм2) четыре кабеля</v>
          </cell>
          <cell r="C216">
            <v>528490.64</v>
          </cell>
          <cell r="D216">
            <v>440408.8666666667</v>
          </cell>
          <cell r="E216"/>
        </row>
        <row r="217">
          <cell r="B217" t="str">
            <v>Восстановление асфальтового покрова, 30 м2</v>
          </cell>
          <cell r="C217">
            <v>13602.64</v>
          </cell>
          <cell r="D217">
            <v>11335.533333333333</v>
          </cell>
          <cell r="E217"/>
        </row>
        <row r="218">
          <cell r="B218" t="str">
            <v xml:space="preserve">Восстановление растительного покрова (газон) , 1000м2. </v>
          </cell>
          <cell r="C218">
            <v>59787.55</v>
          </cell>
          <cell r="D218">
            <v>49822.958333333336</v>
          </cell>
          <cell r="E218"/>
        </row>
        <row r="219">
          <cell r="B219" t="str">
            <v>Водоотлив из траншеи 1м3.</v>
          </cell>
          <cell r="C219">
            <v>107.95</v>
          </cell>
          <cell r="D219">
            <v>89.958333333333343</v>
          </cell>
          <cell r="E219"/>
        </row>
        <row r="220">
          <cell r="B220" t="str">
            <v xml:space="preserve">Лежневая дорога 1 км </v>
          </cell>
          <cell r="C220">
            <v>1361256.73</v>
          </cell>
          <cell r="D220">
            <v>1134380.6083333334</v>
          </cell>
          <cell r="E220"/>
        </row>
        <row r="221">
          <cell r="B221" t="str">
            <v>Дренажная система</v>
          </cell>
          <cell r="C221">
            <v>63101.5</v>
          </cell>
          <cell r="D221">
            <v>52584.583333333336</v>
          </cell>
          <cell r="E221"/>
        </row>
        <row r="222">
          <cell r="B222" t="str">
            <v>Строительство БКТП 1*250</v>
          </cell>
          <cell r="C222">
            <v>654004.92000000004</v>
          </cell>
          <cell r="D222">
            <v>545004.10000000009</v>
          </cell>
          <cell r="E222">
            <v>399280.58</v>
          </cell>
        </row>
        <row r="223">
          <cell r="B223" t="str">
            <v>Строительство БКТП 2*250</v>
          </cell>
          <cell r="C223">
            <v>1156335.43</v>
          </cell>
          <cell r="D223">
            <v>963612.85833333328</v>
          </cell>
          <cell r="E223">
            <v>717391.93</v>
          </cell>
        </row>
        <row r="224">
          <cell r="B224" t="str">
            <v>Строительство БКТП 1*400 с трансформатором 400</v>
          </cell>
          <cell r="C224">
            <v>880021.4</v>
          </cell>
          <cell r="D224">
            <v>733351.16666666674</v>
          </cell>
          <cell r="E224">
            <v>558253.24</v>
          </cell>
        </row>
        <row r="225">
          <cell r="B225" t="str">
            <v>Строительство БКТП 2*400 с трансформаторами 2*400</v>
          </cell>
          <cell r="C225">
            <v>1858895.94</v>
          </cell>
          <cell r="D225">
            <v>1549079.95</v>
          </cell>
          <cell r="E225">
            <v>1221522.78</v>
          </cell>
        </row>
        <row r="226">
          <cell r="B226" t="str">
            <v>Строительство БКТП 1*630 с трансф.630</v>
          </cell>
          <cell r="C226">
            <v>912700.05</v>
          </cell>
          <cell r="D226">
            <v>760583.37500000012</v>
          </cell>
          <cell r="E226">
            <v>576653</v>
          </cell>
        </row>
        <row r="227">
          <cell r="B227" t="str">
            <v>Строительство БКТП 2*630 с трансф.2*630</v>
          </cell>
          <cell r="C227">
            <v>2847650.4</v>
          </cell>
          <cell r="D227">
            <v>2373042</v>
          </cell>
          <cell r="E227">
            <v>1963129.5</v>
          </cell>
        </row>
        <row r="228">
          <cell r="B228" t="str">
            <v>Строительство БКТП 1*1000</v>
          </cell>
          <cell r="C228">
            <v>952285.64</v>
          </cell>
          <cell r="D228">
            <v>793571.3666666667</v>
          </cell>
          <cell r="E228">
            <v>604009.12</v>
          </cell>
        </row>
        <row r="229">
          <cell r="B229" t="str">
            <v>Строительство БКТП 2*1000</v>
          </cell>
          <cell r="C229">
            <v>2988655.75</v>
          </cell>
          <cell r="D229">
            <v>2490546.4583333335</v>
          </cell>
          <cell r="E229">
            <v>2083183.45</v>
          </cell>
        </row>
        <row r="230">
          <cell r="B230" t="str">
            <v>Строительство БКТП 1*1250</v>
          </cell>
          <cell r="C230">
            <v>1064511.24</v>
          </cell>
          <cell r="D230">
            <v>887092.70000000007</v>
          </cell>
          <cell r="E230">
            <v>677175.19</v>
          </cell>
        </row>
        <row r="231">
          <cell r="B231" t="str">
            <v>Строительство БКТП 2*1250</v>
          </cell>
          <cell r="C231">
            <v>3253441.56</v>
          </cell>
          <cell r="D231">
            <v>2711201.3000000003</v>
          </cell>
          <cell r="E231">
            <v>2279429.38</v>
          </cell>
        </row>
        <row r="232">
          <cell r="B232" t="str">
            <v>Строительство БКТП 1*1600</v>
          </cell>
          <cell r="C232">
            <v>1125160.8899999999</v>
          </cell>
          <cell r="D232">
            <v>937634.07499999995</v>
          </cell>
          <cell r="E232">
            <v>685891.96</v>
          </cell>
        </row>
        <row r="233">
          <cell r="B233" t="str">
            <v>Строительство БКТП 2*1600</v>
          </cell>
          <cell r="C233">
            <v>3556207.04</v>
          </cell>
          <cell r="D233">
            <v>2963505.8666666667</v>
          </cell>
          <cell r="E233">
            <v>2408273.37</v>
          </cell>
        </row>
        <row r="234">
          <cell r="B234" t="str">
            <v>Строительство КТП 1*160</v>
          </cell>
          <cell r="C234">
            <v>350856.95</v>
          </cell>
          <cell r="D234">
            <v>292380.79166666669</v>
          </cell>
          <cell r="E234">
            <v>229514.39</v>
          </cell>
        </row>
        <row r="235">
          <cell r="B235" t="str">
            <v xml:space="preserve">Строительство КТП-250/10/0,4 с трансф. ТМГ 250/10/0,4 </v>
          </cell>
          <cell r="C235">
            <v>428057.67</v>
          </cell>
          <cell r="D235">
            <v>356714.72499999998</v>
          </cell>
          <cell r="E235">
            <v>283078.53999999998</v>
          </cell>
        </row>
        <row r="236">
          <cell r="B236" t="str">
            <v>Строительство КТП вв 2*250 кВА</v>
          </cell>
          <cell r="C236">
            <v>893876.41</v>
          </cell>
          <cell r="D236">
            <v>744897.00833333342</v>
          </cell>
          <cell r="E236">
            <v>611276.98</v>
          </cell>
        </row>
        <row r="237">
          <cell r="B237" t="str">
            <v>Строительство КТПТ вв 400 с трансф.400</v>
          </cell>
          <cell r="C237">
            <v>461741.63</v>
          </cell>
          <cell r="D237">
            <v>384784.69166666671</v>
          </cell>
          <cell r="E237">
            <v>331262.94</v>
          </cell>
        </row>
        <row r="238">
          <cell r="B238" t="str">
            <v>Строительство  2КТПнТ-К/К-400/10</v>
          </cell>
          <cell r="C238">
            <v>1051680.5900000001</v>
          </cell>
          <cell r="D238">
            <v>876400.49166666681</v>
          </cell>
          <cell r="E238">
            <v>707134.29</v>
          </cell>
        </row>
        <row r="239">
          <cell r="B239" t="str">
            <v>Строительство КТПТ вв 630 с трансф.630</v>
          </cell>
          <cell r="C239">
            <v>508816.15</v>
          </cell>
          <cell r="D239">
            <v>424013.45833333337</v>
          </cell>
          <cell r="E239">
            <v>331165.46999999997</v>
          </cell>
        </row>
        <row r="240">
          <cell r="B240" t="str">
            <v>Строительство КТПТ 2* 630</v>
          </cell>
          <cell r="C240">
            <v>1075156.57</v>
          </cell>
          <cell r="D240">
            <v>895963.80833333347</v>
          </cell>
          <cell r="E240">
            <v>728417.27</v>
          </cell>
        </row>
        <row r="241">
          <cell r="B241" t="str">
            <v>Строительство КТПТ 2* 1000 (сэндвич-панели)</v>
          </cell>
          <cell r="C241">
            <v>1430991.41</v>
          </cell>
          <cell r="D241">
            <v>1192492.8416666666</v>
          </cell>
          <cell r="E241">
            <v>984627.54</v>
          </cell>
        </row>
        <row r="242">
          <cell r="B242" t="str">
            <v>Строительство КТПн к/к 1*1000 кВа</v>
          </cell>
          <cell r="C242">
            <v>753946.05</v>
          </cell>
          <cell r="D242">
            <v>628288.37500000012</v>
          </cell>
          <cell r="E242">
            <v>502499.28</v>
          </cell>
        </row>
        <row r="243">
          <cell r="B243" t="str">
            <v>Строительство КТПТ 2* 1000</v>
          </cell>
          <cell r="C243">
            <v>1165101.07</v>
          </cell>
          <cell r="D243">
            <v>970917.55833333347</v>
          </cell>
          <cell r="E243">
            <v>778597.12</v>
          </cell>
        </row>
        <row r="244">
          <cell r="B244" t="str">
            <v>Строительство СТП 25</v>
          </cell>
          <cell r="C244">
            <v>78262.75</v>
          </cell>
          <cell r="D244">
            <v>65218.958333333336</v>
          </cell>
          <cell r="E244">
            <v>47810.43</v>
          </cell>
        </row>
        <row r="245">
          <cell r="B245" t="str">
            <v>Строительство СТП 40</v>
          </cell>
          <cell r="C245">
            <v>191434.85</v>
          </cell>
          <cell r="D245">
            <v>159529.04166666669</v>
          </cell>
          <cell r="E245">
            <v>47566.55</v>
          </cell>
        </row>
        <row r="246">
          <cell r="B246" t="str">
            <v>Строительство СТП 63</v>
          </cell>
          <cell r="C246">
            <v>132929.84</v>
          </cell>
          <cell r="D246">
            <v>110774.86666666667</v>
          </cell>
          <cell r="E246">
            <v>89568.35</v>
          </cell>
        </row>
        <row r="247">
          <cell r="B247" t="str">
            <v>Строительство СТП 100</v>
          </cell>
          <cell r="C247">
            <v>107686.05</v>
          </cell>
          <cell r="D247">
            <v>89738.375</v>
          </cell>
          <cell r="E247">
            <v>71942.45</v>
          </cell>
        </row>
        <row r="248">
          <cell r="B248" t="str">
            <v>Строительство МТП 100</v>
          </cell>
          <cell r="C248">
            <v>105532.45</v>
          </cell>
          <cell r="D248">
            <v>87943.708333333328</v>
          </cell>
          <cell r="E248">
            <v>50404.68</v>
          </cell>
        </row>
        <row r="249">
          <cell r="B249" t="str">
            <v>Строительство МТП 160</v>
          </cell>
          <cell r="C249">
            <v>187416.9</v>
          </cell>
          <cell r="D249">
            <v>156180.75</v>
          </cell>
          <cell r="E249">
            <v>112769.78</v>
          </cell>
        </row>
        <row r="250">
          <cell r="B250" t="str">
            <v>Строительство МТП 250</v>
          </cell>
          <cell r="C250">
            <v>201437.08</v>
          </cell>
          <cell r="D250">
            <v>167864.23333333334</v>
          </cell>
          <cell r="E250">
            <v>122282.55</v>
          </cell>
        </row>
        <row r="251">
          <cell r="B251" t="str">
            <v>Ограждение МТП, СТП</v>
          </cell>
          <cell r="C251">
            <v>16299.46</v>
          </cell>
          <cell r="D251">
            <v>13582.883333333333</v>
          </cell>
          <cell r="E251"/>
        </row>
        <row r="252">
          <cell r="B252" t="str">
            <v>Реконструкция ТП (замена тр-ров 2*1600кВ)</v>
          </cell>
          <cell r="C252">
            <v>422806.68</v>
          </cell>
          <cell r="D252">
            <v>352338.9</v>
          </cell>
          <cell r="E252">
            <v>284356.18</v>
          </cell>
        </row>
        <row r="253">
          <cell r="B253" t="str">
            <v>Реконструкция ТП (замена тр-ров 2*1000кВ)</v>
          </cell>
          <cell r="C253">
            <v>319138.15000000002</v>
          </cell>
          <cell r="D253">
            <v>265948.45833333337</v>
          </cell>
          <cell r="E253">
            <v>212928.42</v>
          </cell>
        </row>
        <row r="254">
          <cell r="B254" t="str">
            <v>Реконструкция ТП (замена тр-ров 2*630кВ)</v>
          </cell>
          <cell r="C254">
            <v>216645.07</v>
          </cell>
          <cell r="D254">
            <v>180537.55833333335</v>
          </cell>
          <cell r="E254">
            <v>145277.70000000001</v>
          </cell>
        </row>
        <row r="255">
          <cell r="B255" t="str">
            <v>Реконструкция ТП (замена тр-ров 2*400кВ)</v>
          </cell>
          <cell r="C255">
            <v>185994.92</v>
          </cell>
          <cell r="D255">
            <v>154995.76666666669</v>
          </cell>
          <cell r="E255">
            <v>115373.02</v>
          </cell>
        </row>
        <row r="256">
          <cell r="B256" t="str">
            <v>Реконструкция ТП (замена тр-ров 2*250кВ)</v>
          </cell>
          <cell r="C256">
            <v>133547.35999999999</v>
          </cell>
          <cell r="D256">
            <v>111289.46666666666</v>
          </cell>
          <cell r="E256">
            <v>88075.54</v>
          </cell>
        </row>
        <row r="257">
          <cell r="B257" t="str">
            <v>Реконструкция ТП (замена тр-ров 2*160кВ)</v>
          </cell>
          <cell r="C257">
            <v>109104.64</v>
          </cell>
          <cell r="D257">
            <v>90920.53333333334</v>
          </cell>
          <cell r="E257">
            <v>66098.2</v>
          </cell>
        </row>
        <row r="258">
          <cell r="B258" t="str">
            <v>Реконструкция ТП (замена тр-ров 2*100кВ)</v>
          </cell>
          <cell r="C258">
            <v>89258.78</v>
          </cell>
          <cell r="D258">
            <v>74382.316666666666</v>
          </cell>
          <cell r="E258">
            <v>51659.360000000001</v>
          </cell>
        </row>
        <row r="259">
          <cell r="B259" t="str">
            <v>Реконструкция ТП (замена тр-ра 1000кВ)</v>
          </cell>
          <cell r="C259">
            <v>159542.04</v>
          </cell>
          <cell r="D259">
            <v>132951.70000000001</v>
          </cell>
          <cell r="E259">
            <v>106451.8</v>
          </cell>
        </row>
        <row r="260">
          <cell r="B260" t="str">
            <v>Реконструкция ТП (замена тр-ра 630кВ)</v>
          </cell>
          <cell r="C260">
            <v>108470.06</v>
          </cell>
          <cell r="D260">
            <v>90391.716666666674</v>
          </cell>
          <cell r="E260">
            <v>72638.850000000006</v>
          </cell>
        </row>
        <row r="261">
          <cell r="B261" t="str">
            <v>Реконструкция ТП (замена тр-ра 400кВ)</v>
          </cell>
          <cell r="C261">
            <v>93144.960000000006</v>
          </cell>
          <cell r="D261">
            <v>77620.800000000003</v>
          </cell>
          <cell r="E261">
            <v>57686.51</v>
          </cell>
        </row>
        <row r="262">
          <cell r="B262" t="str">
            <v>Реконструкция ТП (замена тр-ра 250кВ)</v>
          </cell>
          <cell r="C262">
            <v>69803.5</v>
          </cell>
          <cell r="D262">
            <v>58169.583333333336</v>
          </cell>
          <cell r="E262">
            <v>44037.77</v>
          </cell>
        </row>
        <row r="263">
          <cell r="B263" t="str">
            <v>Реконструкция ТП (замена тр-ра 160кВ)</v>
          </cell>
          <cell r="C263">
            <v>54699.82</v>
          </cell>
          <cell r="D263">
            <v>45583.183333333334</v>
          </cell>
          <cell r="E263">
            <v>33049.1</v>
          </cell>
        </row>
        <row r="264">
          <cell r="B264" t="str">
            <v>Реконструкция ТП (замена тр-ра 100кВ)</v>
          </cell>
          <cell r="C264">
            <v>45187.41</v>
          </cell>
          <cell r="D264">
            <v>37656.175000000003</v>
          </cell>
          <cell r="E264">
            <v>25829.68</v>
          </cell>
        </row>
        <row r="265">
          <cell r="B265" t="str">
            <v>Реконструкция ТП (установка новой ЩО-70-1-42)</v>
          </cell>
          <cell r="C265">
            <v>93068.61</v>
          </cell>
          <cell r="D265">
            <v>77557.175000000003</v>
          </cell>
          <cell r="E265">
            <v>32269.18</v>
          </cell>
        </row>
        <row r="266">
          <cell r="B266" t="str">
            <v>Реконструкция ТП (замена ячейки 0,4 кВ ЩО-70-1-42)</v>
          </cell>
          <cell r="C266">
            <v>59683.22</v>
          </cell>
          <cell r="D266">
            <v>49736.01666666667</v>
          </cell>
          <cell r="E266">
            <v>38723.019999999997</v>
          </cell>
        </row>
        <row r="267">
          <cell r="B267" t="str">
            <v>Реконструкция ТП (установка ячейки 10 кВ с выключателем нагрузки)</v>
          </cell>
          <cell r="C267">
            <v>65383.31</v>
          </cell>
          <cell r="D267">
            <v>54486.091666666667</v>
          </cell>
          <cell r="E267">
            <v>42652.88</v>
          </cell>
        </row>
        <row r="268">
          <cell r="B268" t="str">
            <v>Реконструкция ТП (замена ячейки 10 кВ с выключателем нагрузки)</v>
          </cell>
          <cell r="C268">
            <v>68227.95</v>
          </cell>
          <cell r="D268">
            <v>56856.625</v>
          </cell>
          <cell r="E268">
            <v>42652.88</v>
          </cell>
        </row>
        <row r="269">
          <cell r="B269" t="str">
            <v>Реконструкция ТП (установка ячейки 10 кВ с вакуумным выключателем)</v>
          </cell>
          <cell r="C269">
            <v>206967.97</v>
          </cell>
          <cell r="D269">
            <v>172473.30833333335</v>
          </cell>
          <cell r="E269">
            <v>141492.81</v>
          </cell>
        </row>
        <row r="270">
          <cell r="B270" t="str">
            <v>Реконструкция ТП (замена ячейки 10 кВ с вакуумным выключателем)</v>
          </cell>
          <cell r="C270">
            <v>210126.58</v>
          </cell>
          <cell r="D270">
            <v>175105.48333333334</v>
          </cell>
          <cell r="E270">
            <v>141492.81</v>
          </cell>
        </row>
        <row r="271">
          <cell r="B271" t="str">
            <v>Реконструкция ТП. Замена автомата АВ 200 А</v>
          </cell>
          <cell r="C271">
            <v>11939.15</v>
          </cell>
          <cell r="D271">
            <v>9949.2916666666661</v>
          </cell>
          <cell r="E271">
            <v>3597.12</v>
          </cell>
        </row>
        <row r="272">
          <cell r="B272" t="str">
            <v>Установка КД-209 (на 5 групп, если рек-я то еще + 20т.р. с НДС)</v>
          </cell>
          <cell r="C272">
            <v>48913.63</v>
          </cell>
          <cell r="D272">
            <v>40761.35833333333</v>
          </cell>
          <cell r="E272">
            <v>29826.14</v>
          </cell>
        </row>
        <row r="273">
          <cell r="B273" t="str">
            <v>Установка КД-209 (на 12 групп, если рек-я то еще + 20т.р. с НДС)</v>
          </cell>
          <cell r="C273">
            <v>61179.81</v>
          </cell>
          <cell r="D273">
            <v>50983.175000000003</v>
          </cell>
          <cell r="E273">
            <v>38417.269999999997</v>
          </cell>
        </row>
        <row r="274">
          <cell r="B274" t="str">
            <v>Установка КД-211 (2-х секционный, если рек-я то еще + 20т.р. с НДС)</v>
          </cell>
          <cell r="C274">
            <v>70445.64</v>
          </cell>
          <cell r="D274">
            <v>58704.700000000004</v>
          </cell>
          <cell r="E274">
            <v>46420.86</v>
          </cell>
        </row>
        <row r="275">
          <cell r="B275" t="str">
            <v>Строительство ПКУ</v>
          </cell>
          <cell r="C275">
            <v>94732.69</v>
          </cell>
          <cell r="D275">
            <v>78943.90833333334</v>
          </cell>
          <cell r="E275">
            <v>44215.91</v>
          </cell>
        </row>
        <row r="276">
          <cell r="B276" t="str">
            <v>Реклоузер с ПКУ</v>
          </cell>
          <cell r="C276">
            <v>336904.98</v>
          </cell>
          <cell r="D276">
            <v>280754.15000000002</v>
          </cell>
          <cell r="E276">
            <v>212582.15</v>
          </cell>
        </row>
        <row r="277">
          <cell r="B277" t="str">
            <v>Реклоузер</v>
          </cell>
          <cell r="C277">
            <v>309904.53999999998</v>
          </cell>
          <cell r="D277">
            <v>258253.78333333333</v>
          </cell>
          <cell r="E277">
            <v>194889.3</v>
          </cell>
        </row>
        <row r="278">
          <cell r="B278" t="str">
            <v>Строительство РП-10кВ 24 ячейки</v>
          </cell>
          <cell r="C278">
            <v>5447696.7199999997</v>
          </cell>
          <cell r="D278">
            <v>4539747.2666666666</v>
          </cell>
          <cell r="E278">
            <v>3467625.9</v>
          </cell>
        </row>
        <row r="279">
          <cell r="B279" t="str">
            <v>Строительство РТП 6 кВ 16 ячеек 2 ТМГ 1600</v>
          </cell>
          <cell r="C279">
            <v>4553729.38</v>
          </cell>
          <cell r="D279">
            <v>3794774.4833333334</v>
          </cell>
          <cell r="E279">
            <v>2967625.9</v>
          </cell>
        </row>
        <row r="280">
          <cell r="B280" t="str">
            <v>Строительство РТП-1600/10/0,4 24 ячейки 4 ТМГ 1600</v>
          </cell>
          <cell r="C280">
            <v>9192165.9299999997</v>
          </cell>
          <cell r="D280">
            <v>7660138.2750000004</v>
          </cell>
          <cell r="E280">
            <v>5872043.04</v>
          </cell>
        </row>
        <row r="281">
          <cell r="B281" t="str">
            <v xml:space="preserve">Строительство РП 16 ячеек </v>
          </cell>
          <cell r="C281">
            <v>4593440.84</v>
          </cell>
          <cell r="D281">
            <v>3827867.3666666667</v>
          </cell>
          <cell r="E281">
            <v>3132715.83</v>
          </cell>
        </row>
        <row r="282">
          <cell r="B282" t="str">
            <v>Строительство РТП 6 кВ 10 ячеек 2 ТМГ 1250</v>
          </cell>
          <cell r="C282">
            <v>3079987.63</v>
          </cell>
          <cell r="D282">
            <v>2566656.3583333334</v>
          </cell>
          <cell r="E282">
            <v>1935739.54</v>
          </cell>
        </row>
        <row r="283">
          <cell r="B283" t="str">
            <v xml:space="preserve">Реконструкция КРУН-10 кВ </v>
          </cell>
          <cell r="C283">
            <v>247016.79</v>
          </cell>
          <cell r="D283">
            <v>205847.32500000001</v>
          </cell>
          <cell r="E283">
            <v>157613.91</v>
          </cell>
        </row>
        <row r="284">
          <cell r="B284" t="str">
            <v>Строительство КРУН-10 кВ в ж/б оболочке 6 ячеек (4 отходящие-с вакуумными выкл. 2 вводные-с выкл. нагрузки)</v>
          </cell>
          <cell r="C284">
            <v>626273.91</v>
          </cell>
          <cell r="D284">
            <v>521894.92500000005</v>
          </cell>
          <cell r="E284">
            <v>412170.27</v>
          </cell>
        </row>
        <row r="285">
          <cell r="B285" t="str">
            <v>Временная Строительство КТП П - 250/10/0,4 кВ с оборудованием</v>
          </cell>
          <cell r="C285">
            <v>243654.67</v>
          </cell>
          <cell r="D285">
            <v>203045.55833333335</v>
          </cell>
          <cell r="E285">
            <v>142086.32999999999</v>
          </cell>
        </row>
        <row r="286">
          <cell r="B286" t="str">
            <v>Временная Строительство КТП П - 250/10/0,4 кВ без оборудования</v>
          </cell>
          <cell r="C286">
            <v>45299.13</v>
          </cell>
          <cell r="D286">
            <v>37749.275000000001</v>
          </cell>
          <cell r="E286"/>
        </row>
        <row r="287">
          <cell r="B287" t="str">
            <v>Строительство РТП 6/10 кВ 2*2500, 12 ячеек, без оборудования</v>
          </cell>
          <cell r="C287">
            <v>497861.36</v>
          </cell>
          <cell r="D287">
            <v>414884.46666666667</v>
          </cell>
          <cell r="E287"/>
        </row>
        <row r="288">
          <cell r="B288" t="str">
            <v>Просека на 1 га (без восстановительной стоимости)</v>
          </cell>
          <cell r="C288">
            <v>157021.46</v>
          </cell>
          <cell r="D288">
            <v>130851.21666666666</v>
          </cell>
          <cell r="E288"/>
        </row>
        <row r="289">
          <cell r="B289" t="str">
            <v xml:space="preserve">Установка щита </v>
          </cell>
          <cell r="C289">
            <v>8120.62</v>
          </cell>
          <cell r="D289">
            <v>6767.1833333333334</v>
          </cell>
          <cell r="E289"/>
        </row>
        <row r="290">
          <cell r="B290"/>
          <cell r="C290"/>
          <cell r="D290"/>
        </row>
        <row r="291">
          <cell r="B291"/>
          <cell r="C291"/>
          <cell r="D291"/>
        </row>
        <row r="292">
          <cell r="B292"/>
          <cell r="C292"/>
          <cell r="D292"/>
        </row>
      </sheetData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47"/>
  <sheetViews>
    <sheetView tabSelected="1" view="pageBreakPreview" zoomScaleNormal="100" zoomScaleSheetLayoutView="100" workbookViewId="0"/>
  </sheetViews>
  <sheetFormatPr defaultRowHeight="15" x14ac:dyDescent="0.25"/>
  <cols>
    <col min="1" max="1" width="6.7109375" style="66" customWidth="1"/>
    <col min="2" max="2" width="60.42578125" style="67" customWidth="1"/>
    <col min="3" max="3" width="12.140625" style="67" customWidth="1"/>
    <col min="4" max="4" width="10.5703125" style="67" customWidth="1"/>
    <col min="5" max="5" width="14.28515625" style="67" customWidth="1"/>
    <col min="6" max="6" width="14.42578125" style="67" customWidth="1"/>
    <col min="7" max="7" width="17.85546875" style="67" customWidth="1"/>
    <col min="8" max="8" width="17.5703125" style="67" customWidth="1"/>
    <col min="9" max="9" width="13.5703125" style="67" customWidth="1"/>
    <col min="10" max="10" width="0" style="67" hidden="1" customWidth="1"/>
    <col min="11" max="11" width="14.140625" style="67" hidden="1" customWidth="1"/>
    <col min="12" max="12" width="10.28515625" style="67" hidden="1" customWidth="1"/>
    <col min="13" max="14" width="0" style="67" hidden="1" customWidth="1"/>
    <col min="15" max="15" width="15.28515625" style="67" hidden="1" customWidth="1"/>
    <col min="16" max="16384" width="9.140625" style="67"/>
  </cols>
  <sheetData>
    <row r="1" spans="1:16" x14ac:dyDescent="0.25">
      <c r="H1" s="2" t="s">
        <v>37</v>
      </c>
    </row>
    <row r="3" spans="1:16" x14ac:dyDescent="0.25">
      <c r="A3" s="68" t="s">
        <v>19</v>
      </c>
    </row>
    <row r="5" spans="1:16" ht="31.5" customHeight="1" x14ac:dyDescent="0.25">
      <c r="A5" s="69" t="s">
        <v>376</v>
      </c>
      <c r="B5" s="70"/>
      <c r="C5" s="70"/>
      <c r="D5" s="70"/>
      <c r="E5" s="70"/>
      <c r="F5" s="70"/>
    </row>
    <row r="7" spans="1:16" ht="21" customHeight="1" x14ac:dyDescent="0.25">
      <c r="A7" s="71" t="s">
        <v>8</v>
      </c>
      <c r="F7" s="60" t="s">
        <v>377</v>
      </c>
      <c r="G7" s="60"/>
      <c r="H7" s="60"/>
    </row>
    <row r="8" spans="1:16" x14ac:dyDescent="0.25">
      <c r="A8" s="72"/>
    </row>
    <row r="9" spans="1:16" x14ac:dyDescent="0.25">
      <c r="A9" s="71" t="s">
        <v>15</v>
      </c>
      <c r="F9" s="60" t="s">
        <v>333</v>
      </c>
      <c r="G9" s="60"/>
      <c r="H9" s="60"/>
    </row>
    <row r="10" spans="1:16" x14ac:dyDescent="0.25">
      <c r="A10" s="72"/>
    </row>
    <row r="11" spans="1:16" x14ac:dyDescent="0.25">
      <c r="A11" s="73" t="s">
        <v>20</v>
      </c>
      <c r="B11" s="74"/>
      <c r="C11" s="74"/>
    </row>
    <row r="12" spans="1:16" x14ac:dyDescent="0.25">
      <c r="H12" s="75" t="s">
        <v>381</v>
      </c>
    </row>
    <row r="13" spans="1:16" s="66" customFormat="1" ht="26.25" customHeight="1" x14ac:dyDescent="0.25">
      <c r="A13" s="76" t="s">
        <v>9</v>
      </c>
      <c r="B13" s="76" t="s">
        <v>21</v>
      </c>
      <c r="C13" s="76" t="s">
        <v>11</v>
      </c>
      <c r="D13" s="76" t="s">
        <v>10</v>
      </c>
      <c r="E13" s="76" t="s">
        <v>43</v>
      </c>
      <c r="F13" s="76" t="s">
        <v>14</v>
      </c>
      <c r="G13" s="76" t="s">
        <v>27</v>
      </c>
      <c r="H13" s="76" t="s">
        <v>42</v>
      </c>
      <c r="I13" s="65"/>
      <c r="J13" s="64"/>
      <c r="K13" s="77">
        <v>7.46</v>
      </c>
    </row>
    <row r="14" spans="1:16" ht="37.5" customHeight="1" x14ac:dyDescent="0.25">
      <c r="A14" s="78"/>
      <c r="B14" s="78"/>
      <c r="C14" s="78"/>
      <c r="D14" s="78"/>
      <c r="E14" s="78"/>
      <c r="F14" s="78"/>
      <c r="G14" s="78"/>
      <c r="H14" s="78"/>
      <c r="I14" s="64"/>
      <c r="J14" s="64"/>
      <c r="K14" s="77">
        <v>6.16</v>
      </c>
      <c r="M14" s="79"/>
      <c r="N14" s="80"/>
      <c r="O14" s="51"/>
      <c r="P14" s="81"/>
    </row>
    <row r="15" spans="1:16" ht="15.75" x14ac:dyDescent="0.25">
      <c r="A15" s="82" t="s">
        <v>22</v>
      </c>
      <c r="B15" s="83" t="s">
        <v>23</v>
      </c>
      <c r="C15" s="84"/>
      <c r="D15" s="85"/>
      <c r="E15" s="85"/>
      <c r="F15" s="85"/>
      <c r="G15" s="85"/>
      <c r="H15" s="85"/>
      <c r="I15" s="63"/>
      <c r="J15" s="63"/>
      <c r="K15" s="77">
        <v>5.62</v>
      </c>
      <c r="M15" s="79"/>
      <c r="N15" s="80"/>
      <c r="O15" s="86"/>
      <c r="P15" s="87"/>
    </row>
    <row r="16" spans="1:16" ht="15.75" x14ac:dyDescent="0.25">
      <c r="A16" s="88" t="s">
        <v>353</v>
      </c>
      <c r="B16" s="89" t="s">
        <v>272</v>
      </c>
      <c r="C16" s="90" t="s">
        <v>375</v>
      </c>
      <c r="D16" s="91">
        <v>1</v>
      </c>
      <c r="E16" s="91">
        <f>VLOOKUP(B16,'Типовые 2 кв. 2021'!B:D,3,)</f>
        <v>2963505.8666666667</v>
      </c>
      <c r="F16" s="91">
        <f>D16*E16</f>
        <v>2963505.8666666667</v>
      </c>
      <c r="G16" s="92">
        <v>7.46</v>
      </c>
      <c r="H16" s="91">
        <f>F16*G16</f>
        <v>22107753.765333332</v>
      </c>
      <c r="J16" s="93"/>
      <c r="K16" s="93"/>
      <c r="M16" s="79"/>
      <c r="N16" s="80"/>
      <c r="O16" s="86"/>
      <c r="P16" s="87"/>
    </row>
    <row r="17" spans="1:16" ht="15.75" x14ac:dyDescent="0.25">
      <c r="A17" s="88" t="s">
        <v>352</v>
      </c>
      <c r="B17" s="94" t="s">
        <v>2</v>
      </c>
      <c r="C17" s="90" t="s">
        <v>375</v>
      </c>
      <c r="D17" s="91">
        <v>1</v>
      </c>
      <c r="E17" s="91">
        <f ca="1">E16-E18</f>
        <v>555232.49666666659</v>
      </c>
      <c r="F17" s="91">
        <f t="shared" ref="F17" ca="1" si="0">D17*E17</f>
        <v>555232.49666666659</v>
      </c>
      <c r="G17" s="92">
        <v>7.46</v>
      </c>
      <c r="H17" s="91">
        <f t="shared" ref="H17" ca="1" si="1">F17*G17</f>
        <v>4142034.4251333326</v>
      </c>
      <c r="J17" s="93"/>
      <c r="K17" s="93"/>
      <c r="M17" s="79"/>
      <c r="N17" s="80"/>
      <c r="O17" s="86"/>
      <c r="P17" s="87"/>
    </row>
    <row r="18" spans="1:16" x14ac:dyDescent="0.25">
      <c r="A18" s="88"/>
      <c r="B18" s="94" t="s">
        <v>3</v>
      </c>
      <c r="C18" s="90" t="s">
        <v>375</v>
      </c>
      <c r="D18" s="91">
        <v>1</v>
      </c>
      <c r="E18" s="95">
        <f ca="1">VLOOKUP(B16,'[2]Типовые 2 кв. 2021'!B:E,4,)</f>
        <v>2408273.37</v>
      </c>
      <c r="F18" s="91">
        <f ca="1">D18*E18</f>
        <v>2408273.37</v>
      </c>
      <c r="G18" s="92">
        <v>7.46</v>
      </c>
      <c r="H18" s="91">
        <f ca="1">F18*G18</f>
        <v>17965719.3402</v>
      </c>
    </row>
    <row r="19" spans="1:16" x14ac:dyDescent="0.25">
      <c r="A19" s="96"/>
      <c r="B19" s="83" t="s">
        <v>12</v>
      </c>
      <c r="C19" s="90"/>
      <c r="D19" s="92"/>
      <c r="E19" s="92"/>
      <c r="F19" s="92"/>
      <c r="G19" s="92"/>
      <c r="H19" s="92">
        <f ca="1">SUM(H20:H21)</f>
        <v>22107753.765333332</v>
      </c>
    </row>
    <row r="20" spans="1:16" x14ac:dyDescent="0.25">
      <c r="A20" s="96"/>
      <c r="B20" s="97" t="s">
        <v>2</v>
      </c>
      <c r="C20" s="90"/>
      <c r="D20" s="92"/>
      <c r="E20" s="92"/>
      <c r="F20" s="92"/>
      <c r="G20" s="92"/>
      <c r="H20" s="92">
        <f ca="1">H17</f>
        <v>4142034.4251333326</v>
      </c>
    </row>
    <row r="21" spans="1:16" x14ac:dyDescent="0.25">
      <c r="A21" s="96"/>
      <c r="B21" s="97" t="s">
        <v>3</v>
      </c>
      <c r="C21" s="90"/>
      <c r="D21" s="92"/>
      <c r="E21" s="92"/>
      <c r="F21" s="92"/>
      <c r="G21" s="92"/>
      <c r="H21" s="92">
        <f ca="1">H18</f>
        <v>17965719.3402</v>
      </c>
    </row>
    <row r="22" spans="1:16" x14ac:dyDescent="0.25">
      <c r="A22" s="82" t="s">
        <v>24</v>
      </c>
      <c r="B22" s="83" t="s">
        <v>31</v>
      </c>
      <c r="C22" s="90"/>
      <c r="D22" s="92"/>
      <c r="E22" s="92"/>
      <c r="F22" s="92"/>
      <c r="G22" s="92"/>
      <c r="H22" s="92">
        <f ca="1">H19*0.08</f>
        <v>1768620.3012266667</v>
      </c>
    </row>
    <row r="23" spans="1:16" x14ac:dyDescent="0.25">
      <c r="A23" s="82" t="s">
        <v>26</v>
      </c>
      <c r="B23" s="83" t="s">
        <v>25</v>
      </c>
      <c r="C23" s="90"/>
      <c r="D23" s="92"/>
      <c r="E23" s="92"/>
      <c r="F23" s="92"/>
      <c r="G23" s="92"/>
      <c r="H23" s="92">
        <f ca="1">H22+H19</f>
        <v>23876374.06656</v>
      </c>
      <c r="J23" s="98">
        <f ca="1">H23-(SUM(C28:C30))</f>
        <v>0</v>
      </c>
    </row>
    <row r="24" spans="1:16" x14ac:dyDescent="0.25">
      <c r="A24" s="99"/>
      <c r="B24" s="63"/>
      <c r="C24" s="63"/>
    </row>
    <row r="25" spans="1:16" x14ac:dyDescent="0.25">
      <c r="A25" s="74" t="s">
        <v>13</v>
      </c>
      <c r="B25" s="63"/>
      <c r="C25" s="63"/>
    </row>
    <row r="26" spans="1:16" x14ac:dyDescent="0.25">
      <c r="A26" s="100"/>
      <c r="B26" s="63"/>
      <c r="C26" s="63"/>
      <c r="I26" s="75" t="s">
        <v>381</v>
      </c>
    </row>
    <row r="27" spans="1:16" ht="63.75" customHeight="1" x14ac:dyDescent="0.25">
      <c r="A27" s="101" t="s">
        <v>9</v>
      </c>
      <c r="B27" s="101" t="s">
        <v>0</v>
      </c>
      <c r="C27" s="102" t="s">
        <v>44</v>
      </c>
      <c r="D27" s="101" t="s">
        <v>40</v>
      </c>
      <c r="E27" s="101" t="s">
        <v>16</v>
      </c>
      <c r="F27" s="101" t="s">
        <v>17</v>
      </c>
      <c r="G27" s="101" t="s">
        <v>18</v>
      </c>
      <c r="H27" s="101" t="s">
        <v>374</v>
      </c>
      <c r="I27" s="101" t="s">
        <v>373</v>
      </c>
    </row>
    <row r="28" spans="1:16" ht="15.75" x14ac:dyDescent="0.25">
      <c r="A28" s="103">
        <v>1</v>
      </c>
      <c r="B28" s="97" t="s">
        <v>1</v>
      </c>
      <c r="C28" s="104">
        <f ca="1">H22</f>
        <v>1768620.3012266667</v>
      </c>
      <c r="D28" s="105">
        <f>VLOOKUP(F9,L41:M44,2,)</f>
        <v>1.0369999999999999</v>
      </c>
      <c r="E28" s="54">
        <f ca="1">C28*D28</f>
        <v>1834059.2523720532</v>
      </c>
      <c r="F28" s="54">
        <f ca="1">E28*0.2</f>
        <v>366811.85047441069</v>
      </c>
      <c r="G28" s="54">
        <f ca="1">E28+F28</f>
        <v>2200871.1028464641</v>
      </c>
      <c r="H28" s="91">
        <f>I28*1.2</f>
        <v>1104807.4328033135</v>
      </c>
      <c r="I28" s="91">
        <v>920672.8606694279</v>
      </c>
      <c r="J28" s="79"/>
      <c r="K28" s="86"/>
      <c r="L28" s="106"/>
    </row>
    <row r="29" spans="1:16" ht="15.75" x14ac:dyDescent="0.25">
      <c r="A29" s="103">
        <v>2</v>
      </c>
      <c r="B29" s="97" t="s">
        <v>2</v>
      </c>
      <c r="C29" s="107">
        <f ca="1">H20</f>
        <v>4142034.4251333326</v>
      </c>
      <c r="D29" s="105">
        <f>VLOOKUP(F9,L41:M44,2,)</f>
        <v>1.0369999999999999</v>
      </c>
      <c r="E29" s="54">
        <f t="shared" ref="E29:E36" ca="1" si="2">C29*D29</f>
        <v>4295289.698863266</v>
      </c>
      <c r="F29" s="54">
        <f t="shared" ref="F29:F36" ca="1" si="3">E29*0.2</f>
        <v>859057.93977265328</v>
      </c>
      <c r="G29" s="54">
        <f t="shared" ref="G29:G36" ca="1" si="4">E29+F29</f>
        <v>5154347.6386359194</v>
      </c>
      <c r="H29" s="91">
        <f t="shared" ref="H29:H31" si="5">I29*1.2</f>
        <v>4796049.7682112008</v>
      </c>
      <c r="I29" s="91">
        <v>3996708.140176001</v>
      </c>
      <c r="J29" s="79"/>
      <c r="K29" s="86"/>
      <c r="L29" s="106"/>
    </row>
    <row r="30" spans="1:16" ht="15.75" x14ac:dyDescent="0.25">
      <c r="A30" s="103">
        <v>3</v>
      </c>
      <c r="B30" s="97" t="s">
        <v>3</v>
      </c>
      <c r="C30" s="107">
        <f ca="1">H21</f>
        <v>17965719.3402</v>
      </c>
      <c r="D30" s="105">
        <f>VLOOKUP(F9,L41:M44,2,)</f>
        <v>1.0369999999999999</v>
      </c>
      <c r="E30" s="54">
        <f t="shared" ca="1" si="2"/>
        <v>18630450.955787398</v>
      </c>
      <c r="F30" s="54">
        <f t="shared" ca="1" si="3"/>
        <v>3726090.1911574798</v>
      </c>
      <c r="G30" s="54">
        <f t="shared" ca="1" si="4"/>
        <v>22356541.146944877</v>
      </c>
      <c r="H30" s="91">
        <f t="shared" si="5"/>
        <v>17651377.343827743</v>
      </c>
      <c r="I30" s="91">
        <v>14709481.119856453</v>
      </c>
      <c r="J30" s="79"/>
      <c r="K30" s="86"/>
      <c r="L30" s="106"/>
    </row>
    <row r="31" spans="1:16" ht="15.75" x14ac:dyDescent="0.25">
      <c r="A31" s="103">
        <v>4</v>
      </c>
      <c r="B31" s="97" t="s">
        <v>7</v>
      </c>
      <c r="C31" s="107">
        <f ca="1">SUM(C32:C36)</f>
        <v>3956315.1828289921</v>
      </c>
      <c r="D31" s="105">
        <f>VLOOKUP(F9,L41:M44,2,)</f>
        <v>1.0369999999999999</v>
      </c>
      <c r="E31" s="54">
        <f t="shared" ca="1" si="2"/>
        <v>4102698.8445936646</v>
      </c>
      <c r="F31" s="54">
        <f t="shared" ca="1" si="3"/>
        <v>820539.768918733</v>
      </c>
      <c r="G31" s="54">
        <f t="shared" ca="1" si="4"/>
        <v>4923238.6135123977</v>
      </c>
      <c r="H31" s="91">
        <f t="shared" si="5"/>
        <v>807372.10715774412</v>
      </c>
      <c r="I31" s="91">
        <v>672810.08929812012</v>
      </c>
      <c r="J31" s="79"/>
      <c r="K31" s="86"/>
      <c r="L31" s="106"/>
    </row>
    <row r="32" spans="1:16" ht="15.75" x14ac:dyDescent="0.25">
      <c r="A32" s="88" t="s">
        <v>354</v>
      </c>
      <c r="B32" s="97" t="s">
        <v>4</v>
      </c>
      <c r="C32" s="107">
        <f ca="1">SUM(C28:C30)*J32</f>
        <v>231600.82844563201</v>
      </c>
      <c r="D32" s="105">
        <f>VLOOKUP(F9,L41:M44,2,)</f>
        <v>1.0369999999999999</v>
      </c>
      <c r="E32" s="54">
        <f t="shared" ca="1" si="2"/>
        <v>240170.05909812037</v>
      </c>
      <c r="F32" s="54">
        <f t="shared" ca="1" si="3"/>
        <v>48034.01181962408</v>
      </c>
      <c r="G32" s="54">
        <f t="shared" ca="1" si="4"/>
        <v>288204.07091774442</v>
      </c>
      <c r="H32" s="91"/>
      <c r="I32" s="91"/>
      <c r="J32" s="108">
        <v>9.7000000000000003E-3</v>
      </c>
      <c r="K32" s="86"/>
      <c r="L32" s="106"/>
    </row>
    <row r="33" spans="1:15" ht="15.75" x14ac:dyDescent="0.25">
      <c r="A33" s="88" t="s">
        <v>355</v>
      </c>
      <c r="B33" s="109" t="s">
        <v>38</v>
      </c>
      <c r="C33" s="107">
        <f ca="1">SUM(C28:C30)*J33</f>
        <v>510954.40502438397</v>
      </c>
      <c r="D33" s="105">
        <f>VLOOKUP(F9,L41:M44,2,)</f>
        <v>1.0369999999999999</v>
      </c>
      <c r="E33" s="54">
        <f t="shared" ca="1" si="2"/>
        <v>529859.7180102861</v>
      </c>
      <c r="F33" s="54">
        <f t="shared" ca="1" si="3"/>
        <v>105971.94360205723</v>
      </c>
      <c r="G33" s="54">
        <f t="shared" ca="1" si="4"/>
        <v>635831.66161234328</v>
      </c>
      <c r="H33" s="91"/>
      <c r="I33" s="91"/>
      <c r="J33" s="108">
        <v>2.1399999999999999E-2</v>
      </c>
      <c r="K33" s="86"/>
      <c r="L33" s="106"/>
    </row>
    <row r="34" spans="1:15" ht="15.75" x14ac:dyDescent="0.25">
      <c r="A34" s="88" t="s">
        <v>356</v>
      </c>
      <c r="B34" s="109" t="s">
        <v>39</v>
      </c>
      <c r="C34" s="107">
        <f ca="1">SUM(C28:C30)*J34</f>
        <v>2015165.9712176642</v>
      </c>
      <c r="D34" s="105">
        <f>VLOOKUP(F9,L41:M44,2,)</f>
        <v>1.0369999999999999</v>
      </c>
      <c r="E34" s="54">
        <f t="shared" ca="1" si="2"/>
        <v>2089727.1121527175</v>
      </c>
      <c r="F34" s="54">
        <f t="shared" ca="1" si="3"/>
        <v>417945.42243054352</v>
      </c>
      <c r="G34" s="54">
        <f t="shared" ca="1" si="4"/>
        <v>2507672.5345832612</v>
      </c>
      <c r="H34" s="91"/>
      <c r="I34" s="91"/>
      <c r="J34" s="108">
        <v>8.4400000000000003E-2</v>
      </c>
      <c r="K34" s="86"/>
      <c r="L34" s="106"/>
    </row>
    <row r="35" spans="1:15" ht="15.75" x14ac:dyDescent="0.25">
      <c r="A35" s="88" t="s">
        <v>357</v>
      </c>
      <c r="B35" s="97" t="s">
        <v>6</v>
      </c>
      <c r="C35" s="107">
        <f ca="1">SUM(C28:C30)*J35</f>
        <v>680476.66089696006</v>
      </c>
      <c r="D35" s="105">
        <f>VLOOKUP(F9,L41:M44,2,)</f>
        <v>1.0369999999999999</v>
      </c>
      <c r="E35" s="54">
        <f t="shared" ca="1" si="2"/>
        <v>705654.29735014751</v>
      </c>
      <c r="F35" s="54">
        <f t="shared" ca="1" si="3"/>
        <v>141130.85947002951</v>
      </c>
      <c r="G35" s="54">
        <f t="shared" ca="1" si="4"/>
        <v>846785.15682017698</v>
      </c>
      <c r="H35" s="91"/>
      <c r="I35" s="91"/>
      <c r="J35" s="108">
        <v>2.8500000000000001E-2</v>
      </c>
      <c r="K35" s="86"/>
      <c r="L35" s="106"/>
    </row>
    <row r="36" spans="1:15" x14ac:dyDescent="0.25">
      <c r="A36" s="88" t="s">
        <v>358</v>
      </c>
      <c r="B36" s="97" t="s">
        <v>5</v>
      </c>
      <c r="C36" s="107">
        <f ca="1">SUM(C28:C30)*J36</f>
        <v>518117.31724435202</v>
      </c>
      <c r="D36" s="105">
        <f>VLOOKUP(F9,L41:M44,2,)</f>
        <v>1.0369999999999999</v>
      </c>
      <c r="E36" s="54">
        <f t="shared" ca="1" si="2"/>
        <v>537287.65798239305</v>
      </c>
      <c r="F36" s="54">
        <f t="shared" ca="1" si="3"/>
        <v>107457.53159647861</v>
      </c>
      <c r="G36" s="54">
        <f t="shared" ca="1" si="4"/>
        <v>644745.18957887171</v>
      </c>
      <c r="H36" s="91"/>
      <c r="I36" s="91"/>
      <c r="J36" s="110">
        <v>2.1700000000000001E-2</v>
      </c>
    </row>
    <row r="37" spans="1:15" x14ac:dyDescent="0.25">
      <c r="A37" s="96"/>
      <c r="B37" s="111" t="s">
        <v>359</v>
      </c>
      <c r="C37" s="107">
        <f ca="1">SUM(C28:C31)</f>
        <v>27832689.249388993</v>
      </c>
      <c r="D37" s="105">
        <f>VLOOKUP(F9,L41:M44,2,)</f>
        <v>1.0369999999999999</v>
      </c>
      <c r="E37" s="54">
        <f ca="1">SUM(E28:E31)</f>
        <v>28862498.751616381</v>
      </c>
      <c r="F37" s="54">
        <f ca="1">SUM(F28:F31)</f>
        <v>5772499.750323277</v>
      </c>
      <c r="G37" s="54">
        <f ca="1">SUM(G28:G31)</f>
        <v>34634998.501939662</v>
      </c>
      <c r="H37" s="91">
        <f>SUM(H28:H36)</f>
        <v>24359606.652000003</v>
      </c>
      <c r="I37" s="91">
        <f>SUM(I28:I36)</f>
        <v>20299672.210000001</v>
      </c>
    </row>
    <row r="39" spans="1:15" s="63" customFormat="1" x14ac:dyDescent="0.2">
      <c r="A39" s="100" t="s">
        <v>28</v>
      </c>
      <c r="B39" s="100"/>
      <c r="J39" s="59"/>
    </row>
    <row r="40" spans="1:15" s="64" customFormat="1" ht="67.5" customHeight="1" x14ac:dyDescent="0.25">
      <c r="A40" s="112" t="s">
        <v>29</v>
      </c>
      <c r="B40" s="113" t="s">
        <v>378</v>
      </c>
      <c r="C40" s="113"/>
      <c r="D40" s="113"/>
      <c r="E40" s="113"/>
      <c r="F40" s="113"/>
      <c r="G40" s="113"/>
    </row>
    <row r="41" spans="1:15" s="64" customFormat="1" ht="40.5" customHeight="1" x14ac:dyDescent="0.25">
      <c r="A41" s="112" t="s">
        <v>30</v>
      </c>
      <c r="B41" s="113" t="s">
        <v>360</v>
      </c>
      <c r="C41" s="113"/>
      <c r="D41" s="113"/>
      <c r="E41" s="113"/>
      <c r="F41" s="113"/>
      <c r="G41" s="113"/>
      <c r="H41" s="65"/>
      <c r="J41" s="65" t="s">
        <v>367</v>
      </c>
      <c r="K41" s="64">
        <v>7.46</v>
      </c>
      <c r="L41" s="57" t="s">
        <v>333</v>
      </c>
      <c r="M41" s="58">
        <v>1.0369999999999999</v>
      </c>
      <c r="N41" s="55"/>
      <c r="O41" s="55"/>
    </row>
    <row r="42" spans="1:15" s="64" customFormat="1" ht="28.5" customHeight="1" x14ac:dyDescent="0.25">
      <c r="A42" s="112" t="s">
        <v>32</v>
      </c>
      <c r="B42" s="113" t="s">
        <v>33</v>
      </c>
      <c r="C42" s="113"/>
      <c r="D42" s="113"/>
      <c r="E42" s="113"/>
      <c r="F42" s="113"/>
      <c r="G42" s="113"/>
      <c r="J42" s="64" t="s">
        <v>365</v>
      </c>
      <c r="K42" s="64">
        <v>5.62</v>
      </c>
      <c r="L42" s="57" t="s">
        <v>334</v>
      </c>
      <c r="M42" s="58">
        <f>1.037*1.038</f>
        <v>1.076406</v>
      </c>
      <c r="N42" s="56"/>
      <c r="O42" s="56"/>
    </row>
    <row r="43" spans="1:15" s="63" customFormat="1" ht="16.5" customHeight="1" x14ac:dyDescent="0.2">
      <c r="A43" s="112" t="s">
        <v>34</v>
      </c>
      <c r="B43" s="64" t="s">
        <v>379</v>
      </c>
      <c r="C43" s="64"/>
      <c r="J43" s="63" t="s">
        <v>364</v>
      </c>
      <c r="K43" s="63">
        <v>6.16</v>
      </c>
      <c r="L43" s="57" t="s">
        <v>335</v>
      </c>
      <c r="M43" s="58">
        <f>1.037*1.038*1.038</f>
        <v>1.117309428</v>
      </c>
      <c r="N43" s="114"/>
      <c r="O43" s="114"/>
    </row>
    <row r="44" spans="1:15" s="63" customFormat="1" ht="15.75" customHeight="1" x14ac:dyDescent="0.2">
      <c r="A44" s="115" t="s">
        <v>35</v>
      </c>
      <c r="B44" s="64" t="s">
        <v>380</v>
      </c>
      <c r="C44" s="64"/>
      <c r="L44" s="57" t="s">
        <v>336</v>
      </c>
      <c r="M44" s="58">
        <f>1.037*1.038*1.038*1.038</f>
        <v>1.159767186264</v>
      </c>
      <c r="N44" s="114"/>
      <c r="O44" s="114"/>
    </row>
    <row r="45" spans="1:15" s="63" customFormat="1" ht="18.75" customHeight="1" x14ac:dyDescent="0.25">
      <c r="A45" s="115" t="s">
        <v>36</v>
      </c>
      <c r="B45" s="64" t="s">
        <v>41</v>
      </c>
      <c r="C45" s="64"/>
      <c r="L45" s="55"/>
      <c r="M45" s="56"/>
      <c r="N45" s="114"/>
      <c r="O45" s="114"/>
    </row>
    <row r="46" spans="1:15" s="63" customFormat="1" ht="12.75" x14ac:dyDescent="0.2">
      <c r="A46" s="99"/>
    </row>
    <row r="47" spans="1:15" x14ac:dyDescent="0.25">
      <c r="B47" s="64"/>
    </row>
  </sheetData>
  <dataConsolidate>
    <dataRefs count="1">
      <dataRef ref="B8:B287" sheet="Типовые 2 кв. 2021"/>
    </dataRefs>
  </dataConsolidate>
  <mergeCells count="14">
    <mergeCell ref="B40:G40"/>
    <mergeCell ref="B41:G41"/>
    <mergeCell ref="B42:G42"/>
    <mergeCell ref="H13:H14"/>
    <mergeCell ref="A5:F5"/>
    <mergeCell ref="G13:G14"/>
    <mergeCell ref="A13:A14"/>
    <mergeCell ref="B13:B14"/>
    <mergeCell ref="C13:C14"/>
    <mergeCell ref="D13:D14"/>
    <mergeCell ref="F13:F14"/>
    <mergeCell ref="F7:H7"/>
    <mergeCell ref="F9:H9"/>
    <mergeCell ref="E13:E14"/>
  </mergeCells>
  <dataValidations count="1">
    <dataValidation type="list" allowBlank="1" showInputMessage="1" showErrorMessage="1" sqref="G16:G18" xr:uid="{F8B394C5-EF1E-4EF6-9DC1-52D63E5E7D36}">
      <formula1>$J$13:$J$15</formula1>
    </dataValidation>
  </dataValidations>
  <pageMargins left="0.70866141732283472" right="0.70866141732283472" top="0.74803149606299213" bottom="0.74803149606299213" header="0.31496062992125984" footer="0.31496062992125984"/>
  <pageSetup paperSize="9" scale="57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3000000}">
          <x14:formula1>
            <xm:f>'Типовые 2 кв. 2021'!$B$8:$B$289</xm:f>
          </x14:formula1>
          <xm:sqref>B16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F292"/>
  <sheetViews>
    <sheetView zoomScaleNormal="100" workbookViewId="0">
      <pane ySplit="7" topLeftCell="A175" activePane="bottomLeft" state="frozen"/>
      <selection pane="bottomLeft" activeCell="C195" sqref="C195"/>
    </sheetView>
  </sheetViews>
  <sheetFormatPr defaultColWidth="9.5703125" defaultRowHeight="15" x14ac:dyDescent="0.25"/>
  <cols>
    <col min="1" max="1" width="3.7109375" customWidth="1"/>
    <col min="2" max="2" width="70" customWidth="1"/>
    <col min="3" max="3" width="13.7109375" bestFit="1" customWidth="1"/>
    <col min="4" max="4" width="12.5703125" bestFit="1" customWidth="1"/>
    <col min="5" max="5" width="17.7109375" customWidth="1"/>
    <col min="6" max="6" width="13.85546875" customWidth="1"/>
    <col min="257" max="257" width="3.7109375" customWidth="1"/>
    <col min="258" max="258" width="70" customWidth="1"/>
    <col min="259" max="259" width="13.7109375" bestFit="1" customWidth="1"/>
    <col min="260" max="260" width="12.5703125" bestFit="1" customWidth="1"/>
    <col min="261" max="261" width="14.42578125" customWidth="1"/>
    <col min="513" max="513" width="3.7109375" customWidth="1"/>
    <col min="514" max="514" width="70" customWidth="1"/>
    <col min="515" max="515" width="13.7109375" bestFit="1" customWidth="1"/>
    <col min="516" max="516" width="12.5703125" bestFit="1" customWidth="1"/>
    <col min="517" max="517" width="14.42578125" customWidth="1"/>
    <col min="769" max="769" width="3.7109375" customWidth="1"/>
    <col min="770" max="770" width="70" customWidth="1"/>
    <col min="771" max="771" width="13.7109375" bestFit="1" customWidth="1"/>
    <col min="772" max="772" width="12.5703125" bestFit="1" customWidth="1"/>
    <col min="773" max="773" width="14.42578125" customWidth="1"/>
    <col min="1025" max="1025" width="3.7109375" customWidth="1"/>
    <col min="1026" max="1026" width="70" customWidth="1"/>
    <col min="1027" max="1027" width="13.7109375" bestFit="1" customWidth="1"/>
    <col min="1028" max="1028" width="12.5703125" bestFit="1" customWidth="1"/>
    <col min="1029" max="1029" width="14.42578125" customWidth="1"/>
    <col min="1281" max="1281" width="3.7109375" customWidth="1"/>
    <col min="1282" max="1282" width="70" customWidth="1"/>
    <col min="1283" max="1283" width="13.7109375" bestFit="1" customWidth="1"/>
    <col min="1284" max="1284" width="12.5703125" bestFit="1" customWidth="1"/>
    <col min="1285" max="1285" width="14.42578125" customWidth="1"/>
    <col min="1537" max="1537" width="3.7109375" customWidth="1"/>
    <col min="1538" max="1538" width="70" customWidth="1"/>
    <col min="1539" max="1539" width="13.7109375" bestFit="1" customWidth="1"/>
    <col min="1540" max="1540" width="12.5703125" bestFit="1" customWidth="1"/>
    <col min="1541" max="1541" width="14.42578125" customWidth="1"/>
    <col min="1793" max="1793" width="3.7109375" customWidth="1"/>
    <col min="1794" max="1794" width="70" customWidth="1"/>
    <col min="1795" max="1795" width="13.7109375" bestFit="1" customWidth="1"/>
    <col min="1796" max="1796" width="12.5703125" bestFit="1" customWidth="1"/>
    <col min="1797" max="1797" width="14.42578125" customWidth="1"/>
    <col min="2049" max="2049" width="3.7109375" customWidth="1"/>
    <col min="2050" max="2050" width="70" customWidth="1"/>
    <col min="2051" max="2051" width="13.7109375" bestFit="1" customWidth="1"/>
    <col min="2052" max="2052" width="12.5703125" bestFit="1" customWidth="1"/>
    <col min="2053" max="2053" width="14.42578125" customWidth="1"/>
    <col min="2305" max="2305" width="3.7109375" customWidth="1"/>
    <col min="2306" max="2306" width="70" customWidth="1"/>
    <col min="2307" max="2307" width="13.7109375" bestFit="1" customWidth="1"/>
    <col min="2308" max="2308" width="12.5703125" bestFit="1" customWidth="1"/>
    <col min="2309" max="2309" width="14.42578125" customWidth="1"/>
    <col min="2561" max="2561" width="3.7109375" customWidth="1"/>
    <col min="2562" max="2562" width="70" customWidth="1"/>
    <col min="2563" max="2563" width="13.7109375" bestFit="1" customWidth="1"/>
    <col min="2564" max="2564" width="12.5703125" bestFit="1" customWidth="1"/>
    <col min="2565" max="2565" width="14.42578125" customWidth="1"/>
    <col min="2817" max="2817" width="3.7109375" customWidth="1"/>
    <col min="2818" max="2818" width="70" customWidth="1"/>
    <col min="2819" max="2819" width="13.7109375" bestFit="1" customWidth="1"/>
    <col min="2820" max="2820" width="12.5703125" bestFit="1" customWidth="1"/>
    <col min="2821" max="2821" width="14.42578125" customWidth="1"/>
    <col min="3073" max="3073" width="3.7109375" customWidth="1"/>
    <col min="3074" max="3074" width="70" customWidth="1"/>
    <col min="3075" max="3075" width="13.7109375" bestFit="1" customWidth="1"/>
    <col min="3076" max="3076" width="12.5703125" bestFit="1" customWidth="1"/>
    <col min="3077" max="3077" width="14.42578125" customWidth="1"/>
    <col min="3329" max="3329" width="3.7109375" customWidth="1"/>
    <col min="3330" max="3330" width="70" customWidth="1"/>
    <col min="3331" max="3331" width="13.7109375" bestFit="1" customWidth="1"/>
    <col min="3332" max="3332" width="12.5703125" bestFit="1" customWidth="1"/>
    <col min="3333" max="3333" width="14.42578125" customWidth="1"/>
    <col min="3585" max="3585" width="3.7109375" customWidth="1"/>
    <col min="3586" max="3586" width="70" customWidth="1"/>
    <col min="3587" max="3587" width="13.7109375" bestFit="1" customWidth="1"/>
    <col min="3588" max="3588" width="12.5703125" bestFit="1" customWidth="1"/>
    <col min="3589" max="3589" width="14.42578125" customWidth="1"/>
    <col min="3841" max="3841" width="3.7109375" customWidth="1"/>
    <col min="3842" max="3842" width="70" customWidth="1"/>
    <col min="3843" max="3843" width="13.7109375" bestFit="1" customWidth="1"/>
    <col min="3844" max="3844" width="12.5703125" bestFit="1" customWidth="1"/>
    <col min="3845" max="3845" width="14.42578125" customWidth="1"/>
    <col min="4097" max="4097" width="3.7109375" customWidth="1"/>
    <col min="4098" max="4098" width="70" customWidth="1"/>
    <col min="4099" max="4099" width="13.7109375" bestFit="1" customWidth="1"/>
    <col min="4100" max="4100" width="12.5703125" bestFit="1" customWidth="1"/>
    <col min="4101" max="4101" width="14.42578125" customWidth="1"/>
    <col min="4353" max="4353" width="3.7109375" customWidth="1"/>
    <col min="4354" max="4354" width="70" customWidth="1"/>
    <col min="4355" max="4355" width="13.7109375" bestFit="1" customWidth="1"/>
    <col min="4356" max="4356" width="12.5703125" bestFit="1" customWidth="1"/>
    <col min="4357" max="4357" width="14.42578125" customWidth="1"/>
    <col min="4609" max="4609" width="3.7109375" customWidth="1"/>
    <col min="4610" max="4610" width="70" customWidth="1"/>
    <col min="4611" max="4611" width="13.7109375" bestFit="1" customWidth="1"/>
    <col min="4612" max="4612" width="12.5703125" bestFit="1" customWidth="1"/>
    <col min="4613" max="4613" width="14.42578125" customWidth="1"/>
    <col min="4865" max="4865" width="3.7109375" customWidth="1"/>
    <col min="4866" max="4866" width="70" customWidth="1"/>
    <col min="4867" max="4867" width="13.7109375" bestFit="1" customWidth="1"/>
    <col min="4868" max="4868" width="12.5703125" bestFit="1" customWidth="1"/>
    <col min="4869" max="4869" width="14.42578125" customWidth="1"/>
    <col min="5121" max="5121" width="3.7109375" customWidth="1"/>
    <col min="5122" max="5122" width="70" customWidth="1"/>
    <col min="5123" max="5123" width="13.7109375" bestFit="1" customWidth="1"/>
    <col min="5124" max="5124" width="12.5703125" bestFit="1" customWidth="1"/>
    <col min="5125" max="5125" width="14.42578125" customWidth="1"/>
    <col min="5377" max="5377" width="3.7109375" customWidth="1"/>
    <col min="5378" max="5378" width="70" customWidth="1"/>
    <col min="5379" max="5379" width="13.7109375" bestFit="1" customWidth="1"/>
    <col min="5380" max="5380" width="12.5703125" bestFit="1" customWidth="1"/>
    <col min="5381" max="5381" width="14.42578125" customWidth="1"/>
    <col min="5633" max="5633" width="3.7109375" customWidth="1"/>
    <col min="5634" max="5634" width="70" customWidth="1"/>
    <col min="5635" max="5635" width="13.7109375" bestFit="1" customWidth="1"/>
    <col min="5636" max="5636" width="12.5703125" bestFit="1" customWidth="1"/>
    <col min="5637" max="5637" width="14.42578125" customWidth="1"/>
    <col min="5889" max="5889" width="3.7109375" customWidth="1"/>
    <col min="5890" max="5890" width="70" customWidth="1"/>
    <col min="5891" max="5891" width="13.7109375" bestFit="1" customWidth="1"/>
    <col min="5892" max="5892" width="12.5703125" bestFit="1" customWidth="1"/>
    <col min="5893" max="5893" width="14.42578125" customWidth="1"/>
    <col min="6145" max="6145" width="3.7109375" customWidth="1"/>
    <col min="6146" max="6146" width="70" customWidth="1"/>
    <col min="6147" max="6147" width="13.7109375" bestFit="1" customWidth="1"/>
    <col min="6148" max="6148" width="12.5703125" bestFit="1" customWidth="1"/>
    <col min="6149" max="6149" width="14.42578125" customWidth="1"/>
    <col min="6401" max="6401" width="3.7109375" customWidth="1"/>
    <col min="6402" max="6402" width="70" customWidth="1"/>
    <col min="6403" max="6403" width="13.7109375" bestFit="1" customWidth="1"/>
    <col min="6404" max="6404" width="12.5703125" bestFit="1" customWidth="1"/>
    <col min="6405" max="6405" width="14.42578125" customWidth="1"/>
    <col min="6657" max="6657" width="3.7109375" customWidth="1"/>
    <col min="6658" max="6658" width="70" customWidth="1"/>
    <col min="6659" max="6659" width="13.7109375" bestFit="1" customWidth="1"/>
    <col min="6660" max="6660" width="12.5703125" bestFit="1" customWidth="1"/>
    <col min="6661" max="6661" width="14.42578125" customWidth="1"/>
    <col min="6913" max="6913" width="3.7109375" customWidth="1"/>
    <col min="6914" max="6914" width="70" customWidth="1"/>
    <col min="6915" max="6915" width="13.7109375" bestFit="1" customWidth="1"/>
    <col min="6916" max="6916" width="12.5703125" bestFit="1" customWidth="1"/>
    <col min="6917" max="6917" width="14.42578125" customWidth="1"/>
    <col min="7169" max="7169" width="3.7109375" customWidth="1"/>
    <col min="7170" max="7170" width="70" customWidth="1"/>
    <col min="7171" max="7171" width="13.7109375" bestFit="1" customWidth="1"/>
    <col min="7172" max="7172" width="12.5703125" bestFit="1" customWidth="1"/>
    <col min="7173" max="7173" width="14.42578125" customWidth="1"/>
    <col min="7425" max="7425" width="3.7109375" customWidth="1"/>
    <col min="7426" max="7426" width="70" customWidth="1"/>
    <col min="7427" max="7427" width="13.7109375" bestFit="1" customWidth="1"/>
    <col min="7428" max="7428" width="12.5703125" bestFit="1" customWidth="1"/>
    <col min="7429" max="7429" width="14.42578125" customWidth="1"/>
    <col min="7681" max="7681" width="3.7109375" customWidth="1"/>
    <col min="7682" max="7682" width="70" customWidth="1"/>
    <col min="7683" max="7683" width="13.7109375" bestFit="1" customWidth="1"/>
    <col min="7684" max="7684" width="12.5703125" bestFit="1" customWidth="1"/>
    <col min="7685" max="7685" width="14.42578125" customWidth="1"/>
    <col min="7937" max="7937" width="3.7109375" customWidth="1"/>
    <col min="7938" max="7938" width="70" customWidth="1"/>
    <col min="7939" max="7939" width="13.7109375" bestFit="1" customWidth="1"/>
    <col min="7940" max="7940" width="12.5703125" bestFit="1" customWidth="1"/>
    <col min="7941" max="7941" width="14.42578125" customWidth="1"/>
    <col min="8193" max="8193" width="3.7109375" customWidth="1"/>
    <col min="8194" max="8194" width="70" customWidth="1"/>
    <col min="8195" max="8195" width="13.7109375" bestFit="1" customWidth="1"/>
    <col min="8196" max="8196" width="12.5703125" bestFit="1" customWidth="1"/>
    <col min="8197" max="8197" width="14.42578125" customWidth="1"/>
    <col min="8449" max="8449" width="3.7109375" customWidth="1"/>
    <col min="8450" max="8450" width="70" customWidth="1"/>
    <col min="8451" max="8451" width="13.7109375" bestFit="1" customWidth="1"/>
    <col min="8452" max="8452" width="12.5703125" bestFit="1" customWidth="1"/>
    <col min="8453" max="8453" width="14.42578125" customWidth="1"/>
    <col min="8705" max="8705" width="3.7109375" customWidth="1"/>
    <col min="8706" max="8706" width="70" customWidth="1"/>
    <col min="8707" max="8707" width="13.7109375" bestFit="1" customWidth="1"/>
    <col min="8708" max="8708" width="12.5703125" bestFit="1" customWidth="1"/>
    <col min="8709" max="8709" width="14.42578125" customWidth="1"/>
    <col min="8961" max="8961" width="3.7109375" customWidth="1"/>
    <col min="8962" max="8962" width="70" customWidth="1"/>
    <col min="8963" max="8963" width="13.7109375" bestFit="1" customWidth="1"/>
    <col min="8964" max="8964" width="12.5703125" bestFit="1" customWidth="1"/>
    <col min="8965" max="8965" width="14.42578125" customWidth="1"/>
    <col min="9217" max="9217" width="3.7109375" customWidth="1"/>
    <col min="9218" max="9218" width="70" customWidth="1"/>
    <col min="9219" max="9219" width="13.7109375" bestFit="1" customWidth="1"/>
    <col min="9220" max="9220" width="12.5703125" bestFit="1" customWidth="1"/>
    <col min="9221" max="9221" width="14.42578125" customWidth="1"/>
    <col min="9473" max="9473" width="3.7109375" customWidth="1"/>
    <col min="9474" max="9474" width="70" customWidth="1"/>
    <col min="9475" max="9475" width="13.7109375" bestFit="1" customWidth="1"/>
    <col min="9476" max="9476" width="12.5703125" bestFit="1" customWidth="1"/>
    <col min="9477" max="9477" width="14.42578125" customWidth="1"/>
    <col min="9729" max="9729" width="3.7109375" customWidth="1"/>
    <col min="9730" max="9730" width="70" customWidth="1"/>
    <col min="9731" max="9731" width="13.7109375" bestFit="1" customWidth="1"/>
    <col min="9732" max="9732" width="12.5703125" bestFit="1" customWidth="1"/>
    <col min="9733" max="9733" width="14.42578125" customWidth="1"/>
    <col min="9985" max="9985" width="3.7109375" customWidth="1"/>
    <col min="9986" max="9986" width="70" customWidth="1"/>
    <col min="9987" max="9987" width="13.7109375" bestFit="1" customWidth="1"/>
    <col min="9988" max="9988" width="12.5703125" bestFit="1" customWidth="1"/>
    <col min="9989" max="9989" width="14.42578125" customWidth="1"/>
    <col min="10241" max="10241" width="3.7109375" customWidth="1"/>
    <col min="10242" max="10242" width="70" customWidth="1"/>
    <col min="10243" max="10243" width="13.7109375" bestFit="1" customWidth="1"/>
    <col min="10244" max="10244" width="12.5703125" bestFit="1" customWidth="1"/>
    <col min="10245" max="10245" width="14.42578125" customWidth="1"/>
    <col min="10497" max="10497" width="3.7109375" customWidth="1"/>
    <col min="10498" max="10498" width="70" customWidth="1"/>
    <col min="10499" max="10499" width="13.7109375" bestFit="1" customWidth="1"/>
    <col min="10500" max="10500" width="12.5703125" bestFit="1" customWidth="1"/>
    <col min="10501" max="10501" width="14.42578125" customWidth="1"/>
    <col min="10753" max="10753" width="3.7109375" customWidth="1"/>
    <col min="10754" max="10754" width="70" customWidth="1"/>
    <col min="10755" max="10755" width="13.7109375" bestFit="1" customWidth="1"/>
    <col min="10756" max="10756" width="12.5703125" bestFit="1" customWidth="1"/>
    <col min="10757" max="10757" width="14.42578125" customWidth="1"/>
    <col min="11009" max="11009" width="3.7109375" customWidth="1"/>
    <col min="11010" max="11010" width="70" customWidth="1"/>
    <col min="11011" max="11011" width="13.7109375" bestFit="1" customWidth="1"/>
    <col min="11012" max="11012" width="12.5703125" bestFit="1" customWidth="1"/>
    <col min="11013" max="11013" width="14.42578125" customWidth="1"/>
    <col min="11265" max="11265" width="3.7109375" customWidth="1"/>
    <col min="11266" max="11266" width="70" customWidth="1"/>
    <col min="11267" max="11267" width="13.7109375" bestFit="1" customWidth="1"/>
    <col min="11268" max="11268" width="12.5703125" bestFit="1" customWidth="1"/>
    <col min="11269" max="11269" width="14.42578125" customWidth="1"/>
    <col min="11521" max="11521" width="3.7109375" customWidth="1"/>
    <col min="11522" max="11522" width="70" customWidth="1"/>
    <col min="11523" max="11523" width="13.7109375" bestFit="1" customWidth="1"/>
    <col min="11524" max="11524" width="12.5703125" bestFit="1" customWidth="1"/>
    <col min="11525" max="11525" width="14.42578125" customWidth="1"/>
    <col min="11777" max="11777" width="3.7109375" customWidth="1"/>
    <col min="11778" max="11778" width="70" customWidth="1"/>
    <col min="11779" max="11779" width="13.7109375" bestFit="1" customWidth="1"/>
    <col min="11780" max="11780" width="12.5703125" bestFit="1" customWidth="1"/>
    <col min="11781" max="11781" width="14.42578125" customWidth="1"/>
    <col min="12033" max="12033" width="3.7109375" customWidth="1"/>
    <col min="12034" max="12034" width="70" customWidth="1"/>
    <col min="12035" max="12035" width="13.7109375" bestFit="1" customWidth="1"/>
    <col min="12036" max="12036" width="12.5703125" bestFit="1" customWidth="1"/>
    <col min="12037" max="12037" width="14.42578125" customWidth="1"/>
    <col min="12289" max="12289" width="3.7109375" customWidth="1"/>
    <col min="12290" max="12290" width="70" customWidth="1"/>
    <col min="12291" max="12291" width="13.7109375" bestFit="1" customWidth="1"/>
    <col min="12292" max="12292" width="12.5703125" bestFit="1" customWidth="1"/>
    <col min="12293" max="12293" width="14.42578125" customWidth="1"/>
    <col min="12545" max="12545" width="3.7109375" customWidth="1"/>
    <col min="12546" max="12546" width="70" customWidth="1"/>
    <col min="12547" max="12547" width="13.7109375" bestFit="1" customWidth="1"/>
    <col min="12548" max="12548" width="12.5703125" bestFit="1" customWidth="1"/>
    <col min="12549" max="12549" width="14.42578125" customWidth="1"/>
    <col min="12801" max="12801" width="3.7109375" customWidth="1"/>
    <col min="12802" max="12802" width="70" customWidth="1"/>
    <col min="12803" max="12803" width="13.7109375" bestFit="1" customWidth="1"/>
    <col min="12804" max="12804" width="12.5703125" bestFit="1" customWidth="1"/>
    <col min="12805" max="12805" width="14.42578125" customWidth="1"/>
    <col min="13057" max="13057" width="3.7109375" customWidth="1"/>
    <col min="13058" max="13058" width="70" customWidth="1"/>
    <col min="13059" max="13059" width="13.7109375" bestFit="1" customWidth="1"/>
    <col min="13060" max="13060" width="12.5703125" bestFit="1" customWidth="1"/>
    <col min="13061" max="13061" width="14.42578125" customWidth="1"/>
    <col min="13313" max="13313" width="3.7109375" customWidth="1"/>
    <col min="13314" max="13314" width="70" customWidth="1"/>
    <col min="13315" max="13315" width="13.7109375" bestFit="1" customWidth="1"/>
    <col min="13316" max="13316" width="12.5703125" bestFit="1" customWidth="1"/>
    <col min="13317" max="13317" width="14.42578125" customWidth="1"/>
    <col min="13569" max="13569" width="3.7109375" customWidth="1"/>
    <col min="13570" max="13570" width="70" customWidth="1"/>
    <col min="13571" max="13571" width="13.7109375" bestFit="1" customWidth="1"/>
    <col min="13572" max="13572" width="12.5703125" bestFit="1" customWidth="1"/>
    <col min="13573" max="13573" width="14.42578125" customWidth="1"/>
    <col min="13825" max="13825" width="3.7109375" customWidth="1"/>
    <col min="13826" max="13826" width="70" customWidth="1"/>
    <col min="13827" max="13827" width="13.7109375" bestFit="1" customWidth="1"/>
    <col min="13828" max="13828" width="12.5703125" bestFit="1" customWidth="1"/>
    <col min="13829" max="13829" width="14.42578125" customWidth="1"/>
    <col min="14081" max="14081" width="3.7109375" customWidth="1"/>
    <col min="14082" max="14082" width="70" customWidth="1"/>
    <col min="14083" max="14083" width="13.7109375" bestFit="1" customWidth="1"/>
    <col min="14084" max="14084" width="12.5703125" bestFit="1" customWidth="1"/>
    <col min="14085" max="14085" width="14.42578125" customWidth="1"/>
    <col min="14337" max="14337" width="3.7109375" customWidth="1"/>
    <col min="14338" max="14338" width="70" customWidth="1"/>
    <col min="14339" max="14339" width="13.7109375" bestFit="1" customWidth="1"/>
    <col min="14340" max="14340" width="12.5703125" bestFit="1" customWidth="1"/>
    <col min="14341" max="14341" width="14.42578125" customWidth="1"/>
    <col min="14593" max="14593" width="3.7109375" customWidth="1"/>
    <col min="14594" max="14594" width="70" customWidth="1"/>
    <col min="14595" max="14595" width="13.7109375" bestFit="1" customWidth="1"/>
    <col min="14596" max="14596" width="12.5703125" bestFit="1" customWidth="1"/>
    <col min="14597" max="14597" width="14.42578125" customWidth="1"/>
    <col min="14849" max="14849" width="3.7109375" customWidth="1"/>
    <col min="14850" max="14850" width="70" customWidth="1"/>
    <col min="14851" max="14851" width="13.7109375" bestFit="1" customWidth="1"/>
    <col min="14852" max="14852" width="12.5703125" bestFit="1" customWidth="1"/>
    <col min="14853" max="14853" width="14.42578125" customWidth="1"/>
    <col min="15105" max="15105" width="3.7109375" customWidth="1"/>
    <col min="15106" max="15106" width="70" customWidth="1"/>
    <col min="15107" max="15107" width="13.7109375" bestFit="1" customWidth="1"/>
    <col min="15108" max="15108" width="12.5703125" bestFit="1" customWidth="1"/>
    <col min="15109" max="15109" width="14.42578125" customWidth="1"/>
    <col min="15361" max="15361" width="3.7109375" customWidth="1"/>
    <col min="15362" max="15362" width="70" customWidth="1"/>
    <col min="15363" max="15363" width="13.7109375" bestFit="1" customWidth="1"/>
    <col min="15364" max="15364" width="12.5703125" bestFit="1" customWidth="1"/>
    <col min="15365" max="15365" width="14.42578125" customWidth="1"/>
    <col min="15617" max="15617" width="3.7109375" customWidth="1"/>
    <col min="15618" max="15618" width="70" customWidth="1"/>
    <col min="15619" max="15619" width="13.7109375" bestFit="1" customWidth="1"/>
    <col min="15620" max="15620" width="12.5703125" bestFit="1" customWidth="1"/>
    <col min="15621" max="15621" width="14.42578125" customWidth="1"/>
    <col min="15873" max="15873" width="3.7109375" customWidth="1"/>
    <col min="15874" max="15874" width="70" customWidth="1"/>
    <col min="15875" max="15875" width="13.7109375" bestFit="1" customWidth="1"/>
    <col min="15876" max="15876" width="12.5703125" bestFit="1" customWidth="1"/>
    <col min="15877" max="15877" width="14.42578125" customWidth="1"/>
    <col min="16129" max="16129" width="3.7109375" customWidth="1"/>
    <col min="16130" max="16130" width="70" customWidth="1"/>
    <col min="16131" max="16131" width="13.7109375" bestFit="1" customWidth="1"/>
    <col min="16132" max="16132" width="12.5703125" bestFit="1" customWidth="1"/>
    <col min="16133" max="16133" width="14.42578125" customWidth="1"/>
  </cols>
  <sheetData>
    <row r="1" spans="1:6" ht="15" customHeight="1" x14ac:dyDescent="0.25">
      <c r="B1" s="49"/>
      <c r="C1" s="49"/>
      <c r="D1" s="49" t="s">
        <v>45</v>
      </c>
    </row>
    <row r="2" spans="1:6" x14ac:dyDescent="0.25">
      <c r="B2" s="49"/>
      <c r="C2" s="49"/>
      <c r="D2" s="49"/>
    </row>
    <row r="3" spans="1:6" x14ac:dyDescent="0.25">
      <c r="B3" s="61" t="s">
        <v>46</v>
      </c>
      <c r="C3" s="61"/>
      <c r="D3" s="61"/>
    </row>
    <row r="4" spans="1:6" x14ac:dyDescent="0.25">
      <c r="A4" s="3"/>
      <c r="B4" s="3"/>
      <c r="C4" s="3"/>
      <c r="D4" s="3"/>
    </row>
    <row r="5" spans="1:6" ht="30.75" customHeight="1" x14ac:dyDescent="0.25">
      <c r="A5" s="48"/>
      <c r="B5" s="48" t="s">
        <v>47</v>
      </c>
      <c r="C5" s="48"/>
      <c r="D5" s="48"/>
    </row>
    <row r="6" spans="1:6" x14ac:dyDescent="0.25">
      <c r="A6" s="4"/>
      <c r="B6" s="4"/>
      <c r="C6" s="62"/>
      <c r="D6" s="62"/>
    </row>
    <row r="7" spans="1:6" ht="27.75" customHeight="1" thickBot="1" x14ac:dyDescent="0.3">
      <c r="A7" s="30" t="s">
        <v>48</v>
      </c>
      <c r="B7" s="30" t="s">
        <v>49</v>
      </c>
      <c r="C7" s="30" t="s">
        <v>50</v>
      </c>
      <c r="D7" s="30" t="s">
        <v>51</v>
      </c>
      <c r="E7" s="30" t="s">
        <v>351</v>
      </c>
      <c r="F7" s="52" t="s">
        <v>363</v>
      </c>
    </row>
    <row r="8" spans="1:6" ht="15.75" thickTop="1" x14ac:dyDescent="0.25">
      <c r="A8" s="31">
        <v>1</v>
      </c>
      <c r="B8" s="32" t="s">
        <v>52</v>
      </c>
      <c r="C8" s="33">
        <v>416163.67</v>
      </c>
      <c r="D8" s="33">
        <f t="shared" ref="D8:D71" si="0">C8/1.2</f>
        <v>346803.05833333335</v>
      </c>
      <c r="E8" s="33"/>
      <c r="F8" s="53" t="s">
        <v>364</v>
      </c>
    </row>
    <row r="9" spans="1:6" x14ac:dyDescent="0.25">
      <c r="A9" s="31">
        <v>2</v>
      </c>
      <c r="B9" s="34" t="s">
        <v>53</v>
      </c>
      <c r="C9" s="35">
        <v>440150.31</v>
      </c>
      <c r="D9" s="35">
        <f t="shared" si="0"/>
        <v>366791.92499999999</v>
      </c>
      <c r="E9" s="35"/>
      <c r="F9" s="53" t="s">
        <v>364</v>
      </c>
    </row>
    <row r="10" spans="1:6" x14ac:dyDescent="0.25">
      <c r="A10" s="31">
        <v>3</v>
      </c>
      <c r="B10" s="34" t="s">
        <v>54</v>
      </c>
      <c r="C10" s="35">
        <v>448248.99</v>
      </c>
      <c r="D10" s="35">
        <f t="shared" si="0"/>
        <v>373540.82500000001</v>
      </c>
      <c r="E10" s="35"/>
      <c r="F10" s="53" t="s">
        <v>364</v>
      </c>
    </row>
    <row r="11" spans="1:6" x14ac:dyDescent="0.25">
      <c r="A11" s="31">
        <v>4</v>
      </c>
      <c r="B11" s="34" t="s">
        <v>55</v>
      </c>
      <c r="C11" s="35">
        <v>478320.37</v>
      </c>
      <c r="D11" s="35">
        <f t="shared" si="0"/>
        <v>398600.30833333335</v>
      </c>
      <c r="E11" s="35"/>
      <c r="F11" s="53" t="s">
        <v>364</v>
      </c>
    </row>
    <row r="12" spans="1:6" x14ac:dyDescent="0.25">
      <c r="A12" s="31">
        <v>5</v>
      </c>
      <c r="B12" s="34" t="s">
        <v>56</v>
      </c>
      <c r="C12" s="35">
        <v>515314.63</v>
      </c>
      <c r="D12" s="35">
        <f t="shared" si="0"/>
        <v>429428.85833333334</v>
      </c>
      <c r="E12" s="35"/>
      <c r="F12" s="53" t="s">
        <v>364</v>
      </c>
    </row>
    <row r="13" spans="1:6" x14ac:dyDescent="0.25">
      <c r="A13" s="31">
        <v>6</v>
      </c>
      <c r="B13" s="34" t="s">
        <v>57</v>
      </c>
      <c r="C13" s="35">
        <v>64364.36</v>
      </c>
      <c r="D13" s="35">
        <f t="shared" si="0"/>
        <v>53636.966666666667</v>
      </c>
      <c r="E13" s="35"/>
      <c r="F13" s="53" t="s">
        <v>364</v>
      </c>
    </row>
    <row r="14" spans="1:6" x14ac:dyDescent="0.25">
      <c r="A14" s="31">
        <v>7</v>
      </c>
      <c r="B14" s="34" t="s">
        <v>58</v>
      </c>
      <c r="C14" s="35">
        <v>68314.25</v>
      </c>
      <c r="D14" s="35">
        <f t="shared" si="0"/>
        <v>56928.541666666672</v>
      </c>
      <c r="E14" s="35"/>
      <c r="F14" s="53" t="s">
        <v>364</v>
      </c>
    </row>
    <row r="15" spans="1:6" ht="30" x14ac:dyDescent="0.25">
      <c r="A15" s="31">
        <v>8</v>
      </c>
      <c r="B15" s="34" t="s">
        <v>59</v>
      </c>
      <c r="C15" s="35">
        <v>57750.78</v>
      </c>
      <c r="D15" s="35">
        <f t="shared" si="0"/>
        <v>48125.65</v>
      </c>
      <c r="E15" s="35"/>
      <c r="F15" s="53" t="s">
        <v>364</v>
      </c>
    </row>
    <row r="16" spans="1:6" ht="30" x14ac:dyDescent="0.25">
      <c r="A16" s="31">
        <v>9</v>
      </c>
      <c r="B16" s="34" t="s">
        <v>60</v>
      </c>
      <c r="C16" s="35">
        <v>660215.25</v>
      </c>
      <c r="D16" s="35">
        <f t="shared" si="0"/>
        <v>550179.375</v>
      </c>
      <c r="E16" s="35"/>
      <c r="F16" s="53" t="s">
        <v>364</v>
      </c>
    </row>
    <row r="17" spans="1:6" ht="30" x14ac:dyDescent="0.25">
      <c r="A17" s="31">
        <v>10</v>
      </c>
      <c r="B17" s="34" t="s">
        <v>61</v>
      </c>
      <c r="C17" s="35">
        <v>753342.87</v>
      </c>
      <c r="D17" s="35">
        <f t="shared" si="0"/>
        <v>627785.72499999998</v>
      </c>
      <c r="E17" s="35"/>
      <c r="F17" s="53" t="s">
        <v>364</v>
      </c>
    </row>
    <row r="18" spans="1:6" ht="30" x14ac:dyDescent="0.25">
      <c r="A18" s="31">
        <v>11</v>
      </c>
      <c r="B18" s="34" t="s">
        <v>62</v>
      </c>
      <c r="C18" s="35">
        <v>790160.63</v>
      </c>
      <c r="D18" s="35">
        <f t="shared" si="0"/>
        <v>658467.19166666665</v>
      </c>
      <c r="E18" s="35"/>
      <c r="F18" s="53" t="s">
        <v>364</v>
      </c>
    </row>
    <row r="19" spans="1:6" x14ac:dyDescent="0.25">
      <c r="A19" s="31">
        <v>12</v>
      </c>
      <c r="B19" s="34" t="s">
        <v>63</v>
      </c>
      <c r="C19" s="35">
        <v>394427.27</v>
      </c>
      <c r="D19" s="35">
        <f t="shared" si="0"/>
        <v>328689.39166666672</v>
      </c>
      <c r="E19" s="35"/>
      <c r="F19" s="53" t="s">
        <v>364</v>
      </c>
    </row>
    <row r="20" spans="1:6" x14ac:dyDescent="0.25">
      <c r="A20" s="31">
        <v>13</v>
      </c>
      <c r="B20" s="34" t="s">
        <v>64</v>
      </c>
      <c r="C20" s="35">
        <v>527857.51</v>
      </c>
      <c r="D20" s="35">
        <f t="shared" si="0"/>
        <v>439881.25833333336</v>
      </c>
      <c r="E20" s="35"/>
      <c r="F20" s="53" t="s">
        <v>364</v>
      </c>
    </row>
    <row r="21" spans="1:6" x14ac:dyDescent="0.25">
      <c r="A21" s="31">
        <v>14</v>
      </c>
      <c r="B21" s="34" t="s">
        <v>65</v>
      </c>
      <c r="C21" s="35">
        <v>564372.39</v>
      </c>
      <c r="D21" s="35">
        <f t="shared" si="0"/>
        <v>470310.32500000001</v>
      </c>
      <c r="E21" s="35"/>
      <c r="F21" s="53" t="s">
        <v>364</v>
      </c>
    </row>
    <row r="22" spans="1:6" ht="16.5" customHeight="1" x14ac:dyDescent="0.25">
      <c r="A22" s="31">
        <v>15</v>
      </c>
      <c r="B22" s="36" t="s">
        <v>66</v>
      </c>
      <c r="C22" s="37">
        <v>468159.08</v>
      </c>
      <c r="D22" s="35">
        <f t="shared" si="0"/>
        <v>390132.56666666671</v>
      </c>
      <c r="E22" s="35"/>
      <c r="F22" s="53" t="s">
        <v>364</v>
      </c>
    </row>
    <row r="23" spans="1:6" ht="30" x14ac:dyDescent="0.25">
      <c r="A23" s="31">
        <v>16</v>
      </c>
      <c r="B23" s="34" t="s">
        <v>67</v>
      </c>
      <c r="C23" s="35">
        <v>404297.06</v>
      </c>
      <c r="D23" s="35">
        <f t="shared" si="0"/>
        <v>336914.21666666667</v>
      </c>
      <c r="E23" s="35"/>
      <c r="F23" s="53" t="s">
        <v>364</v>
      </c>
    </row>
    <row r="24" spans="1:6" ht="17.25" customHeight="1" x14ac:dyDescent="0.25">
      <c r="A24" s="31">
        <v>17</v>
      </c>
      <c r="B24" s="34" t="s">
        <v>68</v>
      </c>
      <c r="C24" s="35">
        <v>374759.85</v>
      </c>
      <c r="D24" s="35">
        <f t="shared" si="0"/>
        <v>312299.875</v>
      </c>
      <c r="E24" s="35"/>
      <c r="F24" s="53" t="s">
        <v>364</v>
      </c>
    </row>
    <row r="25" spans="1:6" x14ac:dyDescent="0.25">
      <c r="A25" s="31">
        <v>18</v>
      </c>
      <c r="B25" s="34" t="s">
        <v>69</v>
      </c>
      <c r="C25" s="35">
        <v>354564.9</v>
      </c>
      <c r="D25" s="35">
        <f t="shared" si="0"/>
        <v>295470.75000000006</v>
      </c>
      <c r="E25" s="35"/>
      <c r="F25" s="53" t="s">
        <v>364</v>
      </c>
    </row>
    <row r="26" spans="1:6" x14ac:dyDescent="0.25">
      <c r="A26" s="31">
        <v>19</v>
      </c>
      <c r="B26" s="34" t="s">
        <v>70</v>
      </c>
      <c r="C26" s="35">
        <v>302465.84999999998</v>
      </c>
      <c r="D26" s="35">
        <f t="shared" si="0"/>
        <v>252054.875</v>
      </c>
      <c r="E26" s="35"/>
      <c r="F26" s="53" t="s">
        <v>364</v>
      </c>
    </row>
    <row r="27" spans="1:6" x14ac:dyDescent="0.25">
      <c r="A27" s="31">
        <v>20</v>
      </c>
      <c r="B27" s="34" t="s">
        <v>71</v>
      </c>
      <c r="C27" s="35">
        <v>326030.98</v>
      </c>
      <c r="D27" s="35">
        <f t="shared" si="0"/>
        <v>271692.48333333334</v>
      </c>
      <c r="E27" s="35"/>
      <c r="F27" s="53" t="s">
        <v>364</v>
      </c>
    </row>
    <row r="28" spans="1:6" x14ac:dyDescent="0.25">
      <c r="A28" s="31">
        <v>21</v>
      </c>
      <c r="B28" s="34" t="s">
        <v>72</v>
      </c>
      <c r="C28" s="35">
        <v>355736.52</v>
      </c>
      <c r="D28" s="35">
        <f t="shared" si="0"/>
        <v>296447.10000000003</v>
      </c>
      <c r="E28" s="35"/>
      <c r="F28" s="53" t="s">
        <v>364</v>
      </c>
    </row>
    <row r="29" spans="1:6" x14ac:dyDescent="0.25">
      <c r="A29" s="31">
        <v>22</v>
      </c>
      <c r="B29" s="34" t="s">
        <v>73</v>
      </c>
      <c r="C29" s="35">
        <v>408081.66</v>
      </c>
      <c r="D29" s="35">
        <f t="shared" si="0"/>
        <v>340068.05</v>
      </c>
      <c r="E29" s="35"/>
      <c r="F29" s="53" t="s">
        <v>364</v>
      </c>
    </row>
    <row r="30" spans="1:6" ht="30" x14ac:dyDescent="0.25">
      <c r="A30" s="31">
        <v>23</v>
      </c>
      <c r="B30" s="34" t="s">
        <v>74</v>
      </c>
      <c r="C30" s="35">
        <v>189742</v>
      </c>
      <c r="D30" s="35">
        <f t="shared" si="0"/>
        <v>158118.33333333334</v>
      </c>
      <c r="E30" s="35"/>
      <c r="F30" s="53" t="s">
        <v>364</v>
      </c>
    </row>
    <row r="31" spans="1:6" x14ac:dyDescent="0.25">
      <c r="A31" s="31">
        <v>24</v>
      </c>
      <c r="B31" s="34" t="s">
        <v>75</v>
      </c>
      <c r="C31" s="35">
        <v>120032.68</v>
      </c>
      <c r="D31" s="35">
        <f t="shared" si="0"/>
        <v>100027.23333333334</v>
      </c>
      <c r="E31" s="35"/>
      <c r="F31" s="53" t="s">
        <v>364</v>
      </c>
    </row>
    <row r="32" spans="1:6" x14ac:dyDescent="0.25">
      <c r="A32" s="31">
        <v>25</v>
      </c>
      <c r="B32" s="34" t="s">
        <v>76</v>
      </c>
      <c r="C32" s="35">
        <v>349853.1</v>
      </c>
      <c r="D32" s="35">
        <f t="shared" si="0"/>
        <v>291544.25</v>
      </c>
      <c r="E32" s="35"/>
      <c r="F32" s="53" t="s">
        <v>364</v>
      </c>
    </row>
    <row r="33" spans="1:6" x14ac:dyDescent="0.25">
      <c r="A33" s="31">
        <v>26</v>
      </c>
      <c r="B33" s="34" t="s">
        <v>77</v>
      </c>
      <c r="C33" s="35">
        <v>431558.43</v>
      </c>
      <c r="D33" s="35">
        <f t="shared" si="0"/>
        <v>359632.02500000002</v>
      </c>
      <c r="E33" s="35"/>
      <c r="F33" s="53" t="s">
        <v>364</v>
      </c>
    </row>
    <row r="34" spans="1:6" x14ac:dyDescent="0.25">
      <c r="A34" s="31">
        <v>27</v>
      </c>
      <c r="B34" s="34" t="s">
        <v>78</v>
      </c>
      <c r="C34" s="35">
        <v>442093.42</v>
      </c>
      <c r="D34" s="35">
        <f t="shared" si="0"/>
        <v>368411.18333333335</v>
      </c>
      <c r="E34" s="35"/>
      <c r="F34" s="53" t="s">
        <v>364</v>
      </c>
    </row>
    <row r="35" spans="1:6" x14ac:dyDescent="0.25">
      <c r="A35" s="31">
        <v>28</v>
      </c>
      <c r="B35" s="34" t="s">
        <v>79</v>
      </c>
      <c r="C35" s="35">
        <v>17358.68</v>
      </c>
      <c r="D35" s="35">
        <f t="shared" si="0"/>
        <v>14465.566666666668</v>
      </c>
      <c r="E35" s="35"/>
      <c r="F35" s="53" t="s">
        <v>364</v>
      </c>
    </row>
    <row r="36" spans="1:6" ht="30" x14ac:dyDescent="0.25">
      <c r="A36" s="31">
        <v>29</v>
      </c>
      <c r="B36" s="34" t="s">
        <v>80</v>
      </c>
      <c r="C36" s="35">
        <v>448718.8</v>
      </c>
      <c r="D36" s="35">
        <f t="shared" si="0"/>
        <v>373932.33333333331</v>
      </c>
      <c r="E36" s="35"/>
      <c r="F36" s="53" t="s">
        <v>364</v>
      </c>
    </row>
    <row r="37" spans="1:6" x14ac:dyDescent="0.25">
      <c r="A37" s="31">
        <v>30</v>
      </c>
      <c r="B37" s="34" t="s">
        <v>81</v>
      </c>
      <c r="C37" s="35">
        <v>272260.78999999998</v>
      </c>
      <c r="D37" s="35">
        <f t="shared" si="0"/>
        <v>226883.99166666667</v>
      </c>
      <c r="E37" s="35"/>
      <c r="F37" s="53" t="s">
        <v>364</v>
      </c>
    </row>
    <row r="38" spans="1:6" x14ac:dyDescent="0.25">
      <c r="A38" s="31">
        <v>31</v>
      </c>
      <c r="B38" s="34" t="s">
        <v>82</v>
      </c>
      <c r="C38" s="35">
        <v>271522.68</v>
      </c>
      <c r="D38" s="35">
        <f t="shared" si="0"/>
        <v>226268.9</v>
      </c>
      <c r="E38" s="35"/>
      <c r="F38" s="53" t="s">
        <v>364</v>
      </c>
    </row>
    <row r="39" spans="1:6" x14ac:dyDescent="0.25">
      <c r="A39" s="31">
        <v>32</v>
      </c>
      <c r="B39" s="34" t="s">
        <v>83</v>
      </c>
      <c r="C39" s="35">
        <v>2003.03</v>
      </c>
      <c r="D39" s="35">
        <f t="shared" si="0"/>
        <v>1669.1916666666666</v>
      </c>
      <c r="E39" s="35"/>
      <c r="F39" s="53" t="s">
        <v>364</v>
      </c>
    </row>
    <row r="40" spans="1:6" x14ac:dyDescent="0.25">
      <c r="A40" s="31">
        <v>33</v>
      </c>
      <c r="B40" s="34" t="s">
        <v>84</v>
      </c>
      <c r="C40" s="35">
        <v>1290.3699999999999</v>
      </c>
      <c r="D40" s="35">
        <f t="shared" si="0"/>
        <v>1075.3083333333334</v>
      </c>
      <c r="E40" s="35"/>
      <c r="F40" s="53" t="s">
        <v>364</v>
      </c>
    </row>
    <row r="41" spans="1:6" x14ac:dyDescent="0.25">
      <c r="A41" s="31">
        <v>34</v>
      </c>
      <c r="B41" s="34" t="s">
        <v>85</v>
      </c>
      <c r="C41" s="38">
        <v>2337.06</v>
      </c>
      <c r="D41" s="35">
        <f t="shared" si="0"/>
        <v>1947.55</v>
      </c>
      <c r="E41" s="35"/>
      <c r="F41" s="53" t="s">
        <v>364</v>
      </c>
    </row>
    <row r="42" spans="1:6" x14ac:dyDescent="0.25">
      <c r="A42" s="31">
        <v>35</v>
      </c>
      <c r="B42" s="39" t="s">
        <v>86</v>
      </c>
      <c r="C42" s="40">
        <v>453385.65</v>
      </c>
      <c r="D42" s="35">
        <f t="shared" si="0"/>
        <v>377821.37500000006</v>
      </c>
      <c r="E42" s="35"/>
      <c r="F42" s="53" t="s">
        <v>364</v>
      </c>
    </row>
    <row r="43" spans="1:6" x14ac:dyDescent="0.25">
      <c r="A43" s="31">
        <v>36</v>
      </c>
      <c r="B43" s="41" t="s">
        <v>87</v>
      </c>
      <c r="C43" s="42">
        <v>414513.43</v>
      </c>
      <c r="D43" s="35">
        <f t="shared" si="0"/>
        <v>345427.85833333334</v>
      </c>
      <c r="E43" s="35"/>
      <c r="F43" s="53" t="s">
        <v>364</v>
      </c>
    </row>
    <row r="44" spans="1:6" x14ac:dyDescent="0.25">
      <c r="A44" s="31">
        <v>37</v>
      </c>
      <c r="B44" s="41" t="s">
        <v>88</v>
      </c>
      <c r="C44" s="42">
        <v>411139.15</v>
      </c>
      <c r="D44" s="35">
        <f t="shared" si="0"/>
        <v>342615.95833333337</v>
      </c>
      <c r="E44" s="35"/>
      <c r="F44" s="53" t="s">
        <v>364</v>
      </c>
    </row>
    <row r="45" spans="1:6" x14ac:dyDescent="0.25">
      <c r="A45" s="31">
        <v>38</v>
      </c>
      <c r="B45" s="39" t="s">
        <v>89</v>
      </c>
      <c r="C45" s="40">
        <v>393475.69</v>
      </c>
      <c r="D45" s="35">
        <f t="shared" si="0"/>
        <v>327896.40833333333</v>
      </c>
      <c r="E45" s="35"/>
      <c r="F45" s="53" t="s">
        <v>364</v>
      </c>
    </row>
    <row r="46" spans="1:6" x14ac:dyDescent="0.25">
      <c r="A46" s="31">
        <v>39</v>
      </c>
      <c r="B46" s="39" t="s">
        <v>90</v>
      </c>
      <c r="C46" s="40">
        <v>374109.48</v>
      </c>
      <c r="D46" s="35">
        <f t="shared" si="0"/>
        <v>311757.90000000002</v>
      </c>
      <c r="E46" s="35"/>
      <c r="F46" s="53" t="s">
        <v>364</v>
      </c>
    </row>
    <row r="47" spans="1:6" x14ac:dyDescent="0.25">
      <c r="A47" s="31">
        <v>40</v>
      </c>
      <c r="B47" s="39" t="s">
        <v>91</v>
      </c>
      <c r="C47" s="40">
        <v>385738.29</v>
      </c>
      <c r="D47" s="35">
        <f t="shared" si="0"/>
        <v>321448.57500000001</v>
      </c>
      <c r="E47" s="35"/>
      <c r="F47" s="53" t="s">
        <v>364</v>
      </c>
    </row>
    <row r="48" spans="1:6" x14ac:dyDescent="0.25">
      <c r="A48" s="31">
        <v>41</v>
      </c>
      <c r="B48" s="39" t="s">
        <v>92</v>
      </c>
      <c r="C48" s="40">
        <v>366117.87</v>
      </c>
      <c r="D48" s="35">
        <f t="shared" si="0"/>
        <v>305098.22500000003</v>
      </c>
      <c r="E48" s="35"/>
      <c r="F48" s="53" t="s">
        <v>364</v>
      </c>
    </row>
    <row r="49" spans="1:6" x14ac:dyDescent="0.25">
      <c r="A49" s="31">
        <v>42</v>
      </c>
      <c r="B49" s="39" t="s">
        <v>93</v>
      </c>
      <c r="C49" s="40">
        <v>468422.18</v>
      </c>
      <c r="D49" s="35">
        <f t="shared" si="0"/>
        <v>390351.81666666665</v>
      </c>
      <c r="E49" s="35"/>
      <c r="F49" s="53" t="s">
        <v>364</v>
      </c>
    </row>
    <row r="50" spans="1:6" x14ac:dyDescent="0.25">
      <c r="A50" s="31">
        <v>43</v>
      </c>
      <c r="B50" s="39" t="s">
        <v>94</v>
      </c>
      <c r="C50" s="40">
        <v>592393.27</v>
      </c>
      <c r="D50" s="35">
        <f t="shared" si="0"/>
        <v>493661.05833333335</v>
      </c>
      <c r="E50" s="35"/>
      <c r="F50" s="53" t="s">
        <v>364</v>
      </c>
    </row>
    <row r="51" spans="1:6" x14ac:dyDescent="0.25">
      <c r="A51" s="31">
        <v>44</v>
      </c>
      <c r="B51" s="39" t="s">
        <v>95</v>
      </c>
      <c r="C51" s="40">
        <v>641348.38</v>
      </c>
      <c r="D51" s="35">
        <f t="shared" si="0"/>
        <v>534456.9833333334</v>
      </c>
      <c r="E51" s="35"/>
      <c r="F51" s="53" t="s">
        <v>364</v>
      </c>
    </row>
    <row r="52" spans="1:6" x14ac:dyDescent="0.25">
      <c r="A52" s="31">
        <v>45</v>
      </c>
      <c r="B52" s="39" t="s">
        <v>96</v>
      </c>
      <c r="C52" s="40">
        <v>714766.05</v>
      </c>
      <c r="D52" s="35">
        <f t="shared" si="0"/>
        <v>595638.37500000012</v>
      </c>
      <c r="E52" s="35"/>
      <c r="F52" s="53" t="s">
        <v>364</v>
      </c>
    </row>
    <row r="53" spans="1:6" ht="30" x14ac:dyDescent="0.25">
      <c r="A53" s="31">
        <v>46</v>
      </c>
      <c r="B53" s="34" t="s">
        <v>97</v>
      </c>
      <c r="C53" s="35">
        <v>707425.53</v>
      </c>
      <c r="D53" s="35">
        <f t="shared" si="0"/>
        <v>589521.27500000002</v>
      </c>
      <c r="E53" s="35"/>
      <c r="F53" s="53" t="s">
        <v>364</v>
      </c>
    </row>
    <row r="54" spans="1:6" x14ac:dyDescent="0.25">
      <c r="A54" s="31">
        <v>47</v>
      </c>
      <c r="B54" s="39" t="s">
        <v>98</v>
      </c>
      <c r="C54" s="35">
        <v>646868.89</v>
      </c>
      <c r="D54" s="35">
        <f t="shared" si="0"/>
        <v>539057.40833333333</v>
      </c>
      <c r="E54" s="35"/>
      <c r="F54" s="53" t="s">
        <v>364</v>
      </c>
    </row>
    <row r="55" spans="1:6" x14ac:dyDescent="0.25">
      <c r="A55" s="31">
        <v>48</v>
      </c>
      <c r="B55" s="34" t="s">
        <v>99</v>
      </c>
      <c r="C55" s="35">
        <v>539051.41</v>
      </c>
      <c r="D55" s="35">
        <f t="shared" si="0"/>
        <v>449209.50833333336</v>
      </c>
      <c r="E55" s="35"/>
      <c r="F55" s="53" t="s">
        <v>364</v>
      </c>
    </row>
    <row r="56" spans="1:6" x14ac:dyDescent="0.25">
      <c r="A56" s="31">
        <v>49</v>
      </c>
      <c r="B56" s="34" t="s">
        <v>100</v>
      </c>
      <c r="C56" s="35">
        <v>151738.49</v>
      </c>
      <c r="D56" s="35">
        <f t="shared" si="0"/>
        <v>126448.74166666667</v>
      </c>
      <c r="E56" s="35"/>
      <c r="F56" s="53" t="s">
        <v>364</v>
      </c>
    </row>
    <row r="57" spans="1:6" x14ac:dyDescent="0.25">
      <c r="A57" s="31">
        <v>50</v>
      </c>
      <c r="B57" s="34" t="s">
        <v>101</v>
      </c>
      <c r="C57" s="35">
        <v>206313.75</v>
      </c>
      <c r="D57" s="35">
        <f t="shared" si="0"/>
        <v>171928.125</v>
      </c>
      <c r="E57" s="35"/>
      <c r="F57" s="53" t="s">
        <v>364</v>
      </c>
    </row>
    <row r="58" spans="1:6" x14ac:dyDescent="0.25">
      <c r="A58" s="31">
        <v>51</v>
      </c>
      <c r="B58" s="34" t="s">
        <v>102</v>
      </c>
      <c r="C58" s="35">
        <v>489687.45</v>
      </c>
      <c r="D58" s="35">
        <f t="shared" si="0"/>
        <v>408072.875</v>
      </c>
      <c r="E58" s="35"/>
      <c r="F58" s="53" t="s">
        <v>364</v>
      </c>
    </row>
    <row r="59" spans="1:6" ht="30" x14ac:dyDescent="0.25">
      <c r="A59" s="31">
        <v>52</v>
      </c>
      <c r="B59" s="34" t="s">
        <v>103</v>
      </c>
      <c r="C59" s="35">
        <v>372812.41</v>
      </c>
      <c r="D59" s="35">
        <f t="shared" si="0"/>
        <v>310677.0083333333</v>
      </c>
      <c r="E59" s="35"/>
      <c r="F59" s="53" t="s">
        <v>364</v>
      </c>
    </row>
    <row r="60" spans="1:6" ht="30" x14ac:dyDescent="0.25">
      <c r="A60" s="31">
        <v>53</v>
      </c>
      <c r="B60" s="34" t="s">
        <v>104</v>
      </c>
      <c r="C60" s="35">
        <v>522136.45</v>
      </c>
      <c r="D60" s="35">
        <f t="shared" si="0"/>
        <v>435113.70833333337</v>
      </c>
      <c r="E60" s="35"/>
      <c r="F60" s="53" t="s">
        <v>364</v>
      </c>
    </row>
    <row r="61" spans="1:6" s="5" customFormat="1" x14ac:dyDescent="0.25">
      <c r="A61" s="31">
        <v>54</v>
      </c>
      <c r="B61" s="41" t="s">
        <v>105</v>
      </c>
      <c r="C61" s="42">
        <v>117237.64</v>
      </c>
      <c r="D61" s="37">
        <f t="shared" si="0"/>
        <v>97698.03333333334</v>
      </c>
      <c r="E61" s="37"/>
      <c r="F61" s="53" t="s">
        <v>364</v>
      </c>
    </row>
    <row r="62" spans="1:6" s="5" customFormat="1" x14ac:dyDescent="0.25">
      <c r="A62" s="31">
        <v>55</v>
      </c>
      <c r="B62" s="41" t="s">
        <v>106</v>
      </c>
      <c r="C62" s="42">
        <v>124488.22</v>
      </c>
      <c r="D62" s="37">
        <f t="shared" si="0"/>
        <v>103740.18333333333</v>
      </c>
      <c r="E62" s="37"/>
      <c r="F62" s="53" t="s">
        <v>364</v>
      </c>
    </row>
    <row r="63" spans="1:6" s="5" customFormat="1" x14ac:dyDescent="0.25">
      <c r="A63" s="31">
        <v>56</v>
      </c>
      <c r="B63" s="41" t="s">
        <v>107</v>
      </c>
      <c r="C63" s="42">
        <v>150669.74</v>
      </c>
      <c r="D63" s="37">
        <f t="shared" si="0"/>
        <v>125558.11666666667</v>
      </c>
      <c r="E63" s="37"/>
      <c r="F63" s="53" t="s">
        <v>364</v>
      </c>
    </row>
    <row r="64" spans="1:6" s="5" customFormat="1" x14ac:dyDescent="0.25">
      <c r="A64" s="31">
        <v>57</v>
      </c>
      <c r="B64" s="41" t="s">
        <v>108</v>
      </c>
      <c r="C64" s="42">
        <v>77972.990000000005</v>
      </c>
      <c r="D64" s="37">
        <f t="shared" si="0"/>
        <v>64977.491666666676</v>
      </c>
      <c r="E64" s="37"/>
      <c r="F64" s="53" t="s">
        <v>364</v>
      </c>
    </row>
    <row r="65" spans="1:6" s="5" customFormat="1" ht="30" x14ac:dyDescent="0.25">
      <c r="A65" s="31">
        <v>58</v>
      </c>
      <c r="B65" s="41" t="s">
        <v>109</v>
      </c>
      <c r="C65" s="42">
        <v>390914.21</v>
      </c>
      <c r="D65" s="37">
        <f t="shared" si="0"/>
        <v>325761.84166666667</v>
      </c>
      <c r="E65" s="37"/>
      <c r="F65" s="53" t="s">
        <v>364</v>
      </c>
    </row>
    <row r="66" spans="1:6" x14ac:dyDescent="0.25">
      <c r="A66" s="31">
        <v>59</v>
      </c>
      <c r="B66" s="34" t="s">
        <v>110</v>
      </c>
      <c r="C66" s="35">
        <v>238661.72</v>
      </c>
      <c r="D66" s="35">
        <f t="shared" si="0"/>
        <v>198884.76666666666</v>
      </c>
      <c r="E66" s="35"/>
      <c r="F66" s="53" t="s">
        <v>364</v>
      </c>
    </row>
    <row r="67" spans="1:6" x14ac:dyDescent="0.25">
      <c r="A67" s="31">
        <v>60</v>
      </c>
      <c r="B67" s="34" t="s">
        <v>111</v>
      </c>
      <c r="C67" s="35">
        <v>313323.74</v>
      </c>
      <c r="D67" s="35">
        <f t="shared" si="0"/>
        <v>261103.11666666667</v>
      </c>
      <c r="E67" s="35"/>
      <c r="F67" s="53" t="s">
        <v>364</v>
      </c>
    </row>
    <row r="68" spans="1:6" x14ac:dyDescent="0.25">
      <c r="A68" s="31">
        <v>61</v>
      </c>
      <c r="B68" s="34" t="s">
        <v>112</v>
      </c>
      <c r="C68" s="35">
        <v>233569.5</v>
      </c>
      <c r="D68" s="35">
        <f t="shared" si="0"/>
        <v>194641.25</v>
      </c>
      <c r="E68" s="35"/>
      <c r="F68" s="53" t="s">
        <v>364</v>
      </c>
    </row>
    <row r="69" spans="1:6" x14ac:dyDescent="0.25">
      <c r="A69" s="31">
        <v>62</v>
      </c>
      <c r="B69" s="34" t="s">
        <v>113</v>
      </c>
      <c r="C69" s="35">
        <v>308231.52</v>
      </c>
      <c r="D69" s="35">
        <f t="shared" si="0"/>
        <v>256859.60000000003</v>
      </c>
      <c r="E69" s="35"/>
      <c r="F69" s="53" t="s">
        <v>364</v>
      </c>
    </row>
    <row r="70" spans="1:6" x14ac:dyDescent="0.25">
      <c r="A70" s="31">
        <v>63</v>
      </c>
      <c r="B70" s="34" t="s">
        <v>114</v>
      </c>
      <c r="C70" s="35">
        <v>432548.81</v>
      </c>
      <c r="D70" s="35">
        <f t="shared" si="0"/>
        <v>360457.34166666667</v>
      </c>
      <c r="E70" s="35"/>
      <c r="F70" s="53" t="s">
        <v>364</v>
      </c>
    </row>
    <row r="71" spans="1:6" x14ac:dyDescent="0.25">
      <c r="A71" s="31">
        <v>64</v>
      </c>
      <c r="B71" s="34" t="s">
        <v>115</v>
      </c>
      <c r="C71" s="35">
        <v>158683.51999999999</v>
      </c>
      <c r="D71" s="35">
        <f t="shared" si="0"/>
        <v>132236.26666666666</v>
      </c>
      <c r="E71" s="35"/>
      <c r="F71" s="53" t="s">
        <v>364</v>
      </c>
    </row>
    <row r="72" spans="1:6" x14ac:dyDescent="0.25">
      <c r="A72" s="31">
        <v>65</v>
      </c>
      <c r="B72" s="34" t="s">
        <v>116</v>
      </c>
      <c r="C72" s="35">
        <v>176627.99</v>
      </c>
      <c r="D72" s="35">
        <f t="shared" ref="D72:D135" si="1">C72/1.2</f>
        <v>147189.99166666667</v>
      </c>
      <c r="E72" s="35"/>
      <c r="F72" s="53" t="s">
        <v>364</v>
      </c>
    </row>
    <row r="73" spans="1:6" x14ac:dyDescent="0.25">
      <c r="A73" s="31">
        <v>66</v>
      </c>
      <c r="B73" s="34" t="s">
        <v>117</v>
      </c>
      <c r="C73" s="35">
        <v>40145.31</v>
      </c>
      <c r="D73" s="35">
        <f t="shared" si="1"/>
        <v>33454.425000000003</v>
      </c>
      <c r="E73" s="35"/>
      <c r="F73" s="53" t="s">
        <v>364</v>
      </c>
    </row>
    <row r="74" spans="1:6" x14ac:dyDescent="0.25">
      <c r="A74" s="31">
        <v>67</v>
      </c>
      <c r="B74" s="34" t="s">
        <v>118</v>
      </c>
      <c r="C74" s="35">
        <v>43178.07</v>
      </c>
      <c r="D74" s="35">
        <f t="shared" si="1"/>
        <v>35981.724999999999</v>
      </c>
      <c r="E74" s="35"/>
      <c r="F74" s="53" t="s">
        <v>364</v>
      </c>
    </row>
    <row r="75" spans="1:6" ht="30" x14ac:dyDescent="0.25">
      <c r="A75" s="31">
        <v>68</v>
      </c>
      <c r="B75" s="34" t="s">
        <v>119</v>
      </c>
      <c r="C75" s="35">
        <v>50782.33</v>
      </c>
      <c r="D75" s="35">
        <f t="shared" si="1"/>
        <v>42318.608333333337</v>
      </c>
      <c r="E75" s="35"/>
      <c r="F75" s="53" t="s">
        <v>364</v>
      </c>
    </row>
    <row r="76" spans="1:6" ht="17.25" customHeight="1" x14ac:dyDescent="0.25">
      <c r="A76" s="31">
        <v>69</v>
      </c>
      <c r="B76" s="34" t="s">
        <v>120</v>
      </c>
      <c r="C76" s="35">
        <v>45025.25</v>
      </c>
      <c r="D76" s="35">
        <f t="shared" si="1"/>
        <v>37521.041666666672</v>
      </c>
      <c r="E76" s="35"/>
      <c r="F76" s="53" t="s">
        <v>364</v>
      </c>
    </row>
    <row r="77" spans="1:6" x14ac:dyDescent="0.25">
      <c r="A77" s="31">
        <v>70</v>
      </c>
      <c r="B77" s="34" t="s">
        <v>121</v>
      </c>
      <c r="C77" s="35">
        <v>48478.83</v>
      </c>
      <c r="D77" s="35">
        <f t="shared" si="1"/>
        <v>40399.025000000001</v>
      </c>
      <c r="E77" s="35"/>
      <c r="F77" s="53" t="s">
        <v>364</v>
      </c>
    </row>
    <row r="78" spans="1:6" x14ac:dyDescent="0.25">
      <c r="A78" s="31">
        <v>71</v>
      </c>
      <c r="B78" s="34" t="s">
        <v>122</v>
      </c>
      <c r="C78" s="35">
        <v>89702.88</v>
      </c>
      <c r="D78" s="35">
        <f t="shared" si="1"/>
        <v>74752.400000000009</v>
      </c>
      <c r="E78" s="35"/>
      <c r="F78" s="53" t="s">
        <v>364</v>
      </c>
    </row>
    <row r="79" spans="1:6" x14ac:dyDescent="0.25">
      <c r="A79" s="31">
        <v>72</v>
      </c>
      <c r="B79" s="34" t="s">
        <v>123</v>
      </c>
      <c r="C79" s="35">
        <v>121130.24000000001</v>
      </c>
      <c r="D79" s="35">
        <f t="shared" si="1"/>
        <v>100941.86666666667</v>
      </c>
      <c r="E79" s="35"/>
      <c r="F79" s="53" t="s">
        <v>364</v>
      </c>
    </row>
    <row r="80" spans="1:6" x14ac:dyDescent="0.25">
      <c r="A80" s="31">
        <v>73</v>
      </c>
      <c r="B80" s="34" t="s">
        <v>124</v>
      </c>
      <c r="C80" s="35">
        <v>73748.429999999993</v>
      </c>
      <c r="D80" s="35">
        <f t="shared" si="1"/>
        <v>61457.024999999994</v>
      </c>
      <c r="E80" s="35"/>
      <c r="F80" s="53" t="s">
        <v>364</v>
      </c>
    </row>
    <row r="81" spans="1:6" x14ac:dyDescent="0.25">
      <c r="A81" s="31">
        <v>74</v>
      </c>
      <c r="B81" s="34" t="s">
        <v>125</v>
      </c>
      <c r="C81" s="35">
        <v>77495.320000000007</v>
      </c>
      <c r="D81" s="35">
        <f t="shared" si="1"/>
        <v>64579.433333333342</v>
      </c>
      <c r="E81" s="35"/>
      <c r="F81" s="53" t="s">
        <v>364</v>
      </c>
    </row>
    <row r="82" spans="1:6" x14ac:dyDescent="0.25">
      <c r="A82" s="31">
        <v>75</v>
      </c>
      <c r="B82" s="34" t="s">
        <v>126</v>
      </c>
      <c r="C82" s="35">
        <v>69387.789999999994</v>
      </c>
      <c r="D82" s="35">
        <f t="shared" si="1"/>
        <v>57823.158333333333</v>
      </c>
      <c r="E82" s="35"/>
      <c r="F82" s="53" t="s">
        <v>364</v>
      </c>
    </row>
    <row r="83" spans="1:6" x14ac:dyDescent="0.25">
      <c r="A83" s="31">
        <v>76</v>
      </c>
      <c r="B83" s="34" t="s">
        <v>127</v>
      </c>
      <c r="C83" s="35">
        <v>24932.1</v>
      </c>
      <c r="D83" s="35">
        <f t="shared" si="1"/>
        <v>20776.75</v>
      </c>
      <c r="E83" s="35"/>
      <c r="F83" s="53" t="s">
        <v>364</v>
      </c>
    </row>
    <row r="84" spans="1:6" ht="30" x14ac:dyDescent="0.25">
      <c r="A84" s="31">
        <v>77</v>
      </c>
      <c r="B84" s="34" t="s">
        <v>128</v>
      </c>
      <c r="C84" s="35">
        <v>140042.85</v>
      </c>
      <c r="D84" s="35">
        <f t="shared" si="1"/>
        <v>116702.37500000001</v>
      </c>
      <c r="E84" s="35"/>
      <c r="F84" s="53" t="s">
        <v>364</v>
      </c>
    </row>
    <row r="85" spans="1:6" x14ac:dyDescent="0.25">
      <c r="A85" s="31">
        <v>78</v>
      </c>
      <c r="B85" s="34" t="s">
        <v>129</v>
      </c>
      <c r="C85" s="35">
        <v>46501.65</v>
      </c>
      <c r="D85" s="35">
        <f t="shared" si="1"/>
        <v>38751.375</v>
      </c>
      <c r="E85" s="35"/>
      <c r="F85" s="53" t="s">
        <v>364</v>
      </c>
    </row>
    <row r="86" spans="1:6" x14ac:dyDescent="0.25">
      <c r="A86" s="31">
        <v>79</v>
      </c>
      <c r="B86" s="34" t="s">
        <v>130</v>
      </c>
      <c r="C86" s="35">
        <v>47976.23</v>
      </c>
      <c r="D86" s="35">
        <f t="shared" si="1"/>
        <v>39980.191666666673</v>
      </c>
      <c r="E86" s="35"/>
      <c r="F86" s="53" t="s">
        <v>364</v>
      </c>
    </row>
    <row r="87" spans="1:6" x14ac:dyDescent="0.25">
      <c r="A87" s="31">
        <v>80</v>
      </c>
      <c r="B87" s="34" t="s">
        <v>131</v>
      </c>
      <c r="C87" s="35">
        <v>51086.54</v>
      </c>
      <c r="D87" s="35">
        <f t="shared" si="1"/>
        <v>42572.116666666669</v>
      </c>
      <c r="E87" s="35"/>
      <c r="F87" s="53" t="s">
        <v>364</v>
      </c>
    </row>
    <row r="88" spans="1:6" x14ac:dyDescent="0.25">
      <c r="A88" s="31">
        <v>81</v>
      </c>
      <c r="B88" s="34" t="s">
        <v>132</v>
      </c>
      <c r="C88" s="35">
        <v>52219.75</v>
      </c>
      <c r="D88" s="35">
        <f t="shared" si="1"/>
        <v>43516.458333333336</v>
      </c>
      <c r="E88" s="35"/>
      <c r="F88" s="53" t="s">
        <v>364</v>
      </c>
    </row>
    <row r="89" spans="1:6" x14ac:dyDescent="0.25">
      <c r="A89" s="31">
        <v>82</v>
      </c>
      <c r="B89" s="34" t="s">
        <v>133</v>
      </c>
      <c r="C89" s="35">
        <v>53991.89</v>
      </c>
      <c r="D89" s="35">
        <f t="shared" si="1"/>
        <v>44993.241666666669</v>
      </c>
      <c r="E89" s="35"/>
      <c r="F89" s="53" t="s">
        <v>364</v>
      </c>
    </row>
    <row r="90" spans="1:6" x14ac:dyDescent="0.25">
      <c r="A90" s="31">
        <v>83</v>
      </c>
      <c r="B90" s="34" t="s">
        <v>134</v>
      </c>
      <c r="C90" s="35">
        <v>5345.84</v>
      </c>
      <c r="D90" s="35">
        <f t="shared" si="1"/>
        <v>4454.8666666666668</v>
      </c>
      <c r="E90" s="35"/>
      <c r="F90" s="53" t="s">
        <v>364</v>
      </c>
    </row>
    <row r="91" spans="1:6" s="6" customFormat="1" ht="30" x14ac:dyDescent="0.25">
      <c r="A91" s="31">
        <v>84</v>
      </c>
      <c r="B91" s="43" t="s">
        <v>135</v>
      </c>
      <c r="C91" s="40">
        <v>899622.24</v>
      </c>
      <c r="D91" s="35">
        <f t="shared" si="1"/>
        <v>749685.20000000007</v>
      </c>
      <c r="E91" s="35"/>
      <c r="F91" s="53" t="s">
        <v>364</v>
      </c>
    </row>
    <row r="92" spans="1:6" x14ac:dyDescent="0.25">
      <c r="A92" s="31">
        <v>85</v>
      </c>
      <c r="B92" s="39" t="s">
        <v>136</v>
      </c>
      <c r="C92" s="40">
        <v>394303.79</v>
      </c>
      <c r="D92" s="35">
        <f t="shared" si="1"/>
        <v>328586.49166666664</v>
      </c>
      <c r="E92" s="35"/>
      <c r="F92" s="53" t="s">
        <v>364</v>
      </c>
    </row>
    <row r="93" spans="1:6" x14ac:dyDescent="0.25">
      <c r="A93" s="31">
        <v>86</v>
      </c>
      <c r="B93" s="39" t="s">
        <v>137</v>
      </c>
      <c r="C93" s="40">
        <v>3970.41</v>
      </c>
      <c r="D93" s="35">
        <f t="shared" si="1"/>
        <v>3308.6750000000002</v>
      </c>
      <c r="E93" s="35"/>
      <c r="F93" s="53" t="s">
        <v>364</v>
      </c>
    </row>
    <row r="94" spans="1:6" x14ac:dyDescent="0.25">
      <c r="A94" s="31">
        <v>87</v>
      </c>
      <c r="B94" s="39" t="s">
        <v>138</v>
      </c>
      <c r="C94" s="40">
        <v>503082.25</v>
      </c>
      <c r="D94" s="35">
        <f t="shared" si="1"/>
        <v>419235.20833333337</v>
      </c>
      <c r="E94" s="35"/>
      <c r="F94" s="53" t="s">
        <v>364</v>
      </c>
    </row>
    <row r="95" spans="1:6" x14ac:dyDescent="0.25">
      <c r="A95" s="31">
        <v>88</v>
      </c>
      <c r="B95" s="34" t="s">
        <v>139</v>
      </c>
      <c r="C95" s="35">
        <v>20626.09</v>
      </c>
      <c r="D95" s="35">
        <f t="shared" si="1"/>
        <v>17188.408333333333</v>
      </c>
      <c r="E95" s="35"/>
      <c r="F95" s="53" t="s">
        <v>364</v>
      </c>
    </row>
    <row r="96" spans="1:6" x14ac:dyDescent="0.25">
      <c r="A96" s="31">
        <v>89</v>
      </c>
      <c r="B96" s="39" t="s">
        <v>140</v>
      </c>
      <c r="C96" s="40">
        <v>13380.91</v>
      </c>
      <c r="D96" s="35">
        <f t="shared" si="1"/>
        <v>11150.758333333333</v>
      </c>
      <c r="E96" s="35"/>
      <c r="F96" s="53" t="s">
        <v>364</v>
      </c>
    </row>
    <row r="97" spans="1:6" x14ac:dyDescent="0.25">
      <c r="A97" s="31">
        <v>90</v>
      </c>
      <c r="B97" s="34" t="s">
        <v>141</v>
      </c>
      <c r="C97" s="35">
        <v>303446.03999999998</v>
      </c>
      <c r="D97" s="35">
        <f t="shared" si="1"/>
        <v>252871.69999999998</v>
      </c>
      <c r="E97" s="35"/>
      <c r="F97" s="53" t="s">
        <v>365</v>
      </c>
    </row>
    <row r="98" spans="1:6" x14ac:dyDescent="0.25">
      <c r="A98" s="31">
        <v>91</v>
      </c>
      <c r="B98" s="34" t="s">
        <v>142</v>
      </c>
      <c r="C98" s="35">
        <v>424975.6</v>
      </c>
      <c r="D98" s="35">
        <f t="shared" si="1"/>
        <v>354146.33333333331</v>
      </c>
      <c r="E98" s="35"/>
      <c r="F98" s="53" t="s">
        <v>365</v>
      </c>
    </row>
    <row r="99" spans="1:6" x14ac:dyDescent="0.25">
      <c r="A99" s="31">
        <v>92</v>
      </c>
      <c r="B99" s="34" t="s">
        <v>143</v>
      </c>
      <c r="C99" s="35">
        <v>483350.2</v>
      </c>
      <c r="D99" s="35">
        <f t="shared" si="1"/>
        <v>402791.83333333337</v>
      </c>
      <c r="E99" s="35"/>
      <c r="F99" s="53" t="s">
        <v>365</v>
      </c>
    </row>
    <row r="100" spans="1:6" x14ac:dyDescent="0.25">
      <c r="A100" s="31">
        <v>93</v>
      </c>
      <c r="B100" s="34" t="s">
        <v>144</v>
      </c>
      <c r="C100" s="35">
        <v>607784.23</v>
      </c>
      <c r="D100" s="35">
        <f t="shared" si="1"/>
        <v>506486.85833333334</v>
      </c>
      <c r="E100" s="35"/>
      <c r="F100" s="53" t="s">
        <v>365</v>
      </c>
    </row>
    <row r="101" spans="1:6" x14ac:dyDescent="0.25">
      <c r="A101" s="31">
        <v>94</v>
      </c>
      <c r="B101" s="34" t="s">
        <v>145</v>
      </c>
      <c r="C101" s="35">
        <v>729338.55</v>
      </c>
      <c r="D101" s="35">
        <f t="shared" si="1"/>
        <v>607782.12500000012</v>
      </c>
      <c r="E101" s="35"/>
      <c r="F101" s="53" t="s">
        <v>365</v>
      </c>
    </row>
    <row r="102" spans="1:6" x14ac:dyDescent="0.25">
      <c r="A102" s="31">
        <v>95</v>
      </c>
      <c r="B102" s="34" t="s">
        <v>146</v>
      </c>
      <c r="C102" s="35">
        <v>768012.96</v>
      </c>
      <c r="D102" s="35">
        <f t="shared" si="1"/>
        <v>640010.80000000005</v>
      </c>
      <c r="E102" s="35"/>
      <c r="F102" s="53" t="s">
        <v>365</v>
      </c>
    </row>
    <row r="103" spans="1:6" x14ac:dyDescent="0.25">
      <c r="A103" s="31">
        <v>96</v>
      </c>
      <c r="B103" s="34" t="s">
        <v>147</v>
      </c>
      <c r="C103" s="35">
        <v>888344.14</v>
      </c>
      <c r="D103" s="35">
        <f t="shared" si="1"/>
        <v>740286.78333333333</v>
      </c>
      <c r="E103" s="35"/>
      <c r="F103" s="53" t="s">
        <v>365</v>
      </c>
    </row>
    <row r="104" spans="1:6" x14ac:dyDescent="0.25">
      <c r="A104" s="31">
        <v>97</v>
      </c>
      <c r="B104" s="34" t="s">
        <v>148</v>
      </c>
      <c r="C104" s="35">
        <v>1110155.98</v>
      </c>
      <c r="D104" s="35">
        <f t="shared" si="1"/>
        <v>925129.9833333334</v>
      </c>
      <c r="E104" s="35"/>
      <c r="F104" s="53" t="s">
        <v>365</v>
      </c>
    </row>
    <row r="105" spans="1:6" x14ac:dyDescent="0.25">
      <c r="A105" s="31">
        <v>98</v>
      </c>
      <c r="B105" s="34" t="s">
        <v>149</v>
      </c>
      <c r="C105" s="35">
        <v>1351024.66</v>
      </c>
      <c r="D105" s="35">
        <f t="shared" si="1"/>
        <v>1125853.8833333333</v>
      </c>
      <c r="E105" s="35"/>
      <c r="F105" s="53" t="s">
        <v>365</v>
      </c>
    </row>
    <row r="106" spans="1:6" x14ac:dyDescent="0.25">
      <c r="A106" s="31">
        <v>99</v>
      </c>
      <c r="B106" s="34" t="s">
        <v>150</v>
      </c>
      <c r="C106" s="35">
        <v>392556.85</v>
      </c>
      <c r="D106" s="35">
        <f t="shared" si="1"/>
        <v>327130.70833333331</v>
      </c>
      <c r="E106" s="35"/>
      <c r="F106" s="53" t="s">
        <v>365</v>
      </c>
    </row>
    <row r="107" spans="1:6" s="5" customFormat="1" x14ac:dyDescent="0.25">
      <c r="A107" s="31">
        <v>100</v>
      </c>
      <c r="B107" s="36" t="s">
        <v>151</v>
      </c>
      <c r="C107" s="37">
        <v>560185.75</v>
      </c>
      <c r="D107" s="35">
        <f t="shared" si="1"/>
        <v>466821.45833333337</v>
      </c>
      <c r="E107" s="35"/>
      <c r="F107" s="53" t="s">
        <v>365</v>
      </c>
    </row>
    <row r="108" spans="1:6" x14ac:dyDescent="0.25">
      <c r="A108" s="31">
        <v>101</v>
      </c>
      <c r="B108" s="34" t="s">
        <v>152</v>
      </c>
      <c r="C108" s="35">
        <v>595789.28</v>
      </c>
      <c r="D108" s="35">
        <f t="shared" si="1"/>
        <v>496491.06666666671</v>
      </c>
      <c r="E108" s="35"/>
      <c r="F108" s="53" t="s">
        <v>365</v>
      </c>
    </row>
    <row r="109" spans="1:6" x14ac:dyDescent="0.25">
      <c r="A109" s="31">
        <v>102</v>
      </c>
      <c r="B109" s="34" t="s">
        <v>153</v>
      </c>
      <c r="C109" s="35">
        <v>661039.48</v>
      </c>
      <c r="D109" s="35">
        <f t="shared" si="1"/>
        <v>550866.2333333334</v>
      </c>
      <c r="E109" s="35"/>
      <c r="F109" s="53" t="s">
        <v>365</v>
      </c>
    </row>
    <row r="110" spans="1:6" x14ac:dyDescent="0.25">
      <c r="A110" s="31">
        <v>103</v>
      </c>
      <c r="B110" s="34" t="s">
        <v>154</v>
      </c>
      <c r="C110" s="35">
        <v>741711.73</v>
      </c>
      <c r="D110" s="35">
        <f t="shared" si="1"/>
        <v>618093.1083333334</v>
      </c>
      <c r="E110" s="35"/>
      <c r="F110" s="53" t="s">
        <v>365</v>
      </c>
    </row>
    <row r="111" spans="1:6" x14ac:dyDescent="0.25">
      <c r="A111" s="31">
        <v>104</v>
      </c>
      <c r="B111" s="44" t="s">
        <v>155</v>
      </c>
      <c r="C111" s="35">
        <v>840762.78</v>
      </c>
      <c r="D111" s="35">
        <f t="shared" si="1"/>
        <v>700635.65</v>
      </c>
      <c r="E111" s="35"/>
      <c r="F111" s="53" t="s">
        <v>365</v>
      </c>
    </row>
    <row r="112" spans="1:6" x14ac:dyDescent="0.25">
      <c r="A112" s="31">
        <v>105</v>
      </c>
      <c r="B112" s="34" t="s">
        <v>156</v>
      </c>
      <c r="C112" s="35">
        <v>714560.8</v>
      </c>
      <c r="D112" s="35">
        <f t="shared" si="1"/>
        <v>595467.33333333337</v>
      </c>
      <c r="E112" s="35"/>
      <c r="F112" s="53" t="s">
        <v>365</v>
      </c>
    </row>
    <row r="113" spans="1:6" x14ac:dyDescent="0.25">
      <c r="A113" s="31">
        <v>106</v>
      </c>
      <c r="B113" s="34" t="s">
        <v>157</v>
      </c>
      <c r="C113" s="35">
        <v>1142437.22</v>
      </c>
      <c r="D113" s="35">
        <f t="shared" si="1"/>
        <v>952031.01666666672</v>
      </c>
      <c r="E113" s="35"/>
      <c r="F113" s="53" t="s">
        <v>365</v>
      </c>
    </row>
    <row r="114" spans="1:6" x14ac:dyDescent="0.25">
      <c r="A114" s="31">
        <v>107</v>
      </c>
      <c r="B114" s="34" t="s">
        <v>158</v>
      </c>
      <c r="C114" s="35">
        <v>1272260.52</v>
      </c>
      <c r="D114" s="35">
        <f t="shared" si="1"/>
        <v>1060217.1000000001</v>
      </c>
      <c r="E114" s="35"/>
      <c r="F114" s="53" t="s">
        <v>365</v>
      </c>
    </row>
    <row r="115" spans="1:6" x14ac:dyDescent="0.25">
      <c r="A115" s="31">
        <v>108</v>
      </c>
      <c r="B115" s="34" t="s">
        <v>159</v>
      </c>
      <c r="C115" s="35">
        <v>1317661.3</v>
      </c>
      <c r="D115" s="35">
        <f t="shared" si="1"/>
        <v>1098051.0833333335</v>
      </c>
      <c r="E115" s="35"/>
      <c r="F115" s="53" t="s">
        <v>365</v>
      </c>
    </row>
    <row r="116" spans="1:6" x14ac:dyDescent="0.25">
      <c r="A116" s="31">
        <v>109</v>
      </c>
      <c r="B116" s="34" t="s">
        <v>160</v>
      </c>
      <c r="C116" s="35">
        <v>321998.56</v>
      </c>
      <c r="D116" s="35">
        <f t="shared" si="1"/>
        <v>268332.13333333336</v>
      </c>
      <c r="E116" s="35"/>
      <c r="F116" s="53" t="s">
        <v>365</v>
      </c>
    </row>
    <row r="117" spans="1:6" x14ac:dyDescent="0.25">
      <c r="A117" s="31">
        <v>110</v>
      </c>
      <c r="B117" s="34" t="s">
        <v>161</v>
      </c>
      <c r="C117" s="35">
        <v>336058.91</v>
      </c>
      <c r="D117" s="35">
        <f t="shared" si="1"/>
        <v>280049.09166666667</v>
      </c>
      <c r="E117" s="35"/>
      <c r="F117" s="53" t="s">
        <v>365</v>
      </c>
    </row>
    <row r="118" spans="1:6" x14ac:dyDescent="0.25">
      <c r="A118" s="31">
        <v>111</v>
      </c>
      <c r="B118" s="34" t="s">
        <v>162</v>
      </c>
      <c r="C118" s="35">
        <v>378066.64</v>
      </c>
      <c r="D118" s="35">
        <f t="shared" si="1"/>
        <v>315055.53333333338</v>
      </c>
      <c r="E118" s="35"/>
      <c r="F118" s="53" t="s">
        <v>365</v>
      </c>
    </row>
    <row r="119" spans="1:6" x14ac:dyDescent="0.25">
      <c r="A119" s="31">
        <v>112</v>
      </c>
      <c r="B119" s="34" t="s">
        <v>163</v>
      </c>
      <c r="C119" s="35">
        <v>444463.66</v>
      </c>
      <c r="D119" s="35">
        <f t="shared" si="1"/>
        <v>370386.3833333333</v>
      </c>
      <c r="E119" s="35"/>
      <c r="F119" s="53" t="s">
        <v>365</v>
      </c>
    </row>
    <row r="120" spans="1:6" x14ac:dyDescent="0.25">
      <c r="A120" s="31">
        <v>113</v>
      </c>
      <c r="B120" s="34" t="s">
        <v>164</v>
      </c>
      <c r="C120" s="35">
        <v>484872.87</v>
      </c>
      <c r="D120" s="35">
        <f t="shared" si="1"/>
        <v>404060.72500000003</v>
      </c>
      <c r="E120" s="35"/>
      <c r="F120" s="53" t="s">
        <v>365</v>
      </c>
    </row>
    <row r="121" spans="1:6" x14ac:dyDescent="0.25">
      <c r="A121" s="31">
        <v>114</v>
      </c>
      <c r="B121" s="34" t="s">
        <v>165</v>
      </c>
      <c r="C121" s="35">
        <v>583560.39</v>
      </c>
      <c r="D121" s="35">
        <f t="shared" si="1"/>
        <v>486300.32500000001</v>
      </c>
      <c r="E121" s="35"/>
      <c r="F121" s="53" t="s">
        <v>365</v>
      </c>
    </row>
    <row r="122" spans="1:6" x14ac:dyDescent="0.25">
      <c r="A122" s="31">
        <v>115</v>
      </c>
      <c r="B122" s="34" t="s">
        <v>166</v>
      </c>
      <c r="C122" s="35">
        <v>690535.43</v>
      </c>
      <c r="D122" s="35">
        <f t="shared" si="1"/>
        <v>575446.19166666677</v>
      </c>
      <c r="E122" s="35"/>
      <c r="F122" s="53" t="s">
        <v>365</v>
      </c>
    </row>
    <row r="123" spans="1:6" x14ac:dyDescent="0.25">
      <c r="A123" s="31">
        <v>116</v>
      </c>
      <c r="B123" s="34" t="s">
        <v>167</v>
      </c>
      <c r="C123" s="35">
        <v>803675.78</v>
      </c>
      <c r="D123" s="35">
        <f t="shared" si="1"/>
        <v>669729.81666666677</v>
      </c>
      <c r="E123" s="35"/>
      <c r="F123" s="53" t="s">
        <v>365</v>
      </c>
    </row>
    <row r="124" spans="1:6" x14ac:dyDescent="0.25">
      <c r="A124" s="31">
        <v>117</v>
      </c>
      <c r="B124" s="34" t="s">
        <v>168</v>
      </c>
      <c r="C124" s="35">
        <v>557307.35</v>
      </c>
      <c r="D124" s="35">
        <f t="shared" si="1"/>
        <v>464422.79166666669</v>
      </c>
      <c r="E124" s="35"/>
      <c r="F124" s="53" t="s">
        <v>365</v>
      </c>
    </row>
    <row r="125" spans="1:6" x14ac:dyDescent="0.25">
      <c r="A125" s="31">
        <v>118</v>
      </c>
      <c r="B125" s="34" t="s">
        <v>169</v>
      </c>
      <c r="C125" s="35">
        <v>641692.75</v>
      </c>
      <c r="D125" s="35">
        <f t="shared" si="1"/>
        <v>534743.95833333337</v>
      </c>
      <c r="E125" s="35"/>
      <c r="F125" s="53" t="s">
        <v>365</v>
      </c>
    </row>
    <row r="126" spans="1:6" x14ac:dyDescent="0.25">
      <c r="A126" s="31">
        <v>119</v>
      </c>
      <c r="B126" s="34" t="s">
        <v>170</v>
      </c>
      <c r="C126" s="35">
        <v>774486.79</v>
      </c>
      <c r="D126" s="35">
        <f t="shared" si="1"/>
        <v>645405.65833333344</v>
      </c>
      <c r="E126" s="35"/>
      <c r="F126" s="53" t="s">
        <v>365</v>
      </c>
    </row>
    <row r="127" spans="1:6" x14ac:dyDescent="0.25">
      <c r="A127" s="31">
        <v>120</v>
      </c>
      <c r="B127" s="34" t="s">
        <v>171</v>
      </c>
      <c r="C127" s="35">
        <v>858758.98</v>
      </c>
      <c r="D127" s="35">
        <f t="shared" si="1"/>
        <v>715632.4833333334</v>
      </c>
      <c r="E127" s="35"/>
      <c r="F127" s="53" t="s">
        <v>365</v>
      </c>
    </row>
    <row r="128" spans="1:6" x14ac:dyDescent="0.25">
      <c r="A128" s="31">
        <v>121</v>
      </c>
      <c r="B128" s="34" t="s">
        <v>172</v>
      </c>
      <c r="C128" s="35">
        <v>1041341.15</v>
      </c>
      <c r="D128" s="35">
        <f t="shared" si="1"/>
        <v>867784.29166666674</v>
      </c>
      <c r="E128" s="35"/>
      <c r="F128" s="53" t="s">
        <v>365</v>
      </c>
    </row>
    <row r="129" spans="1:6" x14ac:dyDescent="0.25">
      <c r="A129" s="31">
        <v>122</v>
      </c>
      <c r="B129" s="34" t="s">
        <v>173</v>
      </c>
      <c r="C129" s="35">
        <v>857783.55</v>
      </c>
      <c r="D129" s="35">
        <f t="shared" si="1"/>
        <v>714819.62500000012</v>
      </c>
      <c r="E129" s="35"/>
      <c r="F129" s="53" t="s">
        <v>365</v>
      </c>
    </row>
    <row r="130" spans="1:6" x14ac:dyDescent="0.25">
      <c r="A130" s="31">
        <v>123</v>
      </c>
      <c r="B130" s="34" t="s">
        <v>174</v>
      </c>
      <c r="C130" s="35">
        <v>1482427.04</v>
      </c>
      <c r="D130" s="35">
        <f t="shared" si="1"/>
        <v>1235355.8666666667</v>
      </c>
      <c r="E130" s="35"/>
      <c r="F130" s="53" t="s">
        <v>365</v>
      </c>
    </row>
    <row r="131" spans="1:6" x14ac:dyDescent="0.25">
      <c r="A131" s="31">
        <v>124</v>
      </c>
      <c r="B131" s="34" t="s">
        <v>175</v>
      </c>
      <c r="C131" s="35">
        <v>754915.41</v>
      </c>
      <c r="D131" s="35">
        <f t="shared" si="1"/>
        <v>629096.17500000005</v>
      </c>
      <c r="E131" s="35"/>
      <c r="F131" s="53" t="s">
        <v>365</v>
      </c>
    </row>
    <row r="132" spans="1:6" x14ac:dyDescent="0.25">
      <c r="A132" s="31">
        <v>125</v>
      </c>
      <c r="B132" s="34" t="s">
        <v>176</v>
      </c>
      <c r="C132" s="35">
        <v>2945699.98</v>
      </c>
      <c r="D132" s="35">
        <f t="shared" si="1"/>
        <v>2454749.9833333334</v>
      </c>
      <c r="E132" s="35"/>
      <c r="F132" s="53" t="s">
        <v>365</v>
      </c>
    </row>
    <row r="133" spans="1:6" ht="30" x14ac:dyDescent="0.25">
      <c r="A133" s="31">
        <v>126</v>
      </c>
      <c r="B133" s="36" t="s">
        <v>177</v>
      </c>
      <c r="C133" s="35">
        <v>735534.98</v>
      </c>
      <c r="D133" s="35">
        <f t="shared" si="1"/>
        <v>612945.81666666665</v>
      </c>
      <c r="E133" s="35"/>
      <c r="F133" s="53" t="s">
        <v>365</v>
      </c>
    </row>
    <row r="134" spans="1:6" x14ac:dyDescent="0.25">
      <c r="A134" s="31">
        <v>127</v>
      </c>
      <c r="B134" s="36" t="s">
        <v>178</v>
      </c>
      <c r="C134" s="35">
        <v>737414.53</v>
      </c>
      <c r="D134" s="35">
        <f t="shared" si="1"/>
        <v>614512.1083333334</v>
      </c>
      <c r="E134" s="35"/>
      <c r="F134" s="53" t="s">
        <v>365</v>
      </c>
    </row>
    <row r="135" spans="1:6" x14ac:dyDescent="0.25">
      <c r="A135" s="31">
        <v>128</v>
      </c>
      <c r="B135" s="36" t="s">
        <v>179</v>
      </c>
      <c r="C135" s="35">
        <v>990321.76</v>
      </c>
      <c r="D135" s="35">
        <f t="shared" si="1"/>
        <v>825268.13333333342</v>
      </c>
      <c r="E135" s="35"/>
      <c r="F135" s="53" t="s">
        <v>365</v>
      </c>
    </row>
    <row r="136" spans="1:6" x14ac:dyDescent="0.25">
      <c r="A136" s="31">
        <v>129</v>
      </c>
      <c r="B136" s="36" t="s">
        <v>180</v>
      </c>
      <c r="C136" s="35">
        <v>1080477.9099999999</v>
      </c>
      <c r="D136" s="35">
        <f t="shared" ref="D136:D200" si="2">C136/1.2</f>
        <v>900398.2583333333</v>
      </c>
      <c r="E136" s="35"/>
      <c r="F136" s="53" t="s">
        <v>365</v>
      </c>
    </row>
    <row r="137" spans="1:6" x14ac:dyDescent="0.25">
      <c r="A137" s="31">
        <v>130</v>
      </c>
      <c r="B137" s="34" t="s">
        <v>181</v>
      </c>
      <c r="C137" s="35">
        <v>358624.16</v>
      </c>
      <c r="D137" s="35">
        <f t="shared" si="2"/>
        <v>298853.46666666667</v>
      </c>
      <c r="E137" s="35"/>
      <c r="F137" s="53" t="s">
        <v>365</v>
      </c>
    </row>
    <row r="138" spans="1:6" x14ac:dyDescent="0.25">
      <c r="A138" s="31">
        <v>131</v>
      </c>
      <c r="B138" s="34" t="s">
        <v>182</v>
      </c>
      <c r="C138" s="35">
        <v>397621.8</v>
      </c>
      <c r="D138" s="35">
        <f t="shared" si="2"/>
        <v>331351.5</v>
      </c>
      <c r="E138" s="35"/>
      <c r="F138" s="53" t="s">
        <v>365</v>
      </c>
    </row>
    <row r="139" spans="1:6" x14ac:dyDescent="0.25">
      <c r="A139" s="31">
        <v>132</v>
      </c>
      <c r="B139" s="34" t="s">
        <v>183</v>
      </c>
      <c r="C139" s="35">
        <v>464249.9</v>
      </c>
      <c r="D139" s="35">
        <f t="shared" si="2"/>
        <v>386874.91666666669</v>
      </c>
      <c r="E139" s="35"/>
      <c r="F139" s="53" t="s">
        <v>365</v>
      </c>
    </row>
    <row r="140" spans="1:6" x14ac:dyDescent="0.25">
      <c r="A140" s="31">
        <v>133</v>
      </c>
      <c r="B140" s="34" t="s">
        <v>184</v>
      </c>
      <c r="C140" s="35">
        <v>495488.86</v>
      </c>
      <c r="D140" s="35">
        <f t="shared" si="2"/>
        <v>412907.38333333336</v>
      </c>
      <c r="E140" s="35"/>
      <c r="F140" s="53" t="s">
        <v>365</v>
      </c>
    </row>
    <row r="141" spans="1:6" x14ac:dyDescent="0.25">
      <c r="A141" s="31">
        <v>134</v>
      </c>
      <c r="B141" s="34" t="s">
        <v>185</v>
      </c>
      <c r="C141" s="35">
        <v>593752.82999999996</v>
      </c>
      <c r="D141" s="35">
        <f t="shared" si="2"/>
        <v>494794.02499999997</v>
      </c>
      <c r="E141" s="35"/>
      <c r="F141" s="53" t="s">
        <v>365</v>
      </c>
    </row>
    <row r="142" spans="1:6" x14ac:dyDescent="0.25">
      <c r="A142" s="31">
        <v>135</v>
      </c>
      <c r="B142" s="34" t="s">
        <v>186</v>
      </c>
      <c r="C142" s="35">
        <v>701211.99</v>
      </c>
      <c r="D142" s="35">
        <f t="shared" si="2"/>
        <v>584343.32500000007</v>
      </c>
      <c r="E142" s="35"/>
      <c r="F142" s="53" t="s">
        <v>365</v>
      </c>
    </row>
    <row r="143" spans="1:6" x14ac:dyDescent="0.25">
      <c r="A143" s="31">
        <v>136</v>
      </c>
      <c r="B143" s="34" t="s">
        <v>187</v>
      </c>
      <c r="C143" s="35">
        <v>815059.57</v>
      </c>
      <c r="D143" s="35">
        <f t="shared" si="2"/>
        <v>679216.30833333335</v>
      </c>
      <c r="E143" s="35"/>
      <c r="F143" s="53" t="s">
        <v>365</v>
      </c>
    </row>
    <row r="144" spans="1:6" x14ac:dyDescent="0.25">
      <c r="A144" s="31">
        <v>137</v>
      </c>
      <c r="B144" s="34" t="s">
        <v>188</v>
      </c>
      <c r="C144" s="35">
        <v>681462.9</v>
      </c>
      <c r="D144" s="35">
        <f t="shared" si="2"/>
        <v>567885.75</v>
      </c>
      <c r="E144" s="35"/>
      <c r="F144" s="53" t="s">
        <v>365</v>
      </c>
    </row>
    <row r="145" spans="1:6" x14ac:dyDescent="0.25">
      <c r="A145" s="31">
        <v>138</v>
      </c>
      <c r="B145" s="34" t="s">
        <v>189</v>
      </c>
      <c r="C145" s="35">
        <v>814719.1</v>
      </c>
      <c r="D145" s="35">
        <f t="shared" si="2"/>
        <v>678932.58333333337</v>
      </c>
      <c r="E145" s="35"/>
      <c r="F145" s="53" t="s">
        <v>365</v>
      </c>
    </row>
    <row r="146" spans="1:6" x14ac:dyDescent="0.25">
      <c r="A146" s="31">
        <v>139</v>
      </c>
      <c r="B146" s="34" t="s">
        <v>190</v>
      </c>
      <c r="C146" s="35">
        <v>877142.09</v>
      </c>
      <c r="D146" s="35">
        <f t="shared" si="2"/>
        <v>730951.7416666667</v>
      </c>
      <c r="E146" s="35"/>
      <c r="F146" s="53" t="s">
        <v>365</v>
      </c>
    </row>
    <row r="147" spans="1:6" x14ac:dyDescent="0.25">
      <c r="A147" s="31">
        <v>140</v>
      </c>
      <c r="B147" s="34" t="s">
        <v>191</v>
      </c>
      <c r="C147" s="35">
        <v>1059650.77</v>
      </c>
      <c r="D147" s="35">
        <f t="shared" si="2"/>
        <v>883042.30833333335</v>
      </c>
      <c r="E147" s="35"/>
      <c r="F147" s="53" t="s">
        <v>365</v>
      </c>
    </row>
    <row r="148" spans="1:6" x14ac:dyDescent="0.25">
      <c r="A148" s="31">
        <v>141</v>
      </c>
      <c r="B148" s="34" t="s">
        <v>192</v>
      </c>
      <c r="C148" s="35">
        <v>1274683.45</v>
      </c>
      <c r="D148" s="35">
        <f t="shared" si="2"/>
        <v>1062236.2083333333</v>
      </c>
      <c r="E148" s="35"/>
      <c r="F148" s="53" t="s">
        <v>365</v>
      </c>
    </row>
    <row r="149" spans="1:6" x14ac:dyDescent="0.25">
      <c r="A149" s="31">
        <v>142</v>
      </c>
      <c r="B149" s="34" t="s">
        <v>193</v>
      </c>
      <c r="C149" s="35">
        <v>1503403.54</v>
      </c>
      <c r="D149" s="35">
        <f t="shared" si="2"/>
        <v>1252836.2833333334</v>
      </c>
      <c r="E149" s="35"/>
      <c r="F149" s="53" t="s">
        <v>365</v>
      </c>
    </row>
    <row r="150" spans="1:6" x14ac:dyDescent="0.25">
      <c r="A150" s="31">
        <v>143</v>
      </c>
      <c r="B150" s="36" t="s">
        <v>194</v>
      </c>
      <c r="C150" s="37">
        <v>1305590.46</v>
      </c>
      <c r="D150" s="35">
        <f t="shared" si="2"/>
        <v>1087992.05</v>
      </c>
      <c r="E150" s="35"/>
      <c r="F150" s="53" t="s">
        <v>365</v>
      </c>
    </row>
    <row r="151" spans="1:6" x14ac:dyDescent="0.25">
      <c r="A151" s="31">
        <v>144</v>
      </c>
      <c r="B151" s="36" t="s">
        <v>195</v>
      </c>
      <c r="C151" s="37">
        <v>1077723.8600000001</v>
      </c>
      <c r="D151" s="35">
        <f t="shared" si="2"/>
        <v>898103.21666666679</v>
      </c>
      <c r="E151" s="35"/>
      <c r="F151" s="53" t="s">
        <v>365</v>
      </c>
    </row>
    <row r="152" spans="1:6" x14ac:dyDescent="0.25">
      <c r="A152" s="31">
        <v>145</v>
      </c>
      <c r="B152" s="36" t="s">
        <v>196</v>
      </c>
      <c r="C152" s="37">
        <v>1599132.13</v>
      </c>
      <c r="D152" s="35">
        <f t="shared" si="2"/>
        <v>1332610.1083333334</v>
      </c>
      <c r="E152" s="35"/>
      <c r="F152" s="53" t="s">
        <v>365</v>
      </c>
    </row>
    <row r="153" spans="1:6" x14ac:dyDescent="0.25">
      <c r="A153" s="31">
        <v>146</v>
      </c>
      <c r="B153" s="36" t="s">
        <v>197</v>
      </c>
      <c r="C153" s="37">
        <v>1098293.3500000001</v>
      </c>
      <c r="D153" s="35">
        <f t="shared" si="2"/>
        <v>915244.45833333349</v>
      </c>
      <c r="E153" s="35"/>
      <c r="F153" s="53" t="s">
        <v>365</v>
      </c>
    </row>
    <row r="154" spans="1:6" x14ac:dyDescent="0.25">
      <c r="A154" s="31">
        <v>147</v>
      </c>
      <c r="B154" s="36" t="s">
        <v>198</v>
      </c>
      <c r="C154" s="37">
        <v>1823736.6</v>
      </c>
      <c r="D154" s="35">
        <f t="shared" si="2"/>
        <v>1519780.5000000002</v>
      </c>
      <c r="E154" s="35"/>
      <c r="F154" s="53" t="s">
        <v>365</v>
      </c>
    </row>
    <row r="155" spans="1:6" x14ac:dyDescent="0.25">
      <c r="A155" s="31">
        <v>148</v>
      </c>
      <c r="B155" s="36" t="s">
        <v>199</v>
      </c>
      <c r="C155" s="37">
        <v>3100780.18</v>
      </c>
      <c r="D155" s="35">
        <f t="shared" si="2"/>
        <v>2583983.4833333334</v>
      </c>
      <c r="E155" s="35"/>
      <c r="F155" s="53" t="s">
        <v>365</v>
      </c>
    </row>
    <row r="156" spans="1:6" x14ac:dyDescent="0.25">
      <c r="A156" s="31">
        <v>149</v>
      </c>
      <c r="B156" s="36" t="s">
        <v>200</v>
      </c>
      <c r="C156" s="37">
        <v>1662337.44</v>
      </c>
      <c r="D156" s="35">
        <f t="shared" si="2"/>
        <v>1385281.2</v>
      </c>
      <c r="E156" s="35"/>
      <c r="F156" s="53" t="s">
        <v>365</v>
      </c>
    </row>
    <row r="157" spans="1:6" x14ac:dyDescent="0.25">
      <c r="A157" s="31">
        <v>150</v>
      </c>
      <c r="B157" s="36" t="s">
        <v>202</v>
      </c>
      <c r="C157" s="37">
        <v>2768359.27</v>
      </c>
      <c r="D157" s="35">
        <f t="shared" si="2"/>
        <v>2306966.0583333336</v>
      </c>
      <c r="E157" s="35"/>
      <c r="F157" s="53" t="s">
        <v>365</v>
      </c>
    </row>
    <row r="158" spans="1:6" x14ac:dyDescent="0.25">
      <c r="A158" s="31">
        <v>151</v>
      </c>
      <c r="B158" s="36" t="s">
        <v>201</v>
      </c>
      <c r="C158" s="37">
        <v>2619134.92</v>
      </c>
      <c r="D158" s="35">
        <f t="shared" si="2"/>
        <v>2182612.4333333336</v>
      </c>
      <c r="E158" s="35"/>
      <c r="F158" s="53" t="s">
        <v>365</v>
      </c>
    </row>
    <row r="159" spans="1:6" x14ac:dyDescent="0.25">
      <c r="A159" s="31">
        <v>152</v>
      </c>
      <c r="B159" s="36" t="s">
        <v>203</v>
      </c>
      <c r="C159" s="37">
        <v>3130146.23</v>
      </c>
      <c r="D159" s="35">
        <f t="shared" si="2"/>
        <v>2608455.1916666669</v>
      </c>
      <c r="E159" s="35"/>
      <c r="F159" s="53" t="s">
        <v>365</v>
      </c>
    </row>
    <row r="160" spans="1:6" ht="15.75" customHeight="1" x14ac:dyDescent="0.25">
      <c r="A160" s="31">
        <v>153</v>
      </c>
      <c r="B160" s="36" t="s">
        <v>204</v>
      </c>
      <c r="C160" s="37">
        <v>5281160.8600000003</v>
      </c>
      <c r="D160" s="35">
        <f t="shared" si="2"/>
        <v>4400967.3833333338</v>
      </c>
      <c r="E160" s="35"/>
      <c r="F160" s="53" t="s">
        <v>365</v>
      </c>
    </row>
    <row r="161" spans="1:6" ht="15" customHeight="1" x14ac:dyDescent="0.25">
      <c r="A161" s="31">
        <v>154</v>
      </c>
      <c r="B161" s="36" t="s">
        <v>205</v>
      </c>
      <c r="C161" s="37">
        <v>6227862.5300000003</v>
      </c>
      <c r="D161" s="35">
        <f t="shared" si="2"/>
        <v>5189885.4416666673</v>
      </c>
      <c r="E161" s="35"/>
      <c r="F161" s="53" t="s">
        <v>365</v>
      </c>
    </row>
    <row r="162" spans="1:6" x14ac:dyDescent="0.25">
      <c r="A162" s="31">
        <v>155</v>
      </c>
      <c r="B162" s="36" t="s">
        <v>206</v>
      </c>
      <c r="C162" s="37">
        <v>1365227.39</v>
      </c>
      <c r="D162" s="35">
        <f t="shared" si="2"/>
        <v>1137689.4916666667</v>
      </c>
      <c r="E162" s="35"/>
      <c r="F162" s="53" t="s">
        <v>365</v>
      </c>
    </row>
    <row r="163" spans="1:6" ht="14.25" customHeight="1" x14ac:dyDescent="0.25">
      <c r="A163" s="31">
        <v>156</v>
      </c>
      <c r="B163" s="36" t="s">
        <v>207</v>
      </c>
      <c r="C163" s="37">
        <v>3736119.55</v>
      </c>
      <c r="D163" s="35">
        <f t="shared" si="2"/>
        <v>3113432.9583333335</v>
      </c>
      <c r="E163" s="35"/>
      <c r="F163" s="53" t="s">
        <v>365</v>
      </c>
    </row>
    <row r="164" spans="1:6" ht="14.25" customHeight="1" x14ac:dyDescent="0.25">
      <c r="A164" s="31">
        <v>157</v>
      </c>
      <c r="B164" s="36" t="s">
        <v>208</v>
      </c>
      <c r="C164" s="37">
        <v>4458309.55</v>
      </c>
      <c r="D164" s="35">
        <f t="shared" si="2"/>
        <v>3715257.9583333335</v>
      </c>
      <c r="E164" s="35"/>
      <c r="F164" s="53" t="s">
        <v>365</v>
      </c>
    </row>
    <row r="165" spans="1:6" x14ac:dyDescent="0.25">
      <c r="A165" s="31">
        <v>158</v>
      </c>
      <c r="B165" s="36" t="s">
        <v>209</v>
      </c>
      <c r="C165" s="35">
        <v>570664.44999999995</v>
      </c>
      <c r="D165" s="35">
        <f t="shared" si="2"/>
        <v>475553.70833333331</v>
      </c>
      <c r="E165" s="35"/>
      <c r="F165" s="53" t="s">
        <v>365</v>
      </c>
    </row>
    <row r="166" spans="1:6" x14ac:dyDescent="0.25">
      <c r="A166" s="31">
        <v>159</v>
      </c>
      <c r="B166" s="36" t="s">
        <v>210</v>
      </c>
      <c r="C166" s="35">
        <v>1025583.4</v>
      </c>
      <c r="D166" s="35">
        <f t="shared" si="2"/>
        <v>854652.83333333337</v>
      </c>
      <c r="E166" s="35"/>
      <c r="F166" s="53" t="s">
        <v>365</v>
      </c>
    </row>
    <row r="167" spans="1:6" x14ac:dyDescent="0.25">
      <c r="A167" s="31">
        <v>160</v>
      </c>
      <c r="B167" s="34" t="s">
        <v>211</v>
      </c>
      <c r="C167" s="35">
        <v>636802.06999999995</v>
      </c>
      <c r="D167" s="35">
        <f t="shared" si="2"/>
        <v>530668.3916666666</v>
      </c>
      <c r="E167" s="35"/>
      <c r="F167" s="53" t="s">
        <v>365</v>
      </c>
    </row>
    <row r="168" spans="1:6" x14ac:dyDescent="0.25">
      <c r="A168" s="31">
        <v>161</v>
      </c>
      <c r="B168" s="34" t="s">
        <v>212</v>
      </c>
      <c r="C168" s="35">
        <v>682343.31</v>
      </c>
      <c r="D168" s="35">
        <f t="shared" si="2"/>
        <v>568619.42500000005</v>
      </c>
      <c r="E168" s="35"/>
      <c r="F168" s="53" t="s">
        <v>365</v>
      </c>
    </row>
    <row r="169" spans="1:6" x14ac:dyDescent="0.25">
      <c r="A169" s="31">
        <v>162</v>
      </c>
      <c r="B169" s="34" t="s">
        <v>213</v>
      </c>
      <c r="C169" s="35">
        <v>781755.41</v>
      </c>
      <c r="D169" s="35">
        <f t="shared" si="2"/>
        <v>651462.84166666667</v>
      </c>
      <c r="E169" s="35"/>
      <c r="F169" s="53" t="s">
        <v>365</v>
      </c>
    </row>
    <row r="170" spans="1:6" x14ac:dyDescent="0.25">
      <c r="A170" s="31">
        <v>163</v>
      </c>
      <c r="B170" s="34" t="s">
        <v>214</v>
      </c>
      <c r="C170" s="35">
        <v>858388.39</v>
      </c>
      <c r="D170" s="35">
        <f t="shared" si="2"/>
        <v>715323.65833333333</v>
      </c>
      <c r="E170" s="35"/>
      <c r="F170" s="53" t="s">
        <v>365</v>
      </c>
    </row>
    <row r="171" spans="1:6" x14ac:dyDescent="0.25">
      <c r="A171" s="31">
        <v>164</v>
      </c>
      <c r="B171" s="34" t="s">
        <v>215</v>
      </c>
      <c r="C171" s="35">
        <v>956782.56</v>
      </c>
      <c r="D171" s="35">
        <f t="shared" si="2"/>
        <v>797318.8</v>
      </c>
      <c r="E171" s="35"/>
      <c r="F171" s="53" t="s">
        <v>365</v>
      </c>
    </row>
    <row r="172" spans="1:6" x14ac:dyDescent="0.25">
      <c r="A172" s="31">
        <v>165</v>
      </c>
      <c r="B172" s="34" t="s">
        <v>216</v>
      </c>
      <c r="C172" s="35">
        <v>1160813.31</v>
      </c>
      <c r="D172" s="35">
        <f t="shared" si="2"/>
        <v>967344.42500000005</v>
      </c>
      <c r="E172" s="35"/>
      <c r="F172" s="53" t="s">
        <v>365</v>
      </c>
    </row>
    <row r="173" spans="1:6" x14ac:dyDescent="0.25">
      <c r="A173" s="31">
        <v>166</v>
      </c>
      <c r="B173" s="34" t="s">
        <v>217</v>
      </c>
      <c r="C173" s="35">
        <v>1293345.3999999999</v>
      </c>
      <c r="D173" s="35">
        <f t="shared" si="2"/>
        <v>1077787.8333333333</v>
      </c>
      <c r="E173" s="35"/>
      <c r="F173" s="53" t="s">
        <v>365</v>
      </c>
    </row>
    <row r="174" spans="1:6" x14ac:dyDescent="0.25">
      <c r="A174" s="31">
        <v>167</v>
      </c>
      <c r="B174" s="34" t="s">
        <v>218</v>
      </c>
      <c r="C174" s="35">
        <v>1455774.02</v>
      </c>
      <c r="D174" s="35">
        <f t="shared" si="2"/>
        <v>1213145.0166666668</v>
      </c>
      <c r="E174" s="35"/>
      <c r="F174" s="53" t="s">
        <v>365</v>
      </c>
    </row>
    <row r="175" spans="1:6" x14ac:dyDescent="0.25">
      <c r="A175" s="31">
        <v>168</v>
      </c>
      <c r="B175" s="34" t="s">
        <v>219</v>
      </c>
      <c r="C175" s="35">
        <v>1605792.63</v>
      </c>
      <c r="D175" s="35">
        <f t="shared" si="2"/>
        <v>1338160.5249999999</v>
      </c>
      <c r="E175" s="35"/>
      <c r="F175" s="53" t="s">
        <v>365</v>
      </c>
    </row>
    <row r="176" spans="1:6" x14ac:dyDescent="0.25">
      <c r="A176" s="31">
        <v>169</v>
      </c>
      <c r="B176" s="34" t="s">
        <v>220</v>
      </c>
      <c r="C176" s="35">
        <v>1803860.38</v>
      </c>
      <c r="D176" s="35">
        <f t="shared" si="2"/>
        <v>1503216.9833333334</v>
      </c>
      <c r="E176" s="35"/>
      <c r="F176" s="53" t="s">
        <v>365</v>
      </c>
    </row>
    <row r="177" spans="1:6" x14ac:dyDescent="0.25">
      <c r="A177" s="31">
        <v>170</v>
      </c>
      <c r="B177" s="36" t="s">
        <v>221</v>
      </c>
      <c r="C177" s="37">
        <v>1017159.64</v>
      </c>
      <c r="D177" s="35">
        <f t="shared" si="2"/>
        <v>847633.03333333333</v>
      </c>
      <c r="E177" s="35"/>
      <c r="F177" s="53" t="s">
        <v>365</v>
      </c>
    </row>
    <row r="178" spans="1:6" x14ac:dyDescent="0.25">
      <c r="A178" s="31">
        <v>171</v>
      </c>
      <c r="B178" s="36" t="s">
        <v>229</v>
      </c>
      <c r="C178" s="37">
        <v>575782.97</v>
      </c>
      <c r="D178" s="35">
        <f t="shared" si="2"/>
        <v>479819.14166666666</v>
      </c>
      <c r="E178" s="35"/>
      <c r="F178" s="53" t="s">
        <v>365</v>
      </c>
    </row>
    <row r="179" spans="1:6" x14ac:dyDescent="0.25">
      <c r="A179" s="31">
        <v>172</v>
      </c>
      <c r="B179" s="36" t="s">
        <v>222</v>
      </c>
      <c r="C179" s="37">
        <v>1770415.15</v>
      </c>
      <c r="D179" s="35">
        <f t="shared" si="2"/>
        <v>1475345.9583333333</v>
      </c>
      <c r="E179" s="35"/>
      <c r="F179" s="53" t="s">
        <v>365</v>
      </c>
    </row>
    <row r="180" spans="1:6" x14ac:dyDescent="0.25">
      <c r="A180" s="31">
        <v>173</v>
      </c>
      <c r="B180" s="36" t="s">
        <v>223</v>
      </c>
      <c r="C180" s="37">
        <v>1392574.27</v>
      </c>
      <c r="D180" s="35">
        <f t="shared" si="2"/>
        <v>1160478.5583333333</v>
      </c>
      <c r="E180" s="35"/>
      <c r="F180" s="53" t="s">
        <v>365</v>
      </c>
    </row>
    <row r="181" spans="1:6" x14ac:dyDescent="0.25">
      <c r="A181" s="31">
        <v>174</v>
      </c>
      <c r="B181" s="36" t="s">
        <v>224</v>
      </c>
      <c r="C181" s="37">
        <v>1158721.6399999999</v>
      </c>
      <c r="D181" s="35">
        <f t="shared" si="2"/>
        <v>965601.36666666658</v>
      </c>
      <c r="E181" s="35"/>
      <c r="F181" s="53" t="s">
        <v>365</v>
      </c>
    </row>
    <row r="182" spans="1:6" x14ac:dyDescent="0.25">
      <c r="A182" s="31">
        <v>175</v>
      </c>
      <c r="B182" s="36" t="s">
        <v>225</v>
      </c>
      <c r="C182" s="37">
        <v>1750091.04</v>
      </c>
      <c r="D182" s="35">
        <f t="shared" si="2"/>
        <v>1458409.2000000002</v>
      </c>
      <c r="E182" s="35"/>
      <c r="F182" s="53" t="s">
        <v>365</v>
      </c>
    </row>
    <row r="183" spans="1:6" x14ac:dyDescent="0.25">
      <c r="A183" s="31">
        <v>176</v>
      </c>
      <c r="B183" s="36" t="s">
        <v>372</v>
      </c>
      <c r="C183" s="37">
        <v>931769.18</v>
      </c>
      <c r="D183" s="35">
        <f t="shared" si="2"/>
        <v>776474.31666666677</v>
      </c>
      <c r="E183" s="35"/>
      <c r="F183" s="53" t="s">
        <v>365</v>
      </c>
    </row>
    <row r="184" spans="1:6" x14ac:dyDescent="0.25">
      <c r="A184" s="31">
        <v>177</v>
      </c>
      <c r="B184" s="36" t="s">
        <v>226</v>
      </c>
      <c r="C184" s="37">
        <v>1254377.7</v>
      </c>
      <c r="D184" s="35">
        <f t="shared" si="2"/>
        <v>1045314.75</v>
      </c>
      <c r="E184" s="35"/>
      <c r="F184" s="53" t="s">
        <v>365</v>
      </c>
    </row>
    <row r="185" spans="1:6" x14ac:dyDescent="0.25">
      <c r="A185" s="31">
        <v>178</v>
      </c>
      <c r="B185" s="36" t="s">
        <v>227</v>
      </c>
      <c r="C185" s="37">
        <v>2164434.21</v>
      </c>
      <c r="D185" s="35">
        <f t="shared" si="2"/>
        <v>1803695.175</v>
      </c>
      <c r="E185" s="35"/>
      <c r="F185" s="53" t="s">
        <v>365</v>
      </c>
    </row>
    <row r="186" spans="1:6" x14ac:dyDescent="0.25">
      <c r="A186" s="31">
        <v>179</v>
      </c>
      <c r="B186" s="36" t="s">
        <v>228</v>
      </c>
      <c r="C186" s="37">
        <v>1592811.79</v>
      </c>
      <c r="D186" s="35">
        <f t="shared" si="2"/>
        <v>1327343.1583333334</v>
      </c>
      <c r="E186" s="35"/>
      <c r="F186" s="53" t="s">
        <v>365</v>
      </c>
    </row>
    <row r="187" spans="1:6" x14ac:dyDescent="0.25">
      <c r="A187" s="31">
        <v>180</v>
      </c>
      <c r="B187" s="36" t="s">
        <v>230</v>
      </c>
      <c r="C187" s="37">
        <v>3407423.61</v>
      </c>
      <c r="D187" s="35">
        <f t="shared" si="2"/>
        <v>2839519.6749999998</v>
      </c>
      <c r="E187" s="35"/>
      <c r="F187" s="53" t="s">
        <v>365</v>
      </c>
    </row>
    <row r="188" spans="1:6" x14ac:dyDescent="0.25">
      <c r="A188" s="31">
        <v>181</v>
      </c>
      <c r="B188" s="36" t="s">
        <v>231</v>
      </c>
      <c r="C188" s="37">
        <v>2305030.33</v>
      </c>
      <c r="D188" s="35">
        <f t="shared" si="2"/>
        <v>1920858.6083333334</v>
      </c>
      <c r="E188" s="35"/>
      <c r="F188" s="53" t="s">
        <v>365</v>
      </c>
    </row>
    <row r="189" spans="1:6" x14ac:dyDescent="0.25">
      <c r="A189" s="31">
        <v>182</v>
      </c>
      <c r="B189" s="36" t="s">
        <v>232</v>
      </c>
      <c r="C189" s="37">
        <v>3088405.96</v>
      </c>
      <c r="D189" s="35">
        <f t="shared" si="2"/>
        <v>2573671.6333333333</v>
      </c>
      <c r="E189" s="35"/>
      <c r="F189" s="53" t="s">
        <v>365</v>
      </c>
    </row>
    <row r="190" spans="1:6" x14ac:dyDescent="0.25">
      <c r="A190" s="31">
        <v>183</v>
      </c>
      <c r="B190" s="36" t="s">
        <v>233</v>
      </c>
      <c r="C190" s="37">
        <v>6697260.8799999999</v>
      </c>
      <c r="D190" s="35">
        <f t="shared" si="2"/>
        <v>5581050.7333333334</v>
      </c>
      <c r="E190" s="35"/>
      <c r="F190" s="53" t="s">
        <v>365</v>
      </c>
    </row>
    <row r="191" spans="1:6" x14ac:dyDescent="0.25">
      <c r="A191" s="31">
        <v>184</v>
      </c>
      <c r="B191" s="36" t="s">
        <v>234</v>
      </c>
      <c r="C191" s="37">
        <v>8251668.8200000003</v>
      </c>
      <c r="D191" s="35">
        <f t="shared" si="2"/>
        <v>6876390.6833333336</v>
      </c>
      <c r="E191" s="35"/>
      <c r="F191" s="53" t="s">
        <v>365</v>
      </c>
    </row>
    <row r="192" spans="1:6" x14ac:dyDescent="0.25">
      <c r="A192" s="31">
        <v>185</v>
      </c>
      <c r="B192" s="36" t="s">
        <v>235</v>
      </c>
      <c r="C192" s="37">
        <v>5883165.4500000002</v>
      </c>
      <c r="D192" s="35">
        <f t="shared" si="2"/>
        <v>4902637.875</v>
      </c>
      <c r="E192" s="35"/>
      <c r="F192" s="53" t="s">
        <v>365</v>
      </c>
    </row>
    <row r="193" spans="1:6" x14ac:dyDescent="0.25">
      <c r="A193" s="31">
        <v>186</v>
      </c>
      <c r="B193" s="36" t="s">
        <v>236</v>
      </c>
      <c r="C193" s="37">
        <v>50701.07</v>
      </c>
      <c r="D193" s="35">
        <f t="shared" si="2"/>
        <v>42250.89166666667</v>
      </c>
      <c r="E193" s="35"/>
      <c r="F193" s="53" t="s">
        <v>365</v>
      </c>
    </row>
    <row r="194" spans="1:6" x14ac:dyDescent="0.25">
      <c r="A194" s="31">
        <v>187</v>
      </c>
      <c r="B194" s="36" t="s">
        <v>237</v>
      </c>
      <c r="C194" s="37">
        <v>51578.75</v>
      </c>
      <c r="D194" s="35">
        <f t="shared" si="2"/>
        <v>42982.291666666672</v>
      </c>
      <c r="E194" s="35"/>
      <c r="F194" s="53" t="s">
        <v>365</v>
      </c>
    </row>
    <row r="195" spans="1:6" x14ac:dyDescent="0.25">
      <c r="A195" s="31">
        <v>188</v>
      </c>
      <c r="B195" s="36" t="s">
        <v>238</v>
      </c>
      <c r="C195" s="37">
        <v>63298.02</v>
      </c>
      <c r="D195" s="35">
        <f t="shared" si="2"/>
        <v>52748.35</v>
      </c>
      <c r="E195" s="35"/>
      <c r="F195" s="53" t="s">
        <v>365</v>
      </c>
    </row>
    <row r="196" spans="1:6" x14ac:dyDescent="0.25">
      <c r="A196" s="31">
        <v>189</v>
      </c>
      <c r="B196" s="36" t="s">
        <v>239</v>
      </c>
      <c r="C196" s="37">
        <v>88010.13</v>
      </c>
      <c r="D196" s="35">
        <f t="shared" si="2"/>
        <v>73341.775000000009</v>
      </c>
      <c r="E196" s="35"/>
      <c r="F196" s="53" t="s">
        <v>365</v>
      </c>
    </row>
    <row r="197" spans="1:6" x14ac:dyDescent="0.25">
      <c r="A197" s="31">
        <v>190</v>
      </c>
      <c r="B197" s="36" t="s">
        <v>240</v>
      </c>
      <c r="C197" s="37">
        <v>59474.720000000001</v>
      </c>
      <c r="D197" s="35">
        <f t="shared" si="2"/>
        <v>49562.26666666667</v>
      </c>
      <c r="E197" s="35"/>
      <c r="F197" s="53" t="s">
        <v>365</v>
      </c>
    </row>
    <row r="198" spans="1:6" x14ac:dyDescent="0.25">
      <c r="A198" s="31">
        <v>191</v>
      </c>
      <c r="B198" s="36" t="s">
        <v>241</v>
      </c>
      <c r="C198" s="37">
        <v>91150.01</v>
      </c>
      <c r="D198" s="35">
        <f t="shared" si="2"/>
        <v>75958.34166666666</v>
      </c>
      <c r="E198" s="35"/>
      <c r="F198" s="53" t="s">
        <v>365</v>
      </c>
    </row>
    <row r="199" spans="1:6" x14ac:dyDescent="0.25">
      <c r="A199" s="31">
        <v>192</v>
      </c>
      <c r="B199" s="36" t="s">
        <v>242</v>
      </c>
      <c r="C199" s="37">
        <v>84848.29</v>
      </c>
      <c r="D199" s="35">
        <f t="shared" si="2"/>
        <v>70706.908333333326</v>
      </c>
      <c r="E199" s="35"/>
      <c r="F199" s="53" t="s">
        <v>365</v>
      </c>
    </row>
    <row r="200" spans="1:6" x14ac:dyDescent="0.25">
      <c r="A200" s="31">
        <v>193</v>
      </c>
      <c r="B200" s="36" t="s">
        <v>243</v>
      </c>
      <c r="C200" s="37">
        <v>109708.41</v>
      </c>
      <c r="D200" s="35">
        <f t="shared" si="2"/>
        <v>91423.675000000003</v>
      </c>
      <c r="E200" s="35"/>
      <c r="F200" s="53" t="s">
        <v>365</v>
      </c>
    </row>
    <row r="201" spans="1:6" x14ac:dyDescent="0.25">
      <c r="A201" s="31">
        <v>194</v>
      </c>
      <c r="B201" s="36" t="s">
        <v>244</v>
      </c>
      <c r="C201" s="37">
        <v>74674.570000000007</v>
      </c>
      <c r="D201" s="35">
        <f t="shared" ref="D201:D265" si="3">C201/1.2</f>
        <v>62228.808333333342</v>
      </c>
      <c r="E201" s="35"/>
      <c r="F201" s="53" t="s">
        <v>365</v>
      </c>
    </row>
    <row r="202" spans="1:6" x14ac:dyDescent="0.25">
      <c r="A202" s="31">
        <v>195</v>
      </c>
      <c r="B202" s="36" t="s">
        <v>245</v>
      </c>
      <c r="C202" s="37">
        <v>100679.5</v>
      </c>
      <c r="D202" s="35">
        <f t="shared" si="3"/>
        <v>83899.583333333343</v>
      </c>
      <c r="E202" s="35"/>
      <c r="F202" s="53" t="s">
        <v>365</v>
      </c>
    </row>
    <row r="203" spans="1:6" x14ac:dyDescent="0.25">
      <c r="A203" s="31">
        <v>196</v>
      </c>
      <c r="B203" s="36" t="s">
        <v>246</v>
      </c>
      <c r="C203" s="37">
        <v>124808.51</v>
      </c>
      <c r="D203" s="35">
        <f t="shared" si="3"/>
        <v>104007.09166666666</v>
      </c>
      <c r="E203" s="35"/>
      <c r="F203" s="53" t="s">
        <v>365</v>
      </c>
    </row>
    <row r="204" spans="1:6" x14ac:dyDescent="0.25">
      <c r="A204" s="31">
        <v>197</v>
      </c>
      <c r="B204" s="36" t="s">
        <v>247</v>
      </c>
      <c r="C204" s="37">
        <v>183692.82</v>
      </c>
      <c r="D204" s="35">
        <f t="shared" si="3"/>
        <v>153077.35</v>
      </c>
      <c r="E204" s="35"/>
      <c r="F204" s="53" t="s">
        <v>365</v>
      </c>
    </row>
    <row r="205" spans="1:6" x14ac:dyDescent="0.25">
      <c r="A205" s="31">
        <v>198</v>
      </c>
      <c r="B205" s="36" t="s">
        <v>248</v>
      </c>
      <c r="C205" s="37">
        <v>93011.81</v>
      </c>
      <c r="D205" s="35">
        <f t="shared" si="3"/>
        <v>77509.841666666674</v>
      </c>
      <c r="E205" s="35"/>
      <c r="F205" s="53" t="s">
        <v>365</v>
      </c>
    </row>
    <row r="206" spans="1:6" x14ac:dyDescent="0.25">
      <c r="A206" s="31">
        <v>199</v>
      </c>
      <c r="B206" s="36" t="s">
        <v>249</v>
      </c>
      <c r="C206" s="37">
        <v>190905.48</v>
      </c>
      <c r="D206" s="35">
        <f t="shared" si="3"/>
        <v>159087.90000000002</v>
      </c>
      <c r="E206" s="35"/>
      <c r="F206" s="53" t="s">
        <v>365</v>
      </c>
    </row>
    <row r="207" spans="1:6" x14ac:dyDescent="0.25">
      <c r="A207" s="31">
        <v>200</v>
      </c>
      <c r="B207" s="36" t="s">
        <v>250</v>
      </c>
      <c r="C207" s="37">
        <v>143167.07999999999</v>
      </c>
      <c r="D207" s="35">
        <f t="shared" si="3"/>
        <v>119305.9</v>
      </c>
      <c r="E207" s="35"/>
      <c r="F207" s="53" t="s">
        <v>365</v>
      </c>
    </row>
    <row r="208" spans="1:6" x14ac:dyDescent="0.25">
      <c r="A208" s="31">
        <v>201</v>
      </c>
      <c r="B208" s="36" t="s">
        <v>251</v>
      </c>
      <c r="C208" s="37">
        <v>152368.13</v>
      </c>
      <c r="D208" s="35">
        <f t="shared" si="3"/>
        <v>126973.44166666668</v>
      </c>
      <c r="E208" s="35"/>
      <c r="F208" s="53" t="s">
        <v>365</v>
      </c>
    </row>
    <row r="209" spans="1:6" x14ac:dyDescent="0.25">
      <c r="A209" s="31">
        <v>202</v>
      </c>
      <c r="B209" s="36" t="s">
        <v>252</v>
      </c>
      <c r="C209" s="37">
        <v>193838.39</v>
      </c>
      <c r="D209" s="35">
        <f t="shared" si="3"/>
        <v>161531.9916666667</v>
      </c>
      <c r="E209" s="35"/>
      <c r="F209" s="53" t="s">
        <v>365</v>
      </c>
    </row>
    <row r="210" spans="1:6" x14ac:dyDescent="0.25">
      <c r="A210" s="31">
        <v>203</v>
      </c>
      <c r="B210" s="36" t="s">
        <v>253</v>
      </c>
      <c r="C210" s="45">
        <v>367256.45</v>
      </c>
      <c r="D210" s="35">
        <f t="shared" si="3"/>
        <v>306047.04166666669</v>
      </c>
      <c r="E210" s="35"/>
      <c r="F210" s="53" t="s">
        <v>365</v>
      </c>
    </row>
    <row r="211" spans="1:6" x14ac:dyDescent="0.25">
      <c r="A211" s="31">
        <v>204</v>
      </c>
      <c r="B211" s="36" t="s">
        <v>254</v>
      </c>
      <c r="C211" s="37">
        <v>280626.07</v>
      </c>
      <c r="D211" s="35">
        <f t="shared" si="3"/>
        <v>233855.05833333335</v>
      </c>
      <c r="E211" s="35"/>
      <c r="F211" s="53" t="s">
        <v>365</v>
      </c>
    </row>
    <row r="212" spans="1:6" x14ac:dyDescent="0.25">
      <c r="A212" s="31">
        <v>205</v>
      </c>
      <c r="B212" s="36" t="s">
        <v>255</v>
      </c>
      <c r="C212" s="37">
        <v>462609.16</v>
      </c>
      <c r="D212" s="35">
        <f t="shared" si="3"/>
        <v>385507.6333333333</v>
      </c>
      <c r="E212" s="35"/>
      <c r="F212" s="53" t="s">
        <v>365</v>
      </c>
    </row>
    <row r="213" spans="1:6" x14ac:dyDescent="0.25">
      <c r="A213" s="31">
        <v>206</v>
      </c>
      <c r="B213" s="36" t="s">
        <v>256</v>
      </c>
      <c r="C213" s="37">
        <v>373287.72</v>
      </c>
      <c r="D213" s="35">
        <f t="shared" si="3"/>
        <v>311073.09999999998</v>
      </c>
      <c r="E213" s="35"/>
      <c r="F213" s="53" t="s">
        <v>365</v>
      </c>
    </row>
    <row r="214" spans="1:6" x14ac:dyDescent="0.25">
      <c r="A214" s="31">
        <v>207</v>
      </c>
      <c r="B214" s="36" t="s">
        <v>257</v>
      </c>
      <c r="C214" s="37">
        <v>862560.74</v>
      </c>
      <c r="D214" s="35">
        <f t="shared" si="3"/>
        <v>718800.6166666667</v>
      </c>
      <c r="E214" s="35"/>
      <c r="F214" s="53" t="s">
        <v>365</v>
      </c>
    </row>
    <row r="215" spans="1:6" x14ac:dyDescent="0.25">
      <c r="A215" s="31">
        <v>208</v>
      </c>
      <c r="B215" s="36" t="s">
        <v>258</v>
      </c>
      <c r="C215" s="37">
        <v>739382.82</v>
      </c>
      <c r="D215" s="35">
        <f t="shared" si="3"/>
        <v>616152.35</v>
      </c>
      <c r="E215" s="35"/>
      <c r="F215" s="53" t="s">
        <v>365</v>
      </c>
    </row>
    <row r="216" spans="1:6" x14ac:dyDescent="0.25">
      <c r="A216" s="31">
        <v>209</v>
      </c>
      <c r="B216" s="36" t="s">
        <v>259</v>
      </c>
      <c r="C216" s="37">
        <v>528490.64</v>
      </c>
      <c r="D216" s="35">
        <f t="shared" si="3"/>
        <v>440408.8666666667</v>
      </c>
      <c r="E216" s="35"/>
      <c r="F216" s="53" t="s">
        <v>365</v>
      </c>
    </row>
    <row r="217" spans="1:6" x14ac:dyDescent="0.25">
      <c r="A217" s="31">
        <v>210</v>
      </c>
      <c r="B217" s="36" t="s">
        <v>368</v>
      </c>
      <c r="C217" s="37">
        <v>13602.64</v>
      </c>
      <c r="D217" s="35">
        <f t="shared" si="3"/>
        <v>11335.533333333333</v>
      </c>
      <c r="E217" s="35"/>
      <c r="F217" s="53" t="s">
        <v>365</v>
      </c>
    </row>
    <row r="218" spans="1:6" x14ac:dyDescent="0.25">
      <c r="A218" s="31">
        <v>211</v>
      </c>
      <c r="B218" s="36" t="s">
        <v>370</v>
      </c>
      <c r="C218" s="37">
        <v>59787.55</v>
      </c>
      <c r="D218" s="35">
        <f t="shared" si="3"/>
        <v>49822.958333333336</v>
      </c>
      <c r="E218" s="35"/>
      <c r="F218" s="53" t="s">
        <v>365</v>
      </c>
    </row>
    <row r="219" spans="1:6" x14ac:dyDescent="0.25">
      <c r="A219" s="31">
        <v>212</v>
      </c>
      <c r="B219" s="36" t="s">
        <v>369</v>
      </c>
      <c r="C219" s="37">
        <v>107.95</v>
      </c>
      <c r="D219" s="35">
        <f t="shared" si="3"/>
        <v>89.958333333333343</v>
      </c>
      <c r="E219" s="35"/>
      <c r="F219" s="53" t="s">
        <v>365</v>
      </c>
    </row>
    <row r="220" spans="1:6" x14ac:dyDescent="0.25">
      <c r="A220" s="31">
        <v>213</v>
      </c>
      <c r="B220" s="36" t="s">
        <v>371</v>
      </c>
      <c r="C220" s="37">
        <v>1361256.73</v>
      </c>
      <c r="D220" s="35">
        <f t="shared" si="3"/>
        <v>1134380.6083333334</v>
      </c>
      <c r="E220" s="35"/>
      <c r="F220" s="53"/>
    </row>
    <row r="221" spans="1:6" x14ac:dyDescent="0.25">
      <c r="A221" s="31">
        <v>214</v>
      </c>
      <c r="B221" s="34" t="s">
        <v>260</v>
      </c>
      <c r="C221" s="35">
        <v>63101.5</v>
      </c>
      <c r="D221" s="35">
        <f t="shared" si="3"/>
        <v>52584.583333333336</v>
      </c>
      <c r="E221" s="35"/>
      <c r="F221" s="53" t="s">
        <v>366</v>
      </c>
    </row>
    <row r="222" spans="1:6" x14ac:dyDescent="0.25">
      <c r="A222" s="31">
        <v>215</v>
      </c>
      <c r="B222" s="34" t="s">
        <v>261</v>
      </c>
      <c r="C222" s="35">
        <v>654004.92000000004</v>
      </c>
      <c r="D222" s="35">
        <f t="shared" si="3"/>
        <v>545004.10000000009</v>
      </c>
      <c r="E222" s="35">
        <v>399280.58</v>
      </c>
      <c r="F222" s="53" t="s">
        <v>366</v>
      </c>
    </row>
    <row r="223" spans="1:6" x14ac:dyDescent="0.25">
      <c r="A223" s="31">
        <v>216</v>
      </c>
      <c r="B223" s="34" t="s">
        <v>262</v>
      </c>
      <c r="C223" s="35">
        <v>1156335.43</v>
      </c>
      <c r="D223" s="35">
        <f t="shared" si="3"/>
        <v>963612.85833333328</v>
      </c>
      <c r="E223" s="35">
        <v>717391.93</v>
      </c>
      <c r="F223" s="53" t="s">
        <v>366</v>
      </c>
    </row>
    <row r="224" spans="1:6" x14ac:dyDescent="0.25">
      <c r="A224" s="31">
        <v>217</v>
      </c>
      <c r="B224" s="34" t="s">
        <v>263</v>
      </c>
      <c r="C224" s="35">
        <v>880021.4</v>
      </c>
      <c r="D224" s="35">
        <f t="shared" si="3"/>
        <v>733351.16666666674</v>
      </c>
      <c r="E224" s="35">
        <v>558253.24</v>
      </c>
      <c r="F224" s="53" t="s">
        <v>366</v>
      </c>
    </row>
    <row r="225" spans="1:6" x14ac:dyDescent="0.25">
      <c r="A225" s="31">
        <v>218</v>
      </c>
      <c r="B225" s="34" t="s">
        <v>264</v>
      </c>
      <c r="C225" s="35">
        <v>1858895.94</v>
      </c>
      <c r="D225" s="35">
        <f t="shared" si="3"/>
        <v>1549079.95</v>
      </c>
      <c r="E225" s="35">
        <v>1221522.78</v>
      </c>
      <c r="F225" s="53" t="s">
        <v>366</v>
      </c>
    </row>
    <row r="226" spans="1:6" x14ac:dyDescent="0.25">
      <c r="A226" s="31">
        <v>219</v>
      </c>
      <c r="B226" s="34" t="s">
        <v>265</v>
      </c>
      <c r="C226" s="35">
        <v>912700.05</v>
      </c>
      <c r="D226" s="35">
        <f t="shared" si="3"/>
        <v>760583.37500000012</v>
      </c>
      <c r="E226" s="35">
        <v>576653</v>
      </c>
      <c r="F226" s="53" t="s">
        <v>366</v>
      </c>
    </row>
    <row r="227" spans="1:6" x14ac:dyDescent="0.25">
      <c r="A227" s="31">
        <v>220</v>
      </c>
      <c r="B227" s="34" t="s">
        <v>266</v>
      </c>
      <c r="C227" s="35">
        <v>2847650.4</v>
      </c>
      <c r="D227" s="35">
        <f t="shared" si="3"/>
        <v>2373042</v>
      </c>
      <c r="E227" s="35">
        <v>1963129.5</v>
      </c>
      <c r="F227" s="53" t="s">
        <v>366</v>
      </c>
    </row>
    <row r="228" spans="1:6" x14ac:dyDescent="0.25">
      <c r="A228" s="31">
        <v>221</v>
      </c>
      <c r="B228" s="34" t="s">
        <v>267</v>
      </c>
      <c r="C228" s="35">
        <v>952285.64</v>
      </c>
      <c r="D228" s="35">
        <f t="shared" si="3"/>
        <v>793571.3666666667</v>
      </c>
      <c r="E228" s="35">
        <v>604009.12</v>
      </c>
      <c r="F228" s="53" t="s">
        <v>366</v>
      </c>
    </row>
    <row r="229" spans="1:6" x14ac:dyDescent="0.25">
      <c r="A229" s="31">
        <v>222</v>
      </c>
      <c r="B229" s="34" t="s">
        <v>268</v>
      </c>
      <c r="C229" s="35">
        <v>2988655.75</v>
      </c>
      <c r="D229" s="35">
        <f t="shared" si="3"/>
        <v>2490546.4583333335</v>
      </c>
      <c r="E229" s="35">
        <v>2083183.45</v>
      </c>
      <c r="F229" s="53" t="s">
        <v>366</v>
      </c>
    </row>
    <row r="230" spans="1:6" x14ac:dyDescent="0.25">
      <c r="A230" s="31">
        <v>223</v>
      </c>
      <c r="B230" s="34" t="s">
        <v>269</v>
      </c>
      <c r="C230" s="35">
        <v>1064511.24</v>
      </c>
      <c r="D230" s="35">
        <f t="shared" si="3"/>
        <v>887092.70000000007</v>
      </c>
      <c r="E230" s="35">
        <v>677175.19</v>
      </c>
      <c r="F230" s="53" t="s">
        <v>366</v>
      </c>
    </row>
    <row r="231" spans="1:6" x14ac:dyDescent="0.25">
      <c r="A231" s="31">
        <v>224</v>
      </c>
      <c r="B231" s="34" t="s">
        <v>270</v>
      </c>
      <c r="C231" s="35">
        <v>3253441.56</v>
      </c>
      <c r="D231" s="35">
        <f t="shared" si="3"/>
        <v>2711201.3000000003</v>
      </c>
      <c r="E231" s="35">
        <v>2279429.38</v>
      </c>
      <c r="F231" s="53" t="s">
        <v>366</v>
      </c>
    </row>
    <row r="232" spans="1:6" x14ac:dyDescent="0.25">
      <c r="A232" s="31">
        <v>225</v>
      </c>
      <c r="B232" s="34" t="s">
        <v>271</v>
      </c>
      <c r="C232" s="35">
        <v>1125160.8899999999</v>
      </c>
      <c r="D232" s="35">
        <f t="shared" si="3"/>
        <v>937634.07499999995</v>
      </c>
      <c r="E232" s="35">
        <v>685891.96</v>
      </c>
      <c r="F232" s="53" t="s">
        <v>366</v>
      </c>
    </row>
    <row r="233" spans="1:6" x14ac:dyDescent="0.25">
      <c r="A233" s="31">
        <v>226</v>
      </c>
      <c r="B233" s="34" t="s">
        <v>272</v>
      </c>
      <c r="C233" s="35">
        <v>3556207.04</v>
      </c>
      <c r="D233" s="35">
        <f t="shared" si="3"/>
        <v>2963505.8666666667</v>
      </c>
      <c r="E233" s="35">
        <v>2408273.37</v>
      </c>
      <c r="F233" s="53" t="s">
        <v>366</v>
      </c>
    </row>
    <row r="234" spans="1:6" x14ac:dyDescent="0.25">
      <c r="A234" s="31">
        <v>227</v>
      </c>
      <c r="B234" s="34" t="s">
        <v>273</v>
      </c>
      <c r="C234" s="35">
        <v>350856.95</v>
      </c>
      <c r="D234" s="35">
        <f t="shared" si="3"/>
        <v>292380.79166666669</v>
      </c>
      <c r="E234" s="35">
        <v>229514.39</v>
      </c>
      <c r="F234" s="53" t="s">
        <v>366</v>
      </c>
    </row>
    <row r="235" spans="1:6" x14ac:dyDescent="0.25">
      <c r="A235" s="31">
        <v>228</v>
      </c>
      <c r="B235" s="36" t="s">
        <v>274</v>
      </c>
      <c r="C235" s="37">
        <v>428057.67</v>
      </c>
      <c r="D235" s="37">
        <f t="shared" si="3"/>
        <v>356714.72499999998</v>
      </c>
      <c r="E235" s="37">
        <v>283078.53999999998</v>
      </c>
      <c r="F235" s="53" t="s">
        <v>366</v>
      </c>
    </row>
    <row r="236" spans="1:6" x14ac:dyDescent="0.25">
      <c r="A236" s="31">
        <v>229</v>
      </c>
      <c r="B236" s="36" t="s">
        <v>275</v>
      </c>
      <c r="C236" s="37">
        <v>893876.41</v>
      </c>
      <c r="D236" s="35">
        <f t="shared" si="3"/>
        <v>744897.00833333342</v>
      </c>
      <c r="E236" s="35">
        <v>611276.98</v>
      </c>
      <c r="F236" s="53" t="s">
        <v>366</v>
      </c>
    </row>
    <row r="237" spans="1:6" x14ac:dyDescent="0.25">
      <c r="A237" s="31">
        <v>230</v>
      </c>
      <c r="B237" s="36" t="s">
        <v>276</v>
      </c>
      <c r="C237" s="37">
        <v>461741.63</v>
      </c>
      <c r="D237" s="35">
        <f t="shared" si="3"/>
        <v>384784.69166666671</v>
      </c>
      <c r="E237" s="35">
        <v>331262.94</v>
      </c>
      <c r="F237" s="53" t="s">
        <v>366</v>
      </c>
    </row>
    <row r="238" spans="1:6" x14ac:dyDescent="0.25">
      <c r="A238" s="31">
        <v>231</v>
      </c>
      <c r="B238" s="36" t="s">
        <v>277</v>
      </c>
      <c r="C238" s="37">
        <v>1051680.5900000001</v>
      </c>
      <c r="D238" s="35">
        <f t="shared" si="3"/>
        <v>876400.49166666681</v>
      </c>
      <c r="E238" s="35">
        <v>707134.29</v>
      </c>
      <c r="F238" s="53" t="s">
        <v>366</v>
      </c>
    </row>
    <row r="239" spans="1:6" x14ac:dyDescent="0.25">
      <c r="A239" s="31">
        <v>232</v>
      </c>
      <c r="B239" s="36" t="s">
        <v>278</v>
      </c>
      <c r="C239" s="37">
        <v>508816.15</v>
      </c>
      <c r="D239" s="35">
        <f t="shared" si="3"/>
        <v>424013.45833333337</v>
      </c>
      <c r="E239" s="35">
        <v>331165.46999999997</v>
      </c>
      <c r="F239" s="53" t="s">
        <v>366</v>
      </c>
    </row>
    <row r="240" spans="1:6" x14ac:dyDescent="0.25">
      <c r="A240" s="31">
        <v>233</v>
      </c>
      <c r="B240" s="36" t="s">
        <v>279</v>
      </c>
      <c r="C240" s="37">
        <v>1075156.57</v>
      </c>
      <c r="D240" s="35">
        <f t="shared" si="3"/>
        <v>895963.80833333347</v>
      </c>
      <c r="E240" s="35">
        <v>728417.27</v>
      </c>
      <c r="F240" s="53" t="s">
        <v>366</v>
      </c>
    </row>
    <row r="241" spans="1:6" x14ac:dyDescent="0.25">
      <c r="A241" s="31">
        <v>234</v>
      </c>
      <c r="B241" s="36" t="s">
        <v>280</v>
      </c>
      <c r="C241" s="37">
        <v>1430991.41</v>
      </c>
      <c r="D241" s="35">
        <f t="shared" si="3"/>
        <v>1192492.8416666666</v>
      </c>
      <c r="E241" s="35">
        <v>984627.54</v>
      </c>
      <c r="F241" s="53" t="s">
        <v>366</v>
      </c>
    </row>
    <row r="242" spans="1:6" x14ac:dyDescent="0.25">
      <c r="A242" s="31">
        <v>235</v>
      </c>
      <c r="B242" s="36" t="s">
        <v>281</v>
      </c>
      <c r="C242" s="37">
        <v>753946.05</v>
      </c>
      <c r="D242" s="35">
        <f t="shared" si="3"/>
        <v>628288.37500000012</v>
      </c>
      <c r="E242" s="35">
        <v>502499.28</v>
      </c>
      <c r="F242" s="53" t="s">
        <v>366</v>
      </c>
    </row>
    <row r="243" spans="1:6" x14ac:dyDescent="0.25">
      <c r="A243" s="31">
        <v>236</v>
      </c>
      <c r="B243" s="34" t="s">
        <v>282</v>
      </c>
      <c r="C243" s="35">
        <v>1165101.07</v>
      </c>
      <c r="D243" s="35">
        <f t="shared" si="3"/>
        <v>970917.55833333347</v>
      </c>
      <c r="E243" s="35">
        <v>778597.12</v>
      </c>
      <c r="F243" s="53" t="s">
        <v>366</v>
      </c>
    </row>
    <row r="244" spans="1:6" x14ac:dyDescent="0.25">
      <c r="A244" s="31">
        <v>237</v>
      </c>
      <c r="B244" s="34" t="s">
        <v>283</v>
      </c>
      <c r="C244" s="35">
        <v>78262.75</v>
      </c>
      <c r="D244" s="35">
        <f t="shared" si="3"/>
        <v>65218.958333333336</v>
      </c>
      <c r="E244" s="35">
        <v>47810.43</v>
      </c>
      <c r="F244" s="53" t="s">
        <v>366</v>
      </c>
    </row>
    <row r="245" spans="1:6" x14ac:dyDescent="0.25">
      <c r="A245" s="31">
        <v>238</v>
      </c>
      <c r="B245" s="34" t="s">
        <v>284</v>
      </c>
      <c r="C245" s="35">
        <v>191434.85</v>
      </c>
      <c r="D245" s="35">
        <f t="shared" si="3"/>
        <v>159529.04166666669</v>
      </c>
      <c r="E245" s="35">
        <v>47566.55</v>
      </c>
      <c r="F245" s="53" t="s">
        <v>366</v>
      </c>
    </row>
    <row r="246" spans="1:6" x14ac:dyDescent="0.25">
      <c r="A246" s="31">
        <v>239</v>
      </c>
      <c r="B246" s="34" t="s">
        <v>285</v>
      </c>
      <c r="C246" s="35">
        <v>132929.84</v>
      </c>
      <c r="D246" s="35">
        <f t="shared" si="3"/>
        <v>110774.86666666667</v>
      </c>
      <c r="E246" s="35">
        <v>89568.35</v>
      </c>
      <c r="F246" s="53" t="s">
        <v>366</v>
      </c>
    </row>
    <row r="247" spans="1:6" x14ac:dyDescent="0.25">
      <c r="A247" s="31">
        <v>240</v>
      </c>
      <c r="B247" s="34" t="s">
        <v>286</v>
      </c>
      <c r="C247" s="35">
        <v>107686.05</v>
      </c>
      <c r="D247" s="35">
        <f t="shared" si="3"/>
        <v>89738.375</v>
      </c>
      <c r="E247" s="35">
        <v>71942.45</v>
      </c>
      <c r="F247" s="53" t="s">
        <v>366</v>
      </c>
    </row>
    <row r="248" spans="1:6" x14ac:dyDescent="0.25">
      <c r="A248" s="31">
        <v>241</v>
      </c>
      <c r="B248" s="34" t="s">
        <v>287</v>
      </c>
      <c r="C248" s="35">
        <v>105532.45</v>
      </c>
      <c r="D248" s="35">
        <f t="shared" si="3"/>
        <v>87943.708333333328</v>
      </c>
      <c r="E248" s="35">
        <v>50404.68</v>
      </c>
      <c r="F248" s="53" t="s">
        <v>366</v>
      </c>
    </row>
    <row r="249" spans="1:6" x14ac:dyDescent="0.25">
      <c r="A249" s="31">
        <v>242</v>
      </c>
      <c r="B249" s="34" t="s">
        <v>288</v>
      </c>
      <c r="C249" s="35">
        <v>187416.9</v>
      </c>
      <c r="D249" s="35">
        <f t="shared" si="3"/>
        <v>156180.75</v>
      </c>
      <c r="E249" s="35">
        <v>112769.78</v>
      </c>
      <c r="F249" s="53" t="s">
        <v>366</v>
      </c>
    </row>
    <row r="250" spans="1:6" x14ac:dyDescent="0.25">
      <c r="A250" s="31">
        <v>243</v>
      </c>
      <c r="B250" s="34" t="s">
        <v>289</v>
      </c>
      <c r="C250" s="35">
        <v>201437.08</v>
      </c>
      <c r="D250" s="35">
        <f t="shared" si="3"/>
        <v>167864.23333333334</v>
      </c>
      <c r="E250" s="35">
        <v>122282.55</v>
      </c>
      <c r="F250" s="53" t="s">
        <v>366</v>
      </c>
    </row>
    <row r="251" spans="1:6" ht="14.25" customHeight="1" x14ac:dyDescent="0.25">
      <c r="A251" s="31">
        <v>244</v>
      </c>
      <c r="B251" s="34" t="s">
        <v>290</v>
      </c>
      <c r="C251" s="46">
        <v>16299.46</v>
      </c>
      <c r="D251" s="46">
        <f t="shared" si="3"/>
        <v>13582.883333333333</v>
      </c>
      <c r="E251" s="46"/>
      <c r="F251" s="53" t="s">
        <v>366</v>
      </c>
    </row>
    <row r="252" spans="1:6" x14ac:dyDescent="0.25">
      <c r="A252" s="31">
        <v>245</v>
      </c>
      <c r="B252" s="34" t="s">
        <v>291</v>
      </c>
      <c r="C252" s="46">
        <v>422806.68</v>
      </c>
      <c r="D252" s="46">
        <f t="shared" si="3"/>
        <v>352338.9</v>
      </c>
      <c r="E252" s="46">
        <v>284356.18</v>
      </c>
      <c r="F252" s="53" t="s">
        <v>366</v>
      </c>
    </row>
    <row r="253" spans="1:6" x14ac:dyDescent="0.25">
      <c r="A253" s="31">
        <v>246</v>
      </c>
      <c r="B253" s="34" t="s">
        <v>292</v>
      </c>
      <c r="C253" s="46">
        <v>319138.15000000002</v>
      </c>
      <c r="D253" s="46">
        <f t="shared" si="3"/>
        <v>265948.45833333337</v>
      </c>
      <c r="E253" s="46">
        <v>212928.42</v>
      </c>
      <c r="F253" s="53" t="s">
        <v>366</v>
      </c>
    </row>
    <row r="254" spans="1:6" x14ac:dyDescent="0.25">
      <c r="A254" s="31">
        <v>247</v>
      </c>
      <c r="B254" s="34" t="s">
        <v>293</v>
      </c>
      <c r="C254" s="46">
        <v>216645.07</v>
      </c>
      <c r="D254" s="46">
        <f t="shared" si="3"/>
        <v>180537.55833333335</v>
      </c>
      <c r="E254" s="46">
        <v>145277.70000000001</v>
      </c>
      <c r="F254" s="53" t="s">
        <v>366</v>
      </c>
    </row>
    <row r="255" spans="1:6" x14ac:dyDescent="0.25">
      <c r="A255" s="31">
        <v>248</v>
      </c>
      <c r="B255" s="34" t="s">
        <v>294</v>
      </c>
      <c r="C255" s="46">
        <v>185994.92</v>
      </c>
      <c r="D255" s="46">
        <f t="shared" si="3"/>
        <v>154995.76666666669</v>
      </c>
      <c r="E255" s="46">
        <v>115373.02</v>
      </c>
      <c r="F255" s="53" t="s">
        <v>366</v>
      </c>
    </row>
    <row r="256" spans="1:6" x14ac:dyDescent="0.25">
      <c r="A256" s="31">
        <v>249</v>
      </c>
      <c r="B256" s="34" t="s">
        <v>295</v>
      </c>
      <c r="C256" s="46">
        <v>133547.35999999999</v>
      </c>
      <c r="D256" s="46">
        <f t="shared" si="3"/>
        <v>111289.46666666666</v>
      </c>
      <c r="E256" s="46">
        <v>88075.54</v>
      </c>
      <c r="F256" s="53" t="s">
        <v>366</v>
      </c>
    </row>
    <row r="257" spans="1:6" x14ac:dyDescent="0.25">
      <c r="A257" s="31">
        <v>250</v>
      </c>
      <c r="B257" s="34" t="s">
        <v>296</v>
      </c>
      <c r="C257" s="46">
        <v>109104.64</v>
      </c>
      <c r="D257" s="46">
        <f t="shared" si="3"/>
        <v>90920.53333333334</v>
      </c>
      <c r="E257" s="46">
        <v>66098.2</v>
      </c>
      <c r="F257" s="53" t="s">
        <v>366</v>
      </c>
    </row>
    <row r="258" spans="1:6" x14ac:dyDescent="0.25">
      <c r="A258" s="31">
        <v>251</v>
      </c>
      <c r="B258" s="34" t="s">
        <v>297</v>
      </c>
      <c r="C258" s="46">
        <v>89258.78</v>
      </c>
      <c r="D258" s="46">
        <f t="shared" si="3"/>
        <v>74382.316666666666</v>
      </c>
      <c r="E258" s="46">
        <v>51659.360000000001</v>
      </c>
      <c r="F258" s="53" t="s">
        <v>366</v>
      </c>
    </row>
    <row r="259" spans="1:6" x14ac:dyDescent="0.25">
      <c r="A259" s="31">
        <v>252</v>
      </c>
      <c r="B259" s="34" t="s">
        <v>298</v>
      </c>
      <c r="C259" s="46">
        <v>159542.04</v>
      </c>
      <c r="D259" s="46">
        <f t="shared" si="3"/>
        <v>132951.70000000001</v>
      </c>
      <c r="E259" s="46">
        <v>106451.8</v>
      </c>
      <c r="F259" s="53" t="s">
        <v>366</v>
      </c>
    </row>
    <row r="260" spans="1:6" x14ac:dyDescent="0.25">
      <c r="A260" s="31">
        <v>253</v>
      </c>
      <c r="B260" s="34" t="s">
        <v>299</v>
      </c>
      <c r="C260" s="46">
        <v>108470.06</v>
      </c>
      <c r="D260" s="46">
        <f t="shared" si="3"/>
        <v>90391.716666666674</v>
      </c>
      <c r="E260" s="46">
        <v>72638.850000000006</v>
      </c>
      <c r="F260" s="53" t="s">
        <v>366</v>
      </c>
    </row>
    <row r="261" spans="1:6" x14ac:dyDescent="0.25">
      <c r="A261" s="31">
        <v>254</v>
      </c>
      <c r="B261" s="34" t="s">
        <v>300</v>
      </c>
      <c r="C261" s="46">
        <v>93144.960000000006</v>
      </c>
      <c r="D261" s="46">
        <f t="shared" si="3"/>
        <v>77620.800000000003</v>
      </c>
      <c r="E261" s="46">
        <v>57686.51</v>
      </c>
      <c r="F261" s="53" t="s">
        <v>366</v>
      </c>
    </row>
    <row r="262" spans="1:6" x14ac:dyDescent="0.25">
      <c r="A262" s="31">
        <v>255</v>
      </c>
      <c r="B262" s="34" t="s">
        <v>301</v>
      </c>
      <c r="C262" s="46">
        <v>69803.5</v>
      </c>
      <c r="D262" s="46">
        <f t="shared" si="3"/>
        <v>58169.583333333336</v>
      </c>
      <c r="E262" s="46">
        <v>44037.77</v>
      </c>
      <c r="F262" s="53" t="s">
        <v>366</v>
      </c>
    </row>
    <row r="263" spans="1:6" x14ac:dyDescent="0.25">
      <c r="A263" s="31">
        <v>256</v>
      </c>
      <c r="B263" s="34" t="s">
        <v>302</v>
      </c>
      <c r="C263" s="46">
        <v>54699.82</v>
      </c>
      <c r="D263" s="46">
        <f>C263/1.2</f>
        <v>45583.183333333334</v>
      </c>
      <c r="E263" s="46">
        <v>33049.1</v>
      </c>
      <c r="F263" s="53" t="s">
        <v>366</v>
      </c>
    </row>
    <row r="264" spans="1:6" x14ac:dyDescent="0.25">
      <c r="A264" s="31">
        <v>257</v>
      </c>
      <c r="B264" s="34" t="s">
        <v>303</v>
      </c>
      <c r="C264" s="46">
        <v>45187.41</v>
      </c>
      <c r="D264" s="46">
        <f t="shared" si="3"/>
        <v>37656.175000000003</v>
      </c>
      <c r="E264" s="46">
        <v>25829.68</v>
      </c>
      <c r="F264" s="53" t="s">
        <v>366</v>
      </c>
    </row>
    <row r="265" spans="1:6" x14ac:dyDescent="0.25">
      <c r="A265" s="31">
        <v>258</v>
      </c>
      <c r="B265" s="34" t="s">
        <v>304</v>
      </c>
      <c r="C265" s="46">
        <v>93068.61</v>
      </c>
      <c r="D265" s="46">
        <f t="shared" si="3"/>
        <v>77557.175000000003</v>
      </c>
      <c r="E265" s="46">
        <v>32269.18</v>
      </c>
      <c r="F265" s="53" t="s">
        <v>366</v>
      </c>
    </row>
    <row r="266" spans="1:6" x14ac:dyDescent="0.25">
      <c r="A266" s="31">
        <v>259</v>
      </c>
      <c r="B266" s="34" t="s">
        <v>305</v>
      </c>
      <c r="C266" s="46">
        <v>59683.22</v>
      </c>
      <c r="D266" s="46">
        <f t="shared" ref="D266:D287" si="4">C266/1.2</f>
        <v>49736.01666666667</v>
      </c>
      <c r="E266" s="46">
        <v>38723.019999999997</v>
      </c>
      <c r="F266" s="53" t="s">
        <v>366</v>
      </c>
    </row>
    <row r="267" spans="1:6" x14ac:dyDescent="0.25">
      <c r="A267" s="31">
        <v>260</v>
      </c>
      <c r="B267" s="34" t="s">
        <v>306</v>
      </c>
      <c r="C267" s="46">
        <v>65383.31</v>
      </c>
      <c r="D267" s="46">
        <f t="shared" si="4"/>
        <v>54486.091666666667</v>
      </c>
      <c r="E267" s="46">
        <v>42652.88</v>
      </c>
      <c r="F267" s="53" t="s">
        <v>366</v>
      </c>
    </row>
    <row r="268" spans="1:6" x14ac:dyDescent="0.25">
      <c r="A268" s="31">
        <v>261</v>
      </c>
      <c r="B268" s="34" t="s">
        <v>307</v>
      </c>
      <c r="C268" s="46">
        <v>68227.95</v>
      </c>
      <c r="D268" s="46">
        <f t="shared" si="4"/>
        <v>56856.625</v>
      </c>
      <c r="E268" s="46">
        <v>42652.88</v>
      </c>
      <c r="F268" s="53" t="s">
        <v>366</v>
      </c>
    </row>
    <row r="269" spans="1:6" ht="15.75" customHeight="1" x14ac:dyDescent="0.25">
      <c r="A269" s="31">
        <v>262</v>
      </c>
      <c r="B269" s="34" t="s">
        <v>308</v>
      </c>
      <c r="C269" s="46">
        <v>206967.97</v>
      </c>
      <c r="D269" s="46">
        <f t="shared" si="4"/>
        <v>172473.30833333335</v>
      </c>
      <c r="E269" s="46">
        <v>141492.81</v>
      </c>
      <c r="F269" s="53" t="s">
        <v>366</v>
      </c>
    </row>
    <row r="270" spans="1:6" x14ac:dyDescent="0.25">
      <c r="A270" s="31">
        <v>263</v>
      </c>
      <c r="B270" s="34" t="s">
        <v>309</v>
      </c>
      <c r="C270" s="46">
        <v>210126.58</v>
      </c>
      <c r="D270" s="46">
        <f t="shared" si="4"/>
        <v>175105.48333333334</v>
      </c>
      <c r="E270" s="46">
        <v>141492.81</v>
      </c>
      <c r="F270" s="53" t="s">
        <v>366</v>
      </c>
    </row>
    <row r="271" spans="1:6" x14ac:dyDescent="0.25">
      <c r="A271" s="31">
        <v>264</v>
      </c>
      <c r="B271" s="34" t="s">
        <v>310</v>
      </c>
      <c r="C271" s="35">
        <v>11939.15</v>
      </c>
      <c r="D271" s="35">
        <f t="shared" si="4"/>
        <v>9949.2916666666661</v>
      </c>
      <c r="E271" s="35">
        <v>3597.12</v>
      </c>
      <c r="F271" s="53" t="s">
        <v>366</v>
      </c>
    </row>
    <row r="272" spans="1:6" x14ac:dyDescent="0.25">
      <c r="A272" s="31">
        <v>265</v>
      </c>
      <c r="B272" s="34" t="s">
        <v>311</v>
      </c>
      <c r="C272" s="46">
        <v>48913.63</v>
      </c>
      <c r="D272" s="46">
        <f t="shared" si="4"/>
        <v>40761.35833333333</v>
      </c>
      <c r="E272" s="46">
        <v>29826.14</v>
      </c>
      <c r="F272" s="53" t="s">
        <v>365</v>
      </c>
    </row>
    <row r="273" spans="1:6" x14ac:dyDescent="0.25">
      <c r="A273" s="31">
        <v>266</v>
      </c>
      <c r="B273" s="34" t="s">
        <v>312</v>
      </c>
      <c r="C273" s="46">
        <v>61179.81</v>
      </c>
      <c r="D273" s="46">
        <f t="shared" si="4"/>
        <v>50983.175000000003</v>
      </c>
      <c r="E273" s="46">
        <v>38417.269999999997</v>
      </c>
      <c r="F273" s="53" t="s">
        <v>365</v>
      </c>
    </row>
    <row r="274" spans="1:6" x14ac:dyDescent="0.25">
      <c r="A274" s="31">
        <v>267</v>
      </c>
      <c r="B274" s="34" t="s">
        <v>313</v>
      </c>
      <c r="C274" s="46">
        <v>70445.64</v>
      </c>
      <c r="D274" s="46">
        <f t="shared" si="4"/>
        <v>58704.700000000004</v>
      </c>
      <c r="E274" s="46">
        <v>46420.86</v>
      </c>
      <c r="F274" s="53" t="s">
        <v>365</v>
      </c>
    </row>
    <row r="275" spans="1:6" x14ac:dyDescent="0.25">
      <c r="A275" s="31">
        <v>268</v>
      </c>
      <c r="B275" s="34" t="s">
        <v>314</v>
      </c>
      <c r="C275" s="47">
        <v>94732.69</v>
      </c>
      <c r="D275" s="46">
        <f t="shared" si="4"/>
        <v>78943.90833333334</v>
      </c>
      <c r="E275" s="46">
        <v>44215.91</v>
      </c>
      <c r="F275" s="53" t="s">
        <v>364</v>
      </c>
    </row>
    <row r="276" spans="1:6" x14ac:dyDescent="0.25">
      <c r="A276" s="31">
        <v>269</v>
      </c>
      <c r="B276" s="34" t="s">
        <v>315</v>
      </c>
      <c r="C276" s="46">
        <v>336904.98</v>
      </c>
      <c r="D276" s="46">
        <f t="shared" si="4"/>
        <v>280754.15000000002</v>
      </c>
      <c r="E276" s="46">
        <v>212582.15</v>
      </c>
      <c r="F276" s="53" t="s">
        <v>364</v>
      </c>
    </row>
    <row r="277" spans="1:6" x14ac:dyDescent="0.25">
      <c r="A277" s="31">
        <v>270</v>
      </c>
      <c r="B277" s="34" t="s">
        <v>316</v>
      </c>
      <c r="C277" s="46">
        <v>309904.53999999998</v>
      </c>
      <c r="D277" s="46">
        <f t="shared" si="4"/>
        <v>258253.78333333333</v>
      </c>
      <c r="E277" s="46">
        <v>194889.3</v>
      </c>
      <c r="F277" s="53" t="s">
        <v>364</v>
      </c>
    </row>
    <row r="278" spans="1:6" x14ac:dyDescent="0.25">
      <c r="A278" s="31">
        <v>271</v>
      </c>
      <c r="B278" s="34" t="s">
        <v>317</v>
      </c>
      <c r="C278" s="46">
        <v>5447696.7199999997</v>
      </c>
      <c r="D278" s="46">
        <f t="shared" si="4"/>
        <v>4539747.2666666666</v>
      </c>
      <c r="E278" s="46">
        <v>3467625.9</v>
      </c>
      <c r="F278" s="53" t="s">
        <v>366</v>
      </c>
    </row>
    <row r="279" spans="1:6" x14ac:dyDescent="0.25">
      <c r="A279" s="31">
        <v>272</v>
      </c>
      <c r="B279" s="34" t="s">
        <v>318</v>
      </c>
      <c r="C279" s="46">
        <v>4553729.38</v>
      </c>
      <c r="D279" s="46">
        <f t="shared" si="4"/>
        <v>3794774.4833333334</v>
      </c>
      <c r="E279" s="46">
        <v>2967625.9</v>
      </c>
      <c r="F279" s="53" t="s">
        <v>366</v>
      </c>
    </row>
    <row r="280" spans="1:6" x14ac:dyDescent="0.25">
      <c r="A280" s="31">
        <v>273</v>
      </c>
      <c r="B280" s="34" t="s">
        <v>319</v>
      </c>
      <c r="C280" s="46">
        <v>9192165.9299999997</v>
      </c>
      <c r="D280" s="46">
        <f t="shared" si="4"/>
        <v>7660138.2750000004</v>
      </c>
      <c r="E280" s="46">
        <v>5872043.04</v>
      </c>
      <c r="F280" s="53" t="s">
        <v>366</v>
      </c>
    </row>
    <row r="281" spans="1:6" x14ac:dyDescent="0.25">
      <c r="A281" s="31">
        <v>274</v>
      </c>
      <c r="B281" s="34" t="s">
        <v>320</v>
      </c>
      <c r="C281" s="46">
        <v>4593440.84</v>
      </c>
      <c r="D281" s="46">
        <f t="shared" si="4"/>
        <v>3827867.3666666667</v>
      </c>
      <c r="E281" s="46">
        <v>3132715.83</v>
      </c>
      <c r="F281" s="53" t="s">
        <v>366</v>
      </c>
    </row>
    <row r="282" spans="1:6" x14ac:dyDescent="0.25">
      <c r="A282" s="31">
        <v>275</v>
      </c>
      <c r="B282" s="34" t="s">
        <v>321</v>
      </c>
      <c r="C282" s="46">
        <v>3079987.63</v>
      </c>
      <c r="D282" s="46">
        <f t="shared" si="4"/>
        <v>2566656.3583333334</v>
      </c>
      <c r="E282" s="46">
        <v>1935739.54</v>
      </c>
      <c r="F282" s="53" t="s">
        <v>366</v>
      </c>
    </row>
    <row r="283" spans="1:6" x14ac:dyDescent="0.25">
      <c r="A283" s="31">
        <v>276</v>
      </c>
      <c r="B283" s="34" t="s">
        <v>322</v>
      </c>
      <c r="C283" s="46">
        <v>247016.79</v>
      </c>
      <c r="D283" s="46">
        <f t="shared" si="4"/>
        <v>205847.32500000001</v>
      </c>
      <c r="E283" s="46">
        <v>157613.91</v>
      </c>
      <c r="F283" s="53" t="s">
        <v>366</v>
      </c>
    </row>
    <row r="284" spans="1:6" ht="30" x14ac:dyDescent="0.25">
      <c r="A284" s="31">
        <v>277</v>
      </c>
      <c r="B284" s="34" t="s">
        <v>323</v>
      </c>
      <c r="C284" s="46">
        <v>626273.91</v>
      </c>
      <c r="D284" s="46">
        <f t="shared" si="4"/>
        <v>521894.92500000005</v>
      </c>
      <c r="E284" s="46">
        <v>412170.27</v>
      </c>
      <c r="F284" s="53" t="s">
        <v>366</v>
      </c>
    </row>
    <row r="285" spans="1:6" x14ac:dyDescent="0.25">
      <c r="A285" s="31">
        <v>278</v>
      </c>
      <c r="B285" s="34" t="s">
        <v>324</v>
      </c>
      <c r="C285" s="46">
        <v>243654.67</v>
      </c>
      <c r="D285" s="46">
        <f t="shared" si="4"/>
        <v>203045.55833333335</v>
      </c>
      <c r="E285" s="46">
        <v>142086.32999999999</v>
      </c>
      <c r="F285" s="53" t="s">
        <v>366</v>
      </c>
    </row>
    <row r="286" spans="1:6" x14ac:dyDescent="0.25">
      <c r="A286" s="31">
        <v>279</v>
      </c>
      <c r="B286" s="34" t="s">
        <v>325</v>
      </c>
      <c r="C286" s="46">
        <v>45299.13</v>
      </c>
      <c r="D286" s="46">
        <f t="shared" si="4"/>
        <v>37749.275000000001</v>
      </c>
      <c r="E286" s="46"/>
      <c r="F286" s="53" t="s">
        <v>366</v>
      </c>
    </row>
    <row r="287" spans="1:6" x14ac:dyDescent="0.25">
      <c r="A287" s="31">
        <v>280</v>
      </c>
      <c r="B287" s="34" t="s">
        <v>326</v>
      </c>
      <c r="C287" s="46">
        <v>497861.36</v>
      </c>
      <c r="D287" s="46">
        <f t="shared" si="4"/>
        <v>414884.46666666667</v>
      </c>
      <c r="E287" s="46"/>
      <c r="F287" s="53" t="s">
        <v>366</v>
      </c>
    </row>
    <row r="288" spans="1:6" x14ac:dyDescent="0.25">
      <c r="A288" s="31">
        <v>281</v>
      </c>
      <c r="B288" s="34" t="s">
        <v>361</v>
      </c>
      <c r="C288" s="46">
        <v>157021.46</v>
      </c>
      <c r="D288" s="46">
        <f t="shared" ref="D288:D289" si="5">C288/1.2</f>
        <v>130851.21666666666</v>
      </c>
      <c r="E288" s="46"/>
      <c r="F288" s="53" t="s">
        <v>364</v>
      </c>
    </row>
    <row r="289" spans="1:6" x14ac:dyDescent="0.25">
      <c r="A289" s="31">
        <v>282</v>
      </c>
      <c r="B289" s="34" t="s">
        <v>362</v>
      </c>
      <c r="C289" s="46">
        <v>8120.62</v>
      </c>
      <c r="D289" s="46">
        <f t="shared" si="5"/>
        <v>6767.1833333333334</v>
      </c>
      <c r="E289" s="46"/>
      <c r="F289" s="53" t="s">
        <v>364</v>
      </c>
    </row>
    <row r="290" spans="1:6" x14ac:dyDescent="0.25">
      <c r="B290" s="8"/>
      <c r="C290" s="9"/>
      <c r="D290" s="9"/>
    </row>
    <row r="291" spans="1:6" x14ac:dyDescent="0.25">
      <c r="B291" s="7"/>
      <c r="C291" s="7"/>
      <c r="D291" s="7"/>
    </row>
    <row r="292" spans="1:6" x14ac:dyDescent="0.25">
      <c r="B292" s="1"/>
      <c r="C292" s="1"/>
      <c r="D292" s="1"/>
    </row>
  </sheetData>
  <mergeCells count="2">
    <mergeCell ref="B3:D3"/>
    <mergeCell ref="C6:D6"/>
  </mergeCells>
  <pageMargins left="0.23622047244094491" right="0.23622047244094491" top="0.35433070866141736" bottom="0.35433070866141736" header="0" footer="0"/>
  <pageSetup paperSize="9" scale="99" fitToHeight="12" orientation="portrait" r:id="rId1"/>
  <rowBreaks count="2" manualBreakCount="2">
    <brk id="89" max="16383" man="1"/>
    <brk id="190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20"/>
  <sheetViews>
    <sheetView view="pageBreakPreview" zoomScale="80" zoomScaleNormal="100" zoomScaleSheetLayoutView="80" workbookViewId="0">
      <selection activeCell="D16" sqref="D16"/>
    </sheetView>
  </sheetViews>
  <sheetFormatPr defaultRowHeight="15" x14ac:dyDescent="0.25"/>
  <cols>
    <col min="1" max="1" width="78.42578125" style="29" customWidth="1"/>
    <col min="2" max="2" width="9.140625" style="29"/>
    <col min="3" max="3" width="33.42578125" style="29" customWidth="1"/>
    <col min="4" max="4" width="10.28515625" style="29" bestFit="1" customWidth="1"/>
    <col min="5" max="5" width="20.85546875" style="29" customWidth="1"/>
  </cols>
  <sheetData>
    <row r="1" spans="1:5" x14ac:dyDescent="0.25">
      <c r="A1" s="14"/>
      <c r="B1" s="14"/>
      <c r="C1" s="14"/>
      <c r="D1" s="28"/>
      <c r="E1" s="28"/>
    </row>
    <row r="2" spans="1:5" ht="47.25" x14ac:dyDescent="0.25">
      <c r="A2" s="15" t="s">
        <v>337</v>
      </c>
      <c r="B2" s="16" t="s">
        <v>338</v>
      </c>
      <c r="C2" s="16" t="s">
        <v>339</v>
      </c>
      <c r="D2" s="28"/>
      <c r="E2" s="17" t="s">
        <v>340</v>
      </c>
    </row>
    <row r="3" spans="1:5" ht="31.5" x14ac:dyDescent="0.25">
      <c r="A3" s="10" t="s">
        <v>341</v>
      </c>
      <c r="B3" s="18" t="s">
        <v>328</v>
      </c>
      <c r="C3" s="19">
        <v>52111.24</v>
      </c>
      <c r="D3" s="28"/>
      <c r="E3" s="20" t="s">
        <v>342</v>
      </c>
    </row>
    <row r="4" spans="1:5" ht="15.75" x14ac:dyDescent="0.25">
      <c r="A4" s="10" t="s">
        <v>343</v>
      </c>
      <c r="B4" s="21" t="s">
        <v>328</v>
      </c>
      <c r="C4" s="17">
        <f>C3*0.2</f>
        <v>10422.248</v>
      </c>
      <c r="D4" s="28"/>
      <c r="E4" s="28"/>
    </row>
    <row r="5" spans="1:5" ht="31.5" x14ac:dyDescent="0.25">
      <c r="A5" s="22" t="s">
        <v>344</v>
      </c>
      <c r="B5" s="23" t="s">
        <v>328</v>
      </c>
      <c r="C5" s="24">
        <f>SUM(C3,C4)</f>
        <v>62533.487999999998</v>
      </c>
      <c r="D5" s="28"/>
      <c r="E5" s="28"/>
    </row>
    <row r="6" spans="1:5" ht="31.5" x14ac:dyDescent="0.25">
      <c r="A6" s="22" t="s">
        <v>345</v>
      </c>
      <c r="B6" s="21" t="s">
        <v>328</v>
      </c>
      <c r="C6" s="25">
        <f>C18*1000</f>
        <v>2487.1072965137241</v>
      </c>
      <c r="D6" s="28"/>
      <c r="E6" s="28"/>
    </row>
    <row r="7" spans="1:5" ht="31.5" x14ac:dyDescent="0.25">
      <c r="A7" s="10" t="s">
        <v>346</v>
      </c>
      <c r="B7" s="11" t="s">
        <v>328</v>
      </c>
      <c r="C7" s="20">
        <v>716.29467000000022</v>
      </c>
      <c r="D7" s="28"/>
      <c r="E7" s="28"/>
    </row>
    <row r="8" spans="1:5" ht="15.75" x14ac:dyDescent="0.25">
      <c r="A8" s="10" t="s">
        <v>347</v>
      </c>
      <c r="B8" s="11" t="s">
        <v>328</v>
      </c>
      <c r="C8" s="12">
        <f>C5-C7</f>
        <v>61817.193329999995</v>
      </c>
      <c r="D8" s="28"/>
      <c r="E8" s="28"/>
    </row>
    <row r="9" spans="1:5" ht="31.5" x14ac:dyDescent="0.25">
      <c r="A9" s="10" t="s">
        <v>327</v>
      </c>
      <c r="B9" s="11" t="s">
        <v>328</v>
      </c>
      <c r="C9" s="12">
        <f>SUM(C10:C17)</f>
        <v>71915.518832102127</v>
      </c>
      <c r="D9" s="28"/>
      <c r="E9" s="28"/>
    </row>
    <row r="10" spans="1:5" ht="15.75" x14ac:dyDescent="0.25">
      <c r="A10" s="10" t="s">
        <v>329</v>
      </c>
      <c r="B10" s="11" t="s">
        <v>328</v>
      </c>
      <c r="C10" s="13">
        <v>4064.1644500000102</v>
      </c>
      <c r="D10" s="50">
        <v>1.0529999999999999</v>
      </c>
      <c r="E10" s="28"/>
    </row>
    <row r="11" spans="1:5" ht="15.75" x14ac:dyDescent="0.25">
      <c r="A11" s="10" t="s">
        <v>330</v>
      </c>
      <c r="B11" s="11" t="s">
        <v>328</v>
      </c>
      <c r="C11" s="13">
        <v>683.90982999999994</v>
      </c>
      <c r="D11" s="50">
        <v>1.0680000000000001</v>
      </c>
      <c r="E11" s="28"/>
    </row>
    <row r="12" spans="1:5" ht="15.75" x14ac:dyDescent="0.25">
      <c r="A12" s="10" t="s">
        <v>331</v>
      </c>
      <c r="B12" s="11" t="s">
        <v>328</v>
      </c>
      <c r="C12" s="13">
        <v>52199.406780000012</v>
      </c>
      <c r="D12" s="50">
        <v>1.056</v>
      </c>
      <c r="E12" s="28"/>
    </row>
    <row r="13" spans="1:5" ht="15.75" x14ac:dyDescent="0.25">
      <c r="A13" s="10" t="s">
        <v>332</v>
      </c>
      <c r="B13" s="11" t="s">
        <v>328</v>
      </c>
      <c r="C13" s="13">
        <v>5479.0896494404878</v>
      </c>
      <c r="D13" s="50">
        <v>1.054</v>
      </c>
      <c r="E13" s="28"/>
    </row>
    <row r="14" spans="1:5" ht="15.75" x14ac:dyDescent="0.25">
      <c r="A14" s="10" t="s">
        <v>333</v>
      </c>
      <c r="B14" s="11" t="s">
        <v>328</v>
      </c>
      <c r="C14" s="13">
        <v>9488.9481226616117</v>
      </c>
      <c r="D14" s="50">
        <v>1.0509999999999999</v>
      </c>
      <c r="E14" s="28"/>
    </row>
    <row r="15" spans="1:5" ht="15.75" x14ac:dyDescent="0.25">
      <c r="A15" s="10" t="s">
        <v>334</v>
      </c>
      <c r="B15" s="11" t="s">
        <v>328</v>
      </c>
      <c r="C15" s="13">
        <v>0</v>
      </c>
      <c r="D15" s="50">
        <v>1.0489999999999999</v>
      </c>
      <c r="E15" s="28"/>
    </row>
    <row r="16" spans="1:5" ht="15.75" x14ac:dyDescent="0.25">
      <c r="A16" s="10" t="s">
        <v>335</v>
      </c>
      <c r="B16" s="11" t="s">
        <v>328</v>
      </c>
      <c r="C16" s="13">
        <v>0</v>
      </c>
      <c r="D16" s="50">
        <v>1.0469999999999999</v>
      </c>
      <c r="E16" s="28"/>
    </row>
    <row r="17" spans="1:5" ht="15.75" x14ac:dyDescent="0.25">
      <c r="A17" s="10" t="s">
        <v>336</v>
      </c>
      <c r="B17" s="11" t="s">
        <v>328</v>
      </c>
      <c r="C17" s="13">
        <v>0</v>
      </c>
      <c r="D17" s="50">
        <v>1.0469999999999999</v>
      </c>
      <c r="E17" s="28"/>
    </row>
    <row r="18" spans="1:5" ht="31.5" x14ac:dyDescent="0.25">
      <c r="A18" s="10" t="s">
        <v>348</v>
      </c>
      <c r="B18" s="11" t="s">
        <v>328</v>
      </c>
      <c r="C18" s="12">
        <f>(C7+C8*(C10/C9*(100+D10)/200+C11/C9*(100+D11)/200*D10/100+C12/C9*(100+D12)/200*D11/100*D10/100+C13/C9*(100+D13)/200*D12/100*D11/100*D10/100+C14/C9*(100+D14)/200*D13/100*D12/100*D11/100*D10/100+C15/C9*(100+D15)/200*D14/100*D13/100*D12/100*D11/100*D10/100+C16/C9*(100+D16)/200*D15/100*D14/100*D13/100*D12/100*D11/100*D10/100+C17/C9*(100+D17)/200*D16/100*D15/100*D14/100*D13/100*D12/100*D11/100*D10/100))/1000</f>
        <v>2.4871072965137242</v>
      </c>
      <c r="D18" s="28"/>
      <c r="E18" s="28"/>
    </row>
    <row r="19" spans="1:5" ht="47.25" x14ac:dyDescent="0.25">
      <c r="A19" s="10" t="s">
        <v>349</v>
      </c>
      <c r="B19" s="11" t="s">
        <v>328</v>
      </c>
      <c r="C19" s="26">
        <v>0</v>
      </c>
      <c r="D19" s="28"/>
      <c r="E19" s="28"/>
    </row>
    <row r="20" spans="1:5" ht="15.75" x14ac:dyDescent="0.25">
      <c r="A20" s="22" t="s">
        <v>350</v>
      </c>
      <c r="B20" s="23" t="s">
        <v>328</v>
      </c>
      <c r="C20" s="27">
        <f>SUM(C18,C19)</f>
        <v>2.4871072965137242</v>
      </c>
      <c r="D20" s="28"/>
      <c r="E20" s="28"/>
    </row>
  </sheetData>
  <pageMargins left="0.7" right="0.7" top="0.75" bottom="0.75" header="0.3" footer="0.3"/>
  <pageSetup paperSize="9" scale="5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Расчет стоимости</vt:lpstr>
      <vt:lpstr>Типовые 2 кв. 2021</vt:lpstr>
      <vt:lpstr>дефляторы</vt:lpstr>
      <vt:lpstr>'Расчет стоимости'!Область_печати</vt:lpstr>
      <vt:lpstr>'Типовые 2 кв. 2021'!Область_печати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Лавриненко Анжелика Олеговна</dc:creator>
  <cp:lastModifiedBy>Алферова Ирина Сергеевна</cp:lastModifiedBy>
  <cp:lastPrinted>2021-10-22T12:18:24Z</cp:lastPrinted>
  <dcterms:created xsi:type="dcterms:W3CDTF">2021-07-06T05:30:42Z</dcterms:created>
  <dcterms:modified xsi:type="dcterms:W3CDTF">2022-03-18T06:15:14Z</dcterms:modified>
</cp:coreProperties>
</file>