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21-1-06-1-01-04-2-0167\"/>
    </mc:Choice>
  </mc:AlternateContent>
  <xr:revisionPtr revIDLastSave="0" documentId="13_ncr:1_{12BF2FB9-C4D9-4DD7-AAED-B150F51D1126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4" l="1"/>
  <c r="M51" i="4" l="1"/>
  <c r="M50" i="4"/>
  <c r="M49" i="4"/>
  <c r="D44" i="4"/>
  <c r="D43" i="4"/>
  <c r="D42" i="4"/>
  <c r="D41" i="4"/>
  <c r="D40" i="4"/>
  <c r="D39" i="4"/>
  <c r="D38" i="4"/>
  <c r="D37" i="4"/>
  <c r="D36" i="4"/>
  <c r="D35" i="4"/>
  <c r="D183" i="5" l="1"/>
  <c r="D263" i="5" l="1"/>
  <c r="D220" i="5" l="1"/>
  <c r="D289" i="5" l="1"/>
  <c r="D288" i="5"/>
  <c r="D21" i="4" l="1"/>
  <c r="D20" i="4"/>
  <c r="E21" i="4" l="1"/>
  <c r="F21" i="4" l="1"/>
  <c r="H21" i="4" s="1"/>
  <c r="H28" i="4" s="1"/>
  <c r="C37" i="4" l="1"/>
  <c r="E37" i="4" s="1"/>
  <c r="F37" i="4" s="1"/>
  <c r="G37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E19" i="4" s="1"/>
  <c r="F19" i="4" s="1"/>
  <c r="H19" i="4" s="1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20" i="4" l="1"/>
  <c r="F20" i="4" s="1"/>
  <c r="H20" i="4" s="1"/>
  <c r="C20" i="6"/>
  <c r="C6" i="6"/>
  <c r="F16" i="4" l="1"/>
  <c r="H16" i="4" l="1"/>
  <c r="H27" i="4" s="1"/>
  <c r="C36" i="4" l="1"/>
  <c r="H26" i="4" l="1"/>
  <c r="H29" i="4" s="1"/>
  <c r="H30" i="4" s="1"/>
  <c r="E36" i="4"/>
  <c r="F36" i="4" s="1"/>
  <c r="G36" i="4" s="1"/>
  <c r="H36" i="4" s="1"/>
  <c r="C35" i="4" l="1"/>
  <c r="E39" i="4" s="1"/>
  <c r="F39" i="4" s="1"/>
  <c r="G39" i="4" s="1"/>
  <c r="C42" i="4" l="1"/>
  <c r="C41" i="4"/>
  <c r="I30" i="4"/>
  <c r="C40" i="4"/>
  <c r="E40" i="4" s="1"/>
  <c r="F40" i="4" s="1"/>
  <c r="G40" i="4" s="1"/>
  <c r="E35" i="4"/>
  <c r="F35" i="4" s="1"/>
  <c r="C43" i="4"/>
  <c r="C38" i="4" l="1"/>
  <c r="G35" i="4"/>
  <c r="H35" i="4" s="1"/>
  <c r="E42" i="4"/>
  <c r="F42" i="4" s="1"/>
  <c r="G42" i="4" l="1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F44" i="4"/>
  <c r="G44" i="4" l="1"/>
  <c r="H38" i="4"/>
</calcChain>
</file>

<file path=xl/sharedStrings.xml><?xml version="1.0" encoding="utf-8"?>
<sst xmlns="http://schemas.openxmlformats.org/spreadsheetml/2006/main" count="700" uniqueCount="385">
  <si>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</si>
  <si>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</si>
  <si>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</si>
  <si>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</si>
  <si>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</si>
  <si>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</si>
  <si>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</si>
  <si>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</si>
  <si>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</si>
  <si>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</si>
  <si>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</si>
  <si>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</si>
  <si>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</si>
  <si>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</si>
  <si>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</si>
  <si>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</si>
  <si>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</si>
  <si>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</si>
  <si>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</si>
  <si>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</si>
  <si>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</si>
  <si>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</si>
  <si>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</si>
  <si>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</si>
  <si>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</si>
  <si>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</si>
  <si>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</si>
  <si>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</si>
  <si>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</si>
  <si>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</si>
  <si>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</si>
  <si>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</si>
  <si>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</si>
  <si>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</si>
  <si>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</si>
  <si>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</si>
  <si>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</si>
  <si>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</si>
  <si>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</si>
  <si>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</si>
  <si>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</si>
  <si>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</si>
  <si>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</si>
  <si>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</si>
  <si>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</si>
  <si>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</si>
  <si>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</si>
  <si>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</si>
  <si>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</si>
  <si>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</si>
  <si>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</si>
  <si>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</si>
  <si>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</si>
  <si>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</si>
  <si>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</si>
  <si>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</si>
  <si>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</si>
  <si>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</si>
  <si>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</si>
  <si>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</si>
  <si>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</si>
  <si>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</si>
  <si>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</si>
  <si>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</si>
  <si>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</si>
  <si>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</si>
  <si>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</si>
  <si>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</si>
  <si>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</si>
  <si>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</si>
  <si>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</si>
  <si>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</si>
  <si>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</si>
  <si>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</si>
  <si>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</si>
  <si>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</si>
  <si>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</si>
  <si>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</si>
  <si>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</si>
  <si>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</si>
  <si>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</si>
  <si>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</si>
  <si>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</si>
  <si>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</si>
  <si>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</si>
  <si>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</si>
  <si>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</si>
  <si>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</si>
  <si>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</si>
  <si>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</si>
  <si>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</si>
  <si>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</si>
  <si>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</si>
  <si>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</si>
  <si>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</si>
  <si>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</si>
  <si>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</si>
  <si>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</si>
  <si>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</si>
  <si>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</si>
  <si>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</si>
  <si>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</si>
  <si>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</si>
  <si>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</si>
  <si>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</si>
  <si>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</si>
  <si>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</si>
  <si>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</si>
  <si>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</si>
  <si>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</si>
  <si>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</si>
  <si>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</si>
  <si>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</si>
  <si>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</si>
  <si>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</si>
  <si>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</si>
  <si>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</si>
  <si>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</si>
  <si>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</si>
  <si>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</si>
  <si>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</si>
  <si>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</si>
  <si>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</si>
  <si>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</si>
  <si>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</si>
  <si>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</si>
  <si>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</si>
  <si>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</si>
  <si>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</si>
  <si>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</si>
  <si>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</si>
  <si>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</si>
  <si>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</si>
  <si>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</si>
  <si>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</si>
  <si>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</si>
  <si>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</si>
  <si>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</si>
  <si>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</si>
  <si>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</si>
  <si>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</si>
  <si>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</si>
  <si>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</si>
  <si>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</si>
  <si>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</si>
  <si>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</si>
  <si>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</si>
  <si>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</si>
  <si>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</si>
  <si>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</si>
  <si>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</si>
  <si>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</si>
  <si>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</si>
  <si>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</si>
  <si>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</si>
  <si>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</si>
  <si>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</si>
  <si>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</si>
  <si>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</si>
  <si>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</si>
  <si>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</si>
  <si>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</si>
  <si>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</si>
  <si>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</si>
  <si>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</si>
  <si>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</si>
  <si>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</si>
  <si>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</si>
  <si>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</si>
  <si>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</si>
  <si>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</si>
  <si>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</si>
  <si>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</si>
  <si>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</si>
  <si>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</si>
  <si>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</si>
  <si>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</si>
  <si>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</si>
  <si>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</si>
  <si>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</si>
  <si>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</si>
  <si>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</si>
  <si>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</si>
  <si>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</si>
  <si>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</si>
  <si>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</si>
  <si>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</si>
  <si>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</si>
  <si>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</si>
  <si>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</si>
  <si>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</si>
  <si>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</si>
  <si>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</si>
  <si>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</si>
  <si>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</si>
  <si>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</si>
  <si>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</si>
  <si>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</si>
  <si>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</si>
  <si>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</si>
  <si>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</si>
  <si>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</si>
  <si>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</si>
  <si>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</si>
  <si>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</si>
  <si>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</si>
  <si>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</si>
  <si>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</si>
  <si>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</si>
  <si>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</si>
  <si>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</si>
  <si>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</si>
  <si>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</si>
  <si>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</si>
  <si>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</si>
  <si>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</si>
  <si>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</si>
  <si>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</si>
  <si>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</si>
  <si>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</si>
  <si>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</si>
  <si>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</si>
  <si>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</si>
  <si>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</si>
  <si>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</si>
  <si>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</si>
  <si>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</si>
  <si>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</si>
  <si>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</si>
  <si>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</si>
  <si>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</si>
  <si>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</si>
  <si>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</si>
  <si>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</si>
  <si>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</si>
  <si>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</si>
  <si>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</si>
  <si>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</si>
  <si>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</si>
  <si>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</si>
  <si>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</si>
  <si>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</si>
  <si>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</si>
  <si>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</si>
  <si>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</si>
  <si>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</si>
  <si>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</si>
  <si>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</si>
  <si>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</si>
  <si>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</si>
  <si>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</si>
  <si>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</si>
  <si>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</si>
  <si>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</si>
  <si>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</si>
  <si>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</si>
  <si>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</si>
  <si>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</si>
  <si>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</si>
  <si>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</si>
  <si>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</si>
  <si>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</si>
  <si>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</si>
  <si>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</si>
  <si>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</si>
  <si>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</si>
  <si>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</si>
  <si>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</si>
  <si>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</si>
  <si>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</si>
  <si>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</si>
  <si>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</si>
  <si>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</si>
  <si>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</si>
  <si>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</si>
  <si>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</si>
  <si>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</si>
  <si>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</si>
  <si>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</si>
  <si>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</si>
  <si>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</si>
  <si>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</si>
  <si>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</si>
  <si>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</si>
  <si>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</si>
  <si>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</si>
  <si>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</si>
  <si>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</si>
  <si>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</si>
  <si>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</si>
  <si>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</si>
  <si>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</si>
  <si>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</si>
  <si>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</si>
  <si>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</si>
  <si>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</si>
  <si>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</si>
  <si>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</si>
  <si>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</si>
  <si>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</si>
  <si>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</si>
  <si>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</si>
  <si>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</si>
  <si>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</si>
  <si>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</si>
  <si>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</si>
  <si>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</si>
  <si>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</si>
  <si>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</si>
  <si>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</si>
  <si>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</si>
  <si>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</si>
  <si>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</si>
  <si>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</si>
  <si>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</si>
  <si>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</si>
  <si>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</si>
  <si>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</si>
  <si>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</si>
  <si>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</si>
  <si>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</si>
  <si>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</si>
  <si>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</si>
  <si>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</si>
  <si>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</si>
  <si>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</si>
  <si>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</si>
  <si>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</si>
  <si>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</si>
  <si>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</si>
  <si>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</si>
  <si>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</si>
  <si>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</si>
  <si>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</si>
  <si>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</si>
  <si>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</si>
  <si>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</si>
  <si>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</si>
  <si>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</si>
  <si>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</si>
  <si>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</si>
  <si>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</si>
  <si>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</si>
  <si>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</si>
  <si>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</si>
  <si>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</si>
  <si>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</si>
  <si>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</si>
  <si>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</si>
  <si>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</si>
  <si>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</si>
  <si>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</si>
  <si>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</si>
  <si>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</si>
  <si>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</si>
  <si>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</si>
  <si>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</si>
  <si>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</si>
  <si>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</si>
  <si>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</si>
  <si>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</si>
  <si>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</si>
  <si>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</si>
  <si>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</si>
  <si>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</si>
  <si>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</si>
  <si>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</si>
  <si>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</si>
  <si>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</si>
  <si>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</si>
  <si>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</si>
  <si>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</si>
  <si>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</si>
  <si>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</si>
  <si>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</si>
  <si>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</si>
  <si>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</si>
  <si>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с НДС с понижающим коэффициентом (при наличии)</t>
  </si>
  <si>
    <t>га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</si>
  <si>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</si>
  <si>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</si>
  <si>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</si>
  <si>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K_21-1-06-1-01-04-2-0167</t>
  </si>
  <si>
    <t>Гатч, Стр-во реклоузера на ВЛ 6кВ Ф-8 от ТП-12 до ТП-11,ТП-21,ТП-24, разъед-ля РЛНД (инв.№100012702) в г.п.Тайцы Гатч.р-на ЛО (21-1-06-1-01-04-2-0167)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</si>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</sst>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9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/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Border="1"/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top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="90" zoomScaleNormal="100" zoomScaleSheetLayoutView="90" workbookViewId="0"/>
  </sheetViews>
  <sheetFormatPr defaultRowHeight="15" x14ac:dyDescent="0.25"/>
  <cols>
    <col min="1" max="1" width="6.7109375" style="64" customWidth="1"/>
    <col min="2" max="2" width="60.42578125" style="65" customWidth="1"/>
    <col min="3" max="3" width="12.140625" style="65" customWidth="1"/>
    <col min="4" max="4" width="10.5703125" style="65" customWidth="1"/>
    <col min="5" max="5" width="14.28515625" style="65" customWidth="1"/>
    <col min="6" max="6" width="14.42578125" style="65" customWidth="1"/>
    <col min="7" max="7" width="17.85546875" style="65" customWidth="1"/>
    <col min="8" max="8" width="17.5703125" style="65" customWidth="1"/>
    <col min="9" max="9" width="13.5703125" style="65" hidden="1" customWidth="1"/>
    <col min="10" max="10" width="0" style="65" hidden="1" customWidth="1"/>
    <col min="11" max="11" width="14.140625" style="65" hidden="1" customWidth="1"/>
    <col min="12" max="12" width="10.28515625" style="65" hidden="1" customWidth="1"/>
    <col min="13" max="14" width="0" style="65" hidden="1" customWidth="1"/>
    <col min="15" max="15" width="15.28515625" style="65" hidden="1" customWidth="1"/>
    <col min="16" max="19" width="0" style="65" hidden="1" customWidth="1"/>
    <col min="20" max="16384" width="9.140625" style="65"/>
  </cols>
  <sheetData>
    <row r="1" spans="1:16" x14ac:dyDescent="0.25">
      <c r="H1" s="7" t="s">
        <v>37</v>
      </c>
    </row>
    <row r="3" spans="1:16" x14ac:dyDescent="0.25">
      <c r="A3" s="66" t="s">
        <v>19</v>
      </c>
    </row>
    <row r="5" spans="1:16" ht="28.5" customHeight="1" x14ac:dyDescent="0.25">
      <c r="A5" s="113" t="s">
        <v>383</v>
      </c>
      <c r="B5" s="114"/>
      <c r="C5" s="114"/>
      <c r="D5" s="114"/>
      <c r="E5" s="114"/>
      <c r="F5" s="114"/>
    </row>
    <row r="7" spans="1:16" ht="21" customHeight="1" x14ac:dyDescent="0.25">
      <c r="A7" s="67" t="s">
        <v>8</v>
      </c>
      <c r="F7" s="115" t="s">
        <v>382</v>
      </c>
      <c r="G7" s="115"/>
      <c r="H7" s="115"/>
    </row>
    <row r="8" spans="1:16" x14ac:dyDescent="0.25">
      <c r="A8" s="68"/>
    </row>
    <row r="9" spans="1:16" x14ac:dyDescent="0.25">
      <c r="A9" s="67" t="s">
        <v>15</v>
      </c>
      <c r="F9" s="115" t="s">
        <v>334</v>
      </c>
      <c r="G9" s="115"/>
      <c r="H9" s="115"/>
    </row>
    <row r="10" spans="1:16" x14ac:dyDescent="0.25">
      <c r="A10" s="68"/>
    </row>
    <row r="11" spans="1:16" x14ac:dyDescent="0.25">
      <c r="A11" s="69" t="s">
        <v>20</v>
      </c>
      <c r="B11" s="70"/>
      <c r="C11" s="70"/>
    </row>
    <row r="12" spans="1:16" x14ac:dyDescent="0.25">
      <c r="H12" s="71" t="s">
        <v>384</v>
      </c>
    </row>
    <row r="13" spans="1:16" s="64" customFormat="1" ht="26.25" customHeight="1" x14ac:dyDescent="0.25">
      <c r="A13" s="111" t="s">
        <v>9</v>
      </c>
      <c r="B13" s="111" t="s">
        <v>21</v>
      </c>
      <c r="C13" s="111" t="s">
        <v>11</v>
      </c>
      <c r="D13" s="111" t="s">
        <v>10</v>
      </c>
      <c r="E13" s="111" t="s">
        <v>43</v>
      </c>
      <c r="F13" s="111" t="s">
        <v>14</v>
      </c>
      <c r="G13" s="111" t="s">
        <v>27</v>
      </c>
      <c r="H13" s="111" t="s">
        <v>42</v>
      </c>
      <c r="I13" s="72"/>
      <c r="J13" s="73"/>
      <c r="K13" s="74">
        <v>7.46</v>
      </c>
    </row>
    <row r="14" spans="1:16" ht="37.5" customHeight="1" x14ac:dyDescent="0.25">
      <c r="A14" s="112"/>
      <c r="B14" s="112"/>
      <c r="C14" s="112"/>
      <c r="D14" s="112"/>
      <c r="E14" s="112"/>
      <c r="F14" s="112"/>
      <c r="G14" s="112"/>
      <c r="H14" s="112"/>
      <c r="I14" s="73"/>
      <c r="J14" s="73"/>
      <c r="K14" s="74">
        <v>6.16</v>
      </c>
      <c r="M14" s="75"/>
      <c r="N14" s="76"/>
      <c r="O14" s="57"/>
      <c r="P14" s="77"/>
    </row>
    <row r="15" spans="1:16" ht="15.75" x14ac:dyDescent="0.25">
      <c r="A15" s="78" t="s">
        <v>22</v>
      </c>
      <c r="B15" s="79" t="s">
        <v>23</v>
      </c>
      <c r="C15" s="80"/>
      <c r="D15" s="81"/>
      <c r="E15" s="81"/>
      <c r="F15" s="81"/>
      <c r="G15" s="81"/>
      <c r="H15" s="81"/>
      <c r="I15" s="82"/>
      <c r="J15" s="82"/>
      <c r="K15" s="74">
        <v>5.62</v>
      </c>
      <c r="M15" s="75"/>
      <c r="N15" s="76"/>
      <c r="O15" s="83"/>
      <c r="P15" s="84"/>
    </row>
    <row r="16" spans="1:16" ht="15.75" x14ac:dyDescent="0.25">
      <c r="A16" s="85" t="s">
        <v>356</v>
      </c>
      <c r="B16" s="86" t="s">
        <v>53</v>
      </c>
      <c r="C16" s="87" t="s">
        <v>327</v>
      </c>
      <c r="D16" s="88">
        <v>0.03</v>
      </c>
      <c r="E16" s="88">
        <f>VLOOKUP(B16,'Типовые 2 кв. 2021'!B:D,3,)</f>
        <v>366791.92499999999</v>
      </c>
      <c r="F16" s="88">
        <f>D16*E16</f>
        <v>11003.757749999999</v>
      </c>
      <c r="G16" s="89">
        <v>6.16</v>
      </c>
      <c r="H16" s="88">
        <f>F16*G16</f>
        <v>67783.14774</v>
      </c>
      <c r="J16" s="90"/>
      <c r="K16" s="90"/>
      <c r="M16" s="75"/>
      <c r="N16" s="76"/>
      <c r="O16" s="83"/>
      <c r="P16" s="84"/>
    </row>
    <row r="17" spans="1:16" ht="15.75" x14ac:dyDescent="0.25">
      <c r="A17" s="85" t="s">
        <v>354</v>
      </c>
      <c r="B17" s="86" t="s">
        <v>139</v>
      </c>
      <c r="C17" s="87" t="s">
        <v>353</v>
      </c>
      <c r="D17" s="88">
        <v>2</v>
      </c>
      <c r="E17" s="88">
        <f>VLOOKUP(B17,'Типовые 2 кв. 2021'!B:D,3,)</f>
        <v>17188.408333333333</v>
      </c>
      <c r="F17" s="88">
        <f>D17*E17</f>
        <v>34376.816666666666</v>
      </c>
      <c r="G17" s="89">
        <v>6.16</v>
      </c>
      <c r="H17" s="88">
        <f>F17*G17</f>
        <v>211761.19066666666</v>
      </c>
      <c r="J17" s="90"/>
      <c r="K17" s="90"/>
      <c r="M17" s="75"/>
      <c r="N17" s="76"/>
      <c r="O17" s="83"/>
      <c r="P17" s="84"/>
    </row>
    <row r="18" spans="1:16" ht="15.75" x14ac:dyDescent="0.25">
      <c r="A18" s="85" t="s">
        <v>355</v>
      </c>
      <c r="B18" s="86" t="s">
        <v>364</v>
      </c>
      <c r="C18" s="87" t="s">
        <v>378</v>
      </c>
      <c r="D18" s="88">
        <v>0.01</v>
      </c>
      <c r="E18" s="88">
        <f>VLOOKUP(B18,'Типовые 2 кв. 2021'!B:D,3,)</f>
        <v>130851.21666666666</v>
      </c>
      <c r="F18" s="88">
        <f>D18*E18</f>
        <v>1308.5121666666666</v>
      </c>
      <c r="G18" s="89">
        <v>6.16</v>
      </c>
      <c r="H18" s="88">
        <f>F18*G18</f>
        <v>8060.4349466666663</v>
      </c>
      <c r="J18" s="90"/>
      <c r="K18" s="90"/>
      <c r="M18" s="75"/>
      <c r="N18" s="76"/>
      <c r="O18" s="83"/>
      <c r="P18" s="84"/>
    </row>
    <row r="19" spans="1:16" ht="15.75" x14ac:dyDescent="0.25">
      <c r="A19" s="85" t="s">
        <v>366</v>
      </c>
      <c r="B19" s="86" t="s">
        <v>316</v>
      </c>
      <c r="C19" s="87" t="s">
        <v>353</v>
      </c>
      <c r="D19" s="88">
        <v>1</v>
      </c>
      <c r="E19" s="88">
        <f>VLOOKUP(B19,'Типовые 2 кв. 2021'!B:D,3,)</f>
        <v>258253.78333333333</v>
      </c>
      <c r="F19" s="88">
        <f>D19*E19</f>
        <v>258253.78333333333</v>
      </c>
      <c r="G19" s="89">
        <v>6.16</v>
      </c>
      <c r="H19" s="88">
        <f>F19*G19</f>
        <v>1590843.3053333333</v>
      </c>
      <c r="J19" s="90"/>
      <c r="K19" s="90"/>
      <c r="M19" s="75"/>
      <c r="N19" s="76"/>
      <c r="O19" s="83"/>
      <c r="P19" s="84"/>
    </row>
    <row r="20" spans="1:16" ht="15.75" x14ac:dyDescent="0.25">
      <c r="A20" s="91"/>
      <c r="B20" s="92" t="s">
        <v>2</v>
      </c>
      <c r="C20" s="87" t="s">
        <v>353</v>
      </c>
      <c r="D20" s="88">
        <f>D19</f>
        <v>1</v>
      </c>
      <c r="E20" s="88">
        <f>E19-E21</f>
        <v>63364.483333333337</v>
      </c>
      <c r="F20" s="88">
        <f t="shared" ref="F20:F21" si="0">D20*E20</f>
        <v>63364.483333333337</v>
      </c>
      <c r="G20" s="89">
        <v>6.16</v>
      </c>
      <c r="H20" s="88">
        <f t="shared" ref="H20:H21" si="1">F20*G20</f>
        <v>390325.21733333339</v>
      </c>
      <c r="J20" s="90"/>
      <c r="K20" s="90"/>
      <c r="M20" s="75"/>
      <c r="N20" s="76"/>
      <c r="O20" s="83"/>
      <c r="P20" s="84"/>
    </row>
    <row r="21" spans="1:16" ht="15.75" x14ac:dyDescent="0.25">
      <c r="A21" s="91"/>
      <c r="B21" s="92" t="s">
        <v>3</v>
      </c>
      <c r="C21" s="87" t="s">
        <v>353</v>
      </c>
      <c r="D21" s="88">
        <f>D19</f>
        <v>1</v>
      </c>
      <c r="E21" s="55">
        <f>VLOOKUP(B19,'Типовые 2 кв. 2021'!B:E,4,)</f>
        <v>194889.3</v>
      </c>
      <c r="F21" s="88">
        <f t="shared" si="0"/>
        <v>194889.3</v>
      </c>
      <c r="G21" s="89">
        <v>6.16</v>
      </c>
      <c r="H21" s="88">
        <f t="shared" si="1"/>
        <v>1200518.088</v>
      </c>
      <c r="M21" s="75"/>
      <c r="N21" s="76"/>
      <c r="O21" s="83"/>
      <c r="P21" s="84"/>
    </row>
    <row r="22" spans="1:16" ht="15.75" x14ac:dyDescent="0.25">
      <c r="A22" s="85"/>
      <c r="B22" s="86"/>
      <c r="C22" s="87"/>
      <c r="D22" s="88"/>
      <c r="E22" s="88"/>
      <c r="F22" s="88"/>
      <c r="G22" s="89"/>
      <c r="H22" s="88"/>
      <c r="J22" s="90"/>
      <c r="K22" s="90"/>
      <c r="M22" s="75"/>
      <c r="N22" s="76"/>
      <c r="O22" s="83"/>
      <c r="P22" s="84"/>
    </row>
    <row r="23" spans="1:16" ht="15.75" x14ac:dyDescent="0.25">
      <c r="A23" s="91"/>
      <c r="B23" s="92"/>
      <c r="C23" s="87"/>
      <c r="D23" s="88"/>
      <c r="E23" s="55"/>
      <c r="F23" s="88"/>
      <c r="G23" s="89"/>
      <c r="H23" s="88"/>
      <c r="M23" s="75"/>
      <c r="N23" s="76"/>
      <c r="O23" s="83"/>
      <c r="P23" s="84"/>
    </row>
    <row r="24" spans="1:16" x14ac:dyDescent="0.25">
      <c r="A24" s="91"/>
      <c r="B24" s="80"/>
      <c r="C24" s="87"/>
      <c r="D24" s="89"/>
      <c r="E24" s="89"/>
      <c r="F24" s="89"/>
      <c r="G24" s="89"/>
      <c r="H24" s="89"/>
    </row>
    <row r="25" spans="1:16" x14ac:dyDescent="0.25">
      <c r="A25" s="91"/>
      <c r="B25" s="80"/>
      <c r="C25" s="87"/>
      <c r="D25" s="89"/>
      <c r="E25" s="89"/>
      <c r="F25" s="89"/>
      <c r="G25" s="89"/>
      <c r="H25" s="89"/>
    </row>
    <row r="26" spans="1:16" x14ac:dyDescent="0.25">
      <c r="A26" s="91"/>
      <c r="B26" s="79" t="s">
        <v>12</v>
      </c>
      <c r="C26" s="87"/>
      <c r="D26" s="89"/>
      <c r="E26" s="89"/>
      <c r="F26" s="89"/>
      <c r="G26" s="89"/>
      <c r="H26" s="89">
        <f>SUM(H27:H28)</f>
        <v>1878448.0786866667</v>
      </c>
    </row>
    <row r="27" spans="1:16" x14ac:dyDescent="0.25">
      <c r="A27" s="91"/>
      <c r="B27" s="93" t="s">
        <v>2</v>
      </c>
      <c r="C27" s="87"/>
      <c r="D27" s="89"/>
      <c r="E27" s="89"/>
      <c r="F27" s="89"/>
      <c r="G27" s="89"/>
      <c r="H27" s="89">
        <f>H16+H17+H18+H20</f>
        <v>677929.99068666669</v>
      </c>
    </row>
    <row r="28" spans="1:16" x14ac:dyDescent="0.25">
      <c r="A28" s="91"/>
      <c r="B28" s="93" t="s">
        <v>3</v>
      </c>
      <c r="C28" s="87"/>
      <c r="D28" s="89"/>
      <c r="E28" s="89"/>
      <c r="F28" s="89"/>
      <c r="G28" s="89"/>
      <c r="H28" s="89">
        <f>H21</f>
        <v>1200518.088</v>
      </c>
    </row>
    <row r="29" spans="1:16" x14ac:dyDescent="0.25">
      <c r="A29" s="78" t="s">
        <v>24</v>
      </c>
      <c r="B29" s="79" t="s">
        <v>31</v>
      </c>
      <c r="C29" s="87"/>
      <c r="D29" s="89"/>
      <c r="E29" s="89"/>
      <c r="F29" s="89"/>
      <c r="G29" s="89"/>
      <c r="H29" s="89">
        <f>H26*0.08</f>
        <v>150275.84629493335</v>
      </c>
    </row>
    <row r="30" spans="1:16" x14ac:dyDescent="0.25">
      <c r="A30" s="78" t="s">
        <v>26</v>
      </c>
      <c r="B30" s="79" t="s">
        <v>25</v>
      </c>
      <c r="C30" s="87"/>
      <c r="D30" s="89"/>
      <c r="E30" s="89"/>
      <c r="F30" s="89"/>
      <c r="G30" s="89"/>
      <c r="H30" s="89">
        <f>H29+H26</f>
        <v>2028723.9249816001</v>
      </c>
      <c r="I30" s="94">
        <f>H30-(SUM(C35:C37))</f>
        <v>0</v>
      </c>
    </row>
    <row r="31" spans="1:16" x14ac:dyDescent="0.25">
      <c r="A31" s="95"/>
      <c r="B31" s="82"/>
      <c r="C31" s="82"/>
    </row>
    <row r="32" spans="1:16" x14ac:dyDescent="0.25">
      <c r="A32" s="70" t="s">
        <v>13</v>
      </c>
      <c r="B32" s="82"/>
      <c r="C32" s="82"/>
    </row>
    <row r="33" spans="1:15" x14ac:dyDescent="0.25">
      <c r="A33" s="96"/>
      <c r="B33" s="82"/>
      <c r="C33" s="82"/>
      <c r="H33" s="71" t="s">
        <v>384</v>
      </c>
    </row>
    <row r="34" spans="1:15" ht="63.75" customHeight="1" x14ac:dyDescent="0.25">
      <c r="A34" s="97" t="s">
        <v>9</v>
      </c>
      <c r="B34" s="97" t="s">
        <v>0</v>
      </c>
      <c r="C34" s="98" t="s">
        <v>44</v>
      </c>
      <c r="D34" s="97" t="s">
        <v>40</v>
      </c>
      <c r="E34" s="97" t="s">
        <v>16</v>
      </c>
      <c r="F34" s="97" t="s">
        <v>17</v>
      </c>
      <c r="G34" s="97" t="s">
        <v>18</v>
      </c>
      <c r="H34" s="118" t="s">
        <v>377</v>
      </c>
    </row>
    <row r="35" spans="1:15" ht="15.75" x14ac:dyDescent="0.25">
      <c r="A35" s="99">
        <v>1</v>
      </c>
      <c r="B35" s="93" t="s">
        <v>1</v>
      </c>
      <c r="C35" s="100">
        <f>H29</f>
        <v>150275.84629493335</v>
      </c>
      <c r="D35" s="101">
        <f>VLOOKUP(F9,L48:M51,2,)</f>
        <v>1.0369999999999999</v>
      </c>
      <c r="E35" s="60">
        <f>C35*D35</f>
        <v>155836.05260784586</v>
      </c>
      <c r="F35" s="60">
        <f>E35*0.2</f>
        <v>31167.210521569174</v>
      </c>
      <c r="G35" s="60">
        <f>E35+F35</f>
        <v>187003.26312941505</v>
      </c>
      <c r="H35" s="102">
        <f>G35*0.1</f>
        <v>18700.326312941506</v>
      </c>
      <c r="I35" s="75"/>
      <c r="J35" s="76"/>
      <c r="K35" s="83"/>
      <c r="L35" s="103"/>
    </row>
    <row r="36" spans="1:15" ht="15.75" x14ac:dyDescent="0.25">
      <c r="A36" s="99">
        <v>2</v>
      </c>
      <c r="B36" s="93" t="s">
        <v>2</v>
      </c>
      <c r="C36" s="104">
        <f>H27</f>
        <v>677929.99068666669</v>
      </c>
      <c r="D36" s="101">
        <f>VLOOKUP(F9,L48:M51,2,)</f>
        <v>1.0369999999999999</v>
      </c>
      <c r="E36" s="60">
        <f t="shared" ref="E36:E43" si="2">C36*D36</f>
        <v>703013.40034207329</v>
      </c>
      <c r="F36" s="60">
        <f t="shared" ref="F36:F43" si="3">E36*0.2</f>
        <v>140602.68006841466</v>
      </c>
      <c r="G36" s="60">
        <f t="shared" ref="G36:G43" si="4">E36+F36</f>
        <v>843616.08041048795</v>
      </c>
      <c r="H36" s="102">
        <f>G36*0.5</f>
        <v>421808.04020524397</v>
      </c>
      <c r="I36" s="75"/>
      <c r="J36" s="76"/>
      <c r="K36" s="83"/>
      <c r="L36" s="103"/>
    </row>
    <row r="37" spans="1:15" ht="15.75" x14ac:dyDescent="0.25">
      <c r="A37" s="99">
        <v>3</v>
      </c>
      <c r="B37" s="93" t="s">
        <v>3</v>
      </c>
      <c r="C37" s="104">
        <f>H28</f>
        <v>1200518.088</v>
      </c>
      <c r="D37" s="101">
        <f>VLOOKUP(F9,L48:M51,2,)</f>
        <v>1.0369999999999999</v>
      </c>
      <c r="E37" s="60">
        <f t="shared" si="2"/>
        <v>1244937.2572559998</v>
      </c>
      <c r="F37" s="60">
        <f t="shared" si="3"/>
        <v>248987.45145119997</v>
      </c>
      <c r="G37" s="60">
        <f t="shared" si="4"/>
        <v>1493924.7087071999</v>
      </c>
      <c r="H37" s="102">
        <f>G37*0.8</f>
        <v>1195139.7669657599</v>
      </c>
      <c r="I37" s="75"/>
      <c r="J37" s="76"/>
      <c r="K37" s="83"/>
      <c r="L37" s="103"/>
    </row>
    <row r="38" spans="1:15" ht="15.75" x14ac:dyDescent="0.25">
      <c r="A38" s="99">
        <v>4</v>
      </c>
      <c r="B38" s="93" t="s">
        <v>7</v>
      </c>
      <c r="C38" s="104">
        <f>SUM(C39:C43)</f>
        <v>316480.93229712965</v>
      </c>
      <c r="D38" s="101">
        <f>VLOOKUP(F9,L48:M51,2,)</f>
        <v>1.0369999999999999</v>
      </c>
      <c r="E38" s="60">
        <f t="shared" si="2"/>
        <v>328190.7267921234</v>
      </c>
      <c r="F38" s="60">
        <f t="shared" si="3"/>
        <v>65638.145358424677</v>
      </c>
      <c r="G38" s="60">
        <f t="shared" si="4"/>
        <v>393828.87215054809</v>
      </c>
      <c r="H38" s="102">
        <f>G38</f>
        <v>393828.87215054809</v>
      </c>
      <c r="I38" s="75"/>
      <c r="J38" s="76"/>
      <c r="K38" s="83"/>
      <c r="L38" s="103"/>
    </row>
    <row r="39" spans="1:15" ht="15.75" x14ac:dyDescent="0.25">
      <c r="A39" s="85" t="s">
        <v>357</v>
      </c>
      <c r="B39" s="93" t="s">
        <v>4</v>
      </c>
      <c r="C39" s="104"/>
      <c r="D39" s="101">
        <f>VLOOKUP(F9,L48:M51,2,)</f>
        <v>1.0369999999999999</v>
      </c>
      <c r="E39" s="60">
        <f t="shared" si="2"/>
        <v>0</v>
      </c>
      <c r="F39" s="60">
        <f t="shared" si="3"/>
        <v>0</v>
      </c>
      <c r="G39" s="60">
        <f t="shared" si="4"/>
        <v>0</v>
      </c>
      <c r="H39" s="102"/>
      <c r="I39" s="105">
        <v>9.7000000000000003E-3</v>
      </c>
      <c r="J39" s="76"/>
      <c r="K39" s="83"/>
      <c r="L39" s="103"/>
    </row>
    <row r="40" spans="1:15" ht="15.75" x14ac:dyDescent="0.25">
      <c r="A40" s="85" t="s">
        <v>358</v>
      </c>
      <c r="B40" s="106" t="s">
        <v>38</v>
      </c>
      <c r="C40" s="104">
        <f>SUM(C35:C37)*I40</f>
        <v>43414.691994606241</v>
      </c>
      <c r="D40" s="101">
        <f>VLOOKUP(F9,L48:M51,2,)</f>
        <v>1.0369999999999999</v>
      </c>
      <c r="E40" s="60">
        <f t="shared" si="2"/>
        <v>45021.03559840667</v>
      </c>
      <c r="F40" s="60">
        <f t="shared" si="3"/>
        <v>9004.207119681334</v>
      </c>
      <c r="G40" s="60">
        <f t="shared" si="4"/>
        <v>54025.242718088004</v>
      </c>
      <c r="H40" s="102"/>
      <c r="I40" s="105">
        <v>2.1399999999999999E-2</v>
      </c>
      <c r="J40" s="76"/>
      <c r="K40" s="83"/>
      <c r="L40" s="103"/>
    </row>
    <row r="41" spans="1:15" ht="15.75" x14ac:dyDescent="0.25">
      <c r="A41" s="85" t="s">
        <v>359</v>
      </c>
      <c r="B41" s="106" t="s">
        <v>39</v>
      </c>
      <c r="C41" s="104">
        <f>SUM(C35:C37)*I41</f>
        <v>171224.29926844707</v>
      </c>
      <c r="D41" s="101">
        <f>VLOOKUP(F9,L48:M51,2,)</f>
        <v>1.0369999999999999</v>
      </c>
      <c r="E41" s="60">
        <f t="shared" si="2"/>
        <v>177559.59834137961</v>
      </c>
      <c r="F41" s="60">
        <f t="shared" si="3"/>
        <v>35511.919668275921</v>
      </c>
      <c r="G41" s="60">
        <f t="shared" si="4"/>
        <v>213071.51800965553</v>
      </c>
      <c r="H41" s="102"/>
      <c r="I41" s="105">
        <v>8.4400000000000003E-2</v>
      </c>
      <c r="J41" s="76"/>
      <c r="K41" s="83"/>
      <c r="L41" s="103"/>
    </row>
    <row r="42" spans="1:15" ht="15.75" x14ac:dyDescent="0.25">
      <c r="A42" s="85" t="s">
        <v>360</v>
      </c>
      <c r="B42" s="93" t="s">
        <v>6</v>
      </c>
      <c r="C42" s="104">
        <f>SUM(C35:C37)*I42</f>
        <v>57818.631861975606</v>
      </c>
      <c r="D42" s="101">
        <f>VLOOKUP(F9,L48:M51,2,)</f>
        <v>1.0369999999999999</v>
      </c>
      <c r="E42" s="60">
        <f t="shared" si="2"/>
        <v>59957.921240868702</v>
      </c>
      <c r="F42" s="60">
        <f t="shared" si="3"/>
        <v>11991.584248173742</v>
      </c>
      <c r="G42" s="60">
        <f t="shared" si="4"/>
        <v>71949.505489042436</v>
      </c>
      <c r="H42" s="102"/>
      <c r="I42" s="105">
        <v>2.8500000000000001E-2</v>
      </c>
      <c r="J42" s="76"/>
      <c r="K42" s="83"/>
      <c r="L42" s="103"/>
    </row>
    <row r="43" spans="1:15" x14ac:dyDescent="0.25">
      <c r="A43" s="85" t="s">
        <v>361</v>
      </c>
      <c r="B43" s="93" t="s">
        <v>5</v>
      </c>
      <c r="C43" s="104">
        <f>SUM(C35:C37)*I43</f>
        <v>44023.309172100722</v>
      </c>
      <c r="D43" s="101">
        <f>VLOOKUP(F9,L48:M51,2,)</f>
        <v>1.0369999999999999</v>
      </c>
      <c r="E43" s="60">
        <f t="shared" si="2"/>
        <v>45652.171611468446</v>
      </c>
      <c r="F43" s="60">
        <f t="shared" si="3"/>
        <v>9130.4343222936895</v>
      </c>
      <c r="G43" s="60">
        <f t="shared" si="4"/>
        <v>54782.605933762134</v>
      </c>
      <c r="H43" s="102"/>
      <c r="I43" s="107">
        <v>2.1700000000000001E-2</v>
      </c>
    </row>
    <row r="44" spans="1:15" x14ac:dyDescent="0.25">
      <c r="A44" s="91"/>
      <c r="B44" s="108" t="s">
        <v>362</v>
      </c>
      <c r="C44" s="104">
        <f>SUM(C35:C38)</f>
        <v>2345204.8572787298</v>
      </c>
      <c r="D44" s="101">
        <f>VLOOKUP(F9,L48:M51,2,)</f>
        <v>1.0369999999999999</v>
      </c>
      <c r="E44" s="60">
        <f>SUM(E35:E38)</f>
        <v>2431977.4369980423</v>
      </c>
      <c r="F44" s="60">
        <f>SUM(F35:F38)</f>
        <v>486395.48739960854</v>
      </c>
      <c r="G44" s="60">
        <f>SUM(G35:G38)</f>
        <v>2918372.9243976511</v>
      </c>
      <c r="H44" s="102">
        <v>2029477</v>
      </c>
    </row>
    <row r="46" spans="1:15" s="82" customFormat="1" ht="12.75" x14ac:dyDescent="0.2">
      <c r="A46" s="3" t="s">
        <v>28</v>
      </c>
      <c r="B46" s="3"/>
      <c r="C46" s="2"/>
      <c r="D46" s="2"/>
      <c r="E46" s="2"/>
    </row>
    <row r="47" spans="1:15" s="73" customFormat="1" ht="67.5" customHeight="1" x14ac:dyDescent="0.25">
      <c r="A47" s="4" t="s">
        <v>29</v>
      </c>
      <c r="B47" s="110" t="s">
        <v>379</v>
      </c>
      <c r="C47" s="110"/>
      <c r="D47" s="110"/>
      <c r="E47" s="110"/>
      <c r="F47" s="110"/>
      <c r="G47" s="110"/>
    </row>
    <row r="48" spans="1:15" s="73" customFormat="1" ht="40.5" customHeight="1" x14ac:dyDescent="0.25">
      <c r="A48" s="4" t="s">
        <v>30</v>
      </c>
      <c r="B48" s="110" t="s">
        <v>363</v>
      </c>
      <c r="C48" s="110"/>
      <c r="D48" s="110"/>
      <c r="E48" s="110"/>
      <c r="F48" s="110"/>
      <c r="G48" s="110"/>
      <c r="H48" s="72"/>
      <c r="I48" s="72" t="s">
        <v>371</v>
      </c>
      <c r="J48" s="73">
        <v>7.46</v>
      </c>
      <c r="L48" s="61" t="s">
        <v>334</v>
      </c>
      <c r="M48" s="62">
        <v>1.0369999999999999</v>
      </c>
      <c r="N48" s="61"/>
      <c r="O48" s="61"/>
    </row>
    <row r="49" spans="1:15" s="73" customFormat="1" ht="28.5" customHeight="1" x14ac:dyDescent="0.25">
      <c r="A49" s="4" t="s">
        <v>32</v>
      </c>
      <c r="B49" s="110" t="s">
        <v>33</v>
      </c>
      <c r="C49" s="110"/>
      <c r="D49" s="110"/>
      <c r="E49" s="110"/>
      <c r="F49" s="110"/>
      <c r="G49" s="110"/>
      <c r="I49" s="73" t="s">
        <v>369</v>
      </c>
      <c r="J49" s="73">
        <v>5.62</v>
      </c>
      <c r="L49" s="61" t="s">
        <v>335</v>
      </c>
      <c r="M49" s="62">
        <f>1.037*1.038</f>
        <v>1.076406</v>
      </c>
      <c r="N49" s="63"/>
      <c r="O49" s="63"/>
    </row>
    <row r="50" spans="1:15" s="82" customFormat="1" ht="16.5" customHeight="1" x14ac:dyDescent="0.2">
      <c r="A50" s="4" t="s">
        <v>34</v>
      </c>
      <c r="B50" s="5" t="s">
        <v>380</v>
      </c>
      <c r="C50" s="5"/>
      <c r="D50" s="2"/>
      <c r="E50" s="2"/>
      <c r="I50" s="82" t="s">
        <v>368</v>
      </c>
      <c r="J50" s="82">
        <v>6.16</v>
      </c>
      <c r="L50" s="61" t="s">
        <v>336</v>
      </c>
      <c r="M50" s="62">
        <f>1.037*1.038*1.038</f>
        <v>1.117309428</v>
      </c>
      <c r="N50" s="109"/>
      <c r="O50" s="109"/>
    </row>
    <row r="51" spans="1:15" s="82" customFormat="1" ht="15.75" customHeight="1" x14ac:dyDescent="0.2">
      <c r="A51" s="6" t="s">
        <v>35</v>
      </c>
      <c r="B51" s="5" t="s">
        <v>381</v>
      </c>
      <c r="C51" s="5"/>
      <c r="D51" s="2"/>
      <c r="E51" s="2"/>
      <c r="L51" s="61" t="s">
        <v>337</v>
      </c>
      <c r="M51" s="62">
        <f>1.037*1.038*1.038*1.038</f>
        <v>1.159767186264</v>
      </c>
      <c r="N51" s="109"/>
      <c r="O51" s="109"/>
    </row>
    <row r="52" spans="1:15" s="82" customFormat="1" ht="18.75" customHeight="1" x14ac:dyDescent="0.25">
      <c r="A52" s="6" t="s">
        <v>36</v>
      </c>
      <c r="B52" s="5" t="s">
        <v>41</v>
      </c>
      <c r="C52" s="5"/>
      <c r="D52" s="2"/>
      <c r="E52" s="2"/>
      <c r="L52" s="61"/>
      <c r="M52" s="63"/>
      <c r="N52" s="109"/>
      <c r="O52" s="109"/>
    </row>
    <row r="53" spans="1:15" s="82" customFormat="1" ht="12.75" x14ac:dyDescent="0.2">
      <c r="A53" s="95"/>
    </row>
    <row r="54" spans="1:15" x14ac:dyDescent="0.25">
      <c r="B54" s="73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3">
    <dataValidation type="list" allowBlank="1" showInputMessage="1" showErrorMessage="1" sqref="G16:G21" xr:uid="{00000000-0002-0000-0000-000000000000}">
      <formula1>$K$13:$K$15</formula1>
    </dataValidation>
    <dataValidation type="list" allowBlank="1" showInputMessage="1" showErrorMessage="1" sqref="G22:G25" xr:uid="{00000000-0002-0000-0000-000001000000}">
      <formula1>$J$13:$J$15</formula1>
    </dataValidation>
    <dataValidation type="list" allowBlank="1" showInputMessage="1" showErrorMessage="1" sqref="B22" xr:uid="{00000000-0002-0000-0000-000002000000}">
      <formula1>$B$8:$B$288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'Типовые 2 кв. 2021'!$B$8:$B$289</xm:f>
          </x14:formula1>
          <xm:sqref>B16:B19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6" t="s">
        <v>46</v>
      </c>
      <c r="C3" s="116"/>
      <c r="D3" s="116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7"/>
      <c r="D6" s="117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8" t="s">
        <v>367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9" t="s">
        <v>368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9" t="s">
        <v>368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9" t="s">
        <v>368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9" t="s">
        <v>368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9" t="s">
        <v>368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9" t="s">
        <v>368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9" t="s">
        <v>368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9" t="s">
        <v>368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9" t="s">
        <v>368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9" t="s">
        <v>368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9" t="s">
        <v>368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9" t="s">
        <v>368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9" t="s">
        <v>368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9" t="s">
        <v>368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9" t="s">
        <v>368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9" t="s">
        <v>368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9" t="s">
        <v>368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9" t="s">
        <v>368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9" t="s">
        <v>368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9" t="s">
        <v>368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9" t="s">
        <v>368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9" t="s">
        <v>368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9" t="s">
        <v>368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9" t="s">
        <v>368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9" t="s">
        <v>368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9" t="s">
        <v>368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9" t="s">
        <v>368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9" t="s">
        <v>368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9" t="s">
        <v>368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9" t="s">
        <v>368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9" t="s">
        <v>368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9" t="s">
        <v>368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9" t="s">
        <v>368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9" t="s">
        <v>368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9" t="s">
        <v>368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9" t="s">
        <v>368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9" t="s">
        <v>368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9" t="s">
        <v>368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9" t="s">
        <v>368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9" t="s">
        <v>368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9" t="s">
        <v>368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9" t="s">
        <v>368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9" t="s">
        <v>368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9" t="s">
        <v>368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9" t="s">
        <v>368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9" t="s">
        <v>368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9" t="s">
        <v>368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9" t="s">
        <v>368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9" t="s">
        <v>368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9" t="s">
        <v>368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9" t="s">
        <v>368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9" t="s">
        <v>368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9" t="s">
        <v>368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9" t="s">
        <v>368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9" t="s">
        <v>368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9" t="s">
        <v>368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9" t="s">
        <v>368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9" t="s">
        <v>368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9" t="s">
        <v>368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9" t="s">
        <v>368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9" t="s">
        <v>368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9" t="s">
        <v>368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9" t="s">
        <v>368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9" t="s">
        <v>368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9" t="s">
        <v>368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9" t="s">
        <v>368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9" t="s">
        <v>368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9" t="s">
        <v>368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9" t="s">
        <v>368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9" t="s">
        <v>368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9" t="s">
        <v>368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9" t="s">
        <v>368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9" t="s">
        <v>368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9" t="s">
        <v>368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9" t="s">
        <v>368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9" t="s">
        <v>368</v>
      </c>
    </row>
    <row r="84" spans="1:6" ht="30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9" t="s">
        <v>368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9" t="s">
        <v>368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9" t="s">
        <v>368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9" t="s">
        <v>368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9" t="s">
        <v>368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9" t="s">
        <v>368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9" t="s">
        <v>368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9" t="s">
        <v>368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9" t="s">
        <v>368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9" t="s">
        <v>368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9" t="s">
        <v>368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9" t="s">
        <v>368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9" t="s">
        <v>368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9" t="s">
        <v>369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9" t="s">
        <v>369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9" t="s">
        <v>369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9" t="s">
        <v>369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9" t="s">
        <v>369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9" t="s">
        <v>369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9" t="s">
        <v>369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9" t="s">
        <v>369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9" t="s">
        <v>369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9" t="s">
        <v>369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9" t="s">
        <v>369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9" t="s">
        <v>369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9" t="s">
        <v>369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9" t="s">
        <v>369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9" t="s">
        <v>369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9" t="s">
        <v>369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9" t="s">
        <v>369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9" t="s">
        <v>369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9" t="s">
        <v>369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9" t="s">
        <v>369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9" t="s">
        <v>369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9" t="s">
        <v>369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9" t="s">
        <v>369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9" t="s">
        <v>369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9" t="s">
        <v>369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9" t="s">
        <v>369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9" t="s">
        <v>369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9" t="s">
        <v>369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9" t="s">
        <v>369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9" t="s">
        <v>369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9" t="s">
        <v>369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9" t="s">
        <v>369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9" t="s">
        <v>369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9" t="s">
        <v>369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9" t="s">
        <v>369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9" t="s">
        <v>369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9" t="s">
        <v>369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9" t="s">
        <v>369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9" t="s">
        <v>369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200" si="2">C136/1.2</f>
        <v>900398.2583333333</v>
      </c>
      <c r="E136" s="40"/>
      <c r="F136" s="59" t="s">
        <v>369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9" t="s">
        <v>369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9" t="s">
        <v>369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9" t="s">
        <v>369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9" t="s">
        <v>369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9" t="s">
        <v>369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9" t="s">
        <v>369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9" t="s">
        <v>369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9" t="s">
        <v>369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9" t="s">
        <v>369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9" t="s">
        <v>369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9" t="s">
        <v>369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9" t="s">
        <v>369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9" t="s">
        <v>369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9" t="s">
        <v>369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9" t="s">
        <v>369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9" t="s">
        <v>369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9" t="s">
        <v>369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9" t="s">
        <v>369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9" t="s">
        <v>369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9" t="s">
        <v>369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9" t="s">
        <v>369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9" t="s">
        <v>369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9" t="s">
        <v>369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9" t="s">
        <v>369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9" t="s">
        <v>369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9" t="s">
        <v>369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9" t="s">
        <v>369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9" t="s">
        <v>369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9" t="s">
        <v>369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9" t="s">
        <v>369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9" t="s">
        <v>369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9" t="s">
        <v>369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9" t="s">
        <v>369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9" t="s">
        <v>369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9" t="s">
        <v>369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9" t="s">
        <v>369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9" t="s">
        <v>369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9" t="s">
        <v>369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9" t="s">
        <v>369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9" t="s">
        <v>369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9" t="s">
        <v>369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9" t="s">
        <v>369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9" t="s">
        <v>369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9" t="s">
        <v>369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9" t="s">
        <v>369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9" t="s">
        <v>369</v>
      </c>
    </row>
    <row r="183" spans="1:6" x14ac:dyDescent="0.25">
      <c r="A183" s="36">
        <v>176</v>
      </c>
      <c r="B183" s="41" t="s">
        <v>376</v>
      </c>
      <c r="C183" s="42">
        <v>931769.18</v>
      </c>
      <c r="D183" s="40">
        <f t="shared" si="2"/>
        <v>776474.31666666677</v>
      </c>
      <c r="E183" s="40"/>
      <c r="F183" s="59" t="s">
        <v>369</v>
      </c>
    </row>
    <row r="184" spans="1:6" x14ac:dyDescent="0.25">
      <c r="A184" s="36">
        <v>177</v>
      </c>
      <c r="B184" s="41" t="s">
        <v>226</v>
      </c>
      <c r="C184" s="42">
        <v>1254377.7</v>
      </c>
      <c r="D184" s="40">
        <f t="shared" si="2"/>
        <v>1045314.75</v>
      </c>
      <c r="E184" s="40"/>
      <c r="F184" s="59" t="s">
        <v>369</v>
      </c>
    </row>
    <row r="185" spans="1:6" x14ac:dyDescent="0.25">
      <c r="A185" s="36">
        <v>178</v>
      </c>
      <c r="B185" s="41" t="s">
        <v>227</v>
      </c>
      <c r="C185" s="42">
        <v>2164434.21</v>
      </c>
      <c r="D185" s="40">
        <f t="shared" si="2"/>
        <v>1803695.175</v>
      </c>
      <c r="E185" s="40"/>
      <c r="F185" s="59" t="s">
        <v>369</v>
      </c>
    </row>
    <row r="186" spans="1:6" x14ac:dyDescent="0.25">
      <c r="A186" s="36">
        <v>179</v>
      </c>
      <c r="B186" s="41" t="s">
        <v>228</v>
      </c>
      <c r="C186" s="42">
        <v>1592811.79</v>
      </c>
      <c r="D186" s="40">
        <f t="shared" si="2"/>
        <v>1327343.1583333334</v>
      </c>
      <c r="E186" s="40"/>
      <c r="F186" s="59" t="s">
        <v>369</v>
      </c>
    </row>
    <row r="187" spans="1:6" x14ac:dyDescent="0.25">
      <c r="A187" s="36">
        <v>180</v>
      </c>
      <c r="B187" s="41" t="s">
        <v>230</v>
      </c>
      <c r="C187" s="42">
        <v>3407423.61</v>
      </c>
      <c r="D187" s="40">
        <f t="shared" si="2"/>
        <v>2839519.6749999998</v>
      </c>
      <c r="E187" s="40"/>
      <c r="F187" s="59" t="s">
        <v>369</v>
      </c>
    </row>
    <row r="188" spans="1:6" x14ac:dyDescent="0.25">
      <c r="A188" s="36">
        <v>181</v>
      </c>
      <c r="B188" s="41" t="s">
        <v>231</v>
      </c>
      <c r="C188" s="42">
        <v>2305030.33</v>
      </c>
      <c r="D188" s="40">
        <f t="shared" si="2"/>
        <v>1920858.6083333334</v>
      </c>
      <c r="E188" s="40"/>
      <c r="F188" s="59" t="s">
        <v>369</v>
      </c>
    </row>
    <row r="189" spans="1:6" x14ac:dyDescent="0.25">
      <c r="A189" s="36">
        <v>182</v>
      </c>
      <c r="B189" s="41" t="s">
        <v>232</v>
      </c>
      <c r="C189" s="42">
        <v>3088405.96</v>
      </c>
      <c r="D189" s="40">
        <f t="shared" si="2"/>
        <v>2573671.6333333333</v>
      </c>
      <c r="E189" s="40"/>
      <c r="F189" s="59" t="s">
        <v>369</v>
      </c>
    </row>
    <row r="190" spans="1:6" x14ac:dyDescent="0.25">
      <c r="A190" s="36">
        <v>183</v>
      </c>
      <c r="B190" s="41" t="s">
        <v>233</v>
      </c>
      <c r="C190" s="42">
        <v>6697260.8799999999</v>
      </c>
      <c r="D190" s="40">
        <f t="shared" si="2"/>
        <v>5581050.7333333334</v>
      </c>
      <c r="E190" s="40"/>
      <c r="F190" s="59" t="s">
        <v>369</v>
      </c>
    </row>
    <row r="191" spans="1:6" x14ac:dyDescent="0.25">
      <c r="A191" s="36">
        <v>184</v>
      </c>
      <c r="B191" s="41" t="s">
        <v>234</v>
      </c>
      <c r="C191" s="42">
        <v>8251668.8200000003</v>
      </c>
      <c r="D191" s="40">
        <f t="shared" si="2"/>
        <v>6876390.6833333336</v>
      </c>
      <c r="E191" s="40"/>
      <c r="F191" s="59" t="s">
        <v>369</v>
      </c>
    </row>
    <row r="192" spans="1:6" x14ac:dyDescent="0.25">
      <c r="A192" s="36">
        <v>185</v>
      </c>
      <c r="B192" s="41" t="s">
        <v>235</v>
      </c>
      <c r="C192" s="42">
        <v>5883165.4500000002</v>
      </c>
      <c r="D192" s="40">
        <f t="shared" si="2"/>
        <v>4902637.875</v>
      </c>
      <c r="E192" s="40"/>
      <c r="F192" s="59" t="s">
        <v>369</v>
      </c>
    </row>
    <row r="193" spans="1:6" x14ac:dyDescent="0.25">
      <c r="A193" s="36">
        <v>186</v>
      </c>
      <c r="B193" s="41" t="s">
        <v>236</v>
      </c>
      <c r="C193" s="42">
        <v>50701.07</v>
      </c>
      <c r="D193" s="40">
        <f t="shared" si="2"/>
        <v>42250.89166666667</v>
      </c>
      <c r="E193" s="40"/>
      <c r="F193" s="59" t="s">
        <v>369</v>
      </c>
    </row>
    <row r="194" spans="1:6" x14ac:dyDescent="0.25">
      <c r="A194" s="36">
        <v>187</v>
      </c>
      <c r="B194" s="41" t="s">
        <v>237</v>
      </c>
      <c r="C194" s="42">
        <v>51578.75</v>
      </c>
      <c r="D194" s="40">
        <f t="shared" si="2"/>
        <v>42982.291666666672</v>
      </c>
      <c r="E194" s="40"/>
      <c r="F194" s="59" t="s">
        <v>369</v>
      </c>
    </row>
    <row r="195" spans="1:6" x14ac:dyDescent="0.25">
      <c r="A195" s="36">
        <v>188</v>
      </c>
      <c r="B195" s="41" t="s">
        <v>238</v>
      </c>
      <c r="C195" s="42">
        <v>63298.02</v>
      </c>
      <c r="D195" s="40">
        <f t="shared" si="2"/>
        <v>52748.35</v>
      </c>
      <c r="E195" s="40"/>
      <c r="F195" s="59" t="s">
        <v>369</v>
      </c>
    </row>
    <row r="196" spans="1:6" x14ac:dyDescent="0.25">
      <c r="A196" s="36">
        <v>189</v>
      </c>
      <c r="B196" s="41" t="s">
        <v>239</v>
      </c>
      <c r="C196" s="42">
        <v>88010.13</v>
      </c>
      <c r="D196" s="40">
        <f t="shared" si="2"/>
        <v>73341.775000000009</v>
      </c>
      <c r="E196" s="40"/>
      <c r="F196" s="59" t="s">
        <v>369</v>
      </c>
    </row>
    <row r="197" spans="1:6" x14ac:dyDescent="0.25">
      <c r="A197" s="36">
        <v>190</v>
      </c>
      <c r="B197" s="41" t="s">
        <v>240</v>
      </c>
      <c r="C197" s="42">
        <v>59474.720000000001</v>
      </c>
      <c r="D197" s="40">
        <f t="shared" si="2"/>
        <v>49562.26666666667</v>
      </c>
      <c r="E197" s="40"/>
      <c r="F197" s="59" t="s">
        <v>369</v>
      </c>
    </row>
    <row r="198" spans="1:6" x14ac:dyDescent="0.25">
      <c r="A198" s="36">
        <v>191</v>
      </c>
      <c r="B198" s="41" t="s">
        <v>241</v>
      </c>
      <c r="C198" s="42">
        <v>91150.01</v>
      </c>
      <c r="D198" s="40">
        <f t="shared" si="2"/>
        <v>75958.34166666666</v>
      </c>
      <c r="E198" s="40"/>
      <c r="F198" s="59" t="s">
        <v>369</v>
      </c>
    </row>
    <row r="199" spans="1:6" x14ac:dyDescent="0.25">
      <c r="A199" s="36">
        <v>192</v>
      </c>
      <c r="B199" s="41" t="s">
        <v>242</v>
      </c>
      <c r="C199" s="42">
        <v>84848.29</v>
      </c>
      <c r="D199" s="40">
        <f t="shared" si="2"/>
        <v>70706.908333333326</v>
      </c>
      <c r="E199" s="40"/>
      <c r="F199" s="59" t="s">
        <v>369</v>
      </c>
    </row>
    <row r="200" spans="1:6" x14ac:dyDescent="0.25">
      <c r="A200" s="36">
        <v>193</v>
      </c>
      <c r="B200" s="41" t="s">
        <v>243</v>
      </c>
      <c r="C200" s="42">
        <v>109708.41</v>
      </c>
      <c r="D200" s="40">
        <f t="shared" si="2"/>
        <v>91423.675000000003</v>
      </c>
      <c r="E200" s="40"/>
      <c r="F200" s="59" t="s">
        <v>369</v>
      </c>
    </row>
    <row r="201" spans="1:6" x14ac:dyDescent="0.25">
      <c r="A201" s="36">
        <v>194</v>
      </c>
      <c r="B201" s="41" t="s">
        <v>244</v>
      </c>
      <c r="C201" s="42">
        <v>74674.570000000007</v>
      </c>
      <c r="D201" s="40">
        <f t="shared" ref="D201:D265" si="3">C201/1.2</f>
        <v>62228.808333333342</v>
      </c>
      <c r="E201" s="40"/>
      <c r="F201" s="59" t="s">
        <v>369</v>
      </c>
    </row>
    <row r="202" spans="1:6" x14ac:dyDescent="0.25">
      <c r="A202" s="36">
        <v>195</v>
      </c>
      <c r="B202" s="41" t="s">
        <v>245</v>
      </c>
      <c r="C202" s="42">
        <v>100679.5</v>
      </c>
      <c r="D202" s="40">
        <f t="shared" si="3"/>
        <v>83899.583333333343</v>
      </c>
      <c r="E202" s="40"/>
      <c r="F202" s="59" t="s">
        <v>369</v>
      </c>
    </row>
    <row r="203" spans="1:6" x14ac:dyDescent="0.25">
      <c r="A203" s="36">
        <v>196</v>
      </c>
      <c r="B203" s="41" t="s">
        <v>246</v>
      </c>
      <c r="C203" s="42">
        <v>124808.51</v>
      </c>
      <c r="D203" s="40">
        <f t="shared" si="3"/>
        <v>104007.09166666666</v>
      </c>
      <c r="E203" s="40"/>
      <c r="F203" s="59" t="s">
        <v>369</v>
      </c>
    </row>
    <row r="204" spans="1:6" x14ac:dyDescent="0.25">
      <c r="A204" s="36">
        <v>197</v>
      </c>
      <c r="B204" s="41" t="s">
        <v>247</v>
      </c>
      <c r="C204" s="42">
        <v>183692.82</v>
      </c>
      <c r="D204" s="40">
        <f t="shared" si="3"/>
        <v>153077.35</v>
      </c>
      <c r="E204" s="40"/>
      <c r="F204" s="59" t="s">
        <v>369</v>
      </c>
    </row>
    <row r="205" spans="1:6" x14ac:dyDescent="0.25">
      <c r="A205" s="36">
        <v>198</v>
      </c>
      <c r="B205" s="41" t="s">
        <v>248</v>
      </c>
      <c r="C205" s="42">
        <v>93011.81</v>
      </c>
      <c r="D205" s="40">
        <f t="shared" si="3"/>
        <v>77509.841666666674</v>
      </c>
      <c r="E205" s="40"/>
      <c r="F205" s="59" t="s">
        <v>369</v>
      </c>
    </row>
    <row r="206" spans="1:6" x14ac:dyDescent="0.25">
      <c r="A206" s="36">
        <v>199</v>
      </c>
      <c r="B206" s="41" t="s">
        <v>249</v>
      </c>
      <c r="C206" s="42">
        <v>190905.48</v>
      </c>
      <c r="D206" s="40">
        <f t="shared" si="3"/>
        <v>159087.90000000002</v>
      </c>
      <c r="E206" s="40"/>
      <c r="F206" s="59" t="s">
        <v>369</v>
      </c>
    </row>
    <row r="207" spans="1:6" x14ac:dyDescent="0.25">
      <c r="A207" s="36">
        <v>200</v>
      </c>
      <c r="B207" s="41" t="s">
        <v>250</v>
      </c>
      <c r="C207" s="42">
        <v>143167.07999999999</v>
      </c>
      <c r="D207" s="40">
        <f t="shared" si="3"/>
        <v>119305.9</v>
      </c>
      <c r="E207" s="40"/>
      <c r="F207" s="59" t="s">
        <v>369</v>
      </c>
    </row>
    <row r="208" spans="1:6" x14ac:dyDescent="0.25">
      <c r="A208" s="36">
        <v>201</v>
      </c>
      <c r="B208" s="41" t="s">
        <v>251</v>
      </c>
      <c r="C208" s="42">
        <v>152368.13</v>
      </c>
      <c r="D208" s="40">
        <f t="shared" si="3"/>
        <v>126973.44166666668</v>
      </c>
      <c r="E208" s="40"/>
      <c r="F208" s="59" t="s">
        <v>369</v>
      </c>
    </row>
    <row r="209" spans="1:6" x14ac:dyDescent="0.25">
      <c r="A209" s="36">
        <v>202</v>
      </c>
      <c r="B209" s="41" t="s">
        <v>252</v>
      </c>
      <c r="C209" s="42">
        <v>193838.39</v>
      </c>
      <c r="D209" s="40">
        <f t="shared" si="3"/>
        <v>161531.9916666667</v>
      </c>
      <c r="E209" s="40"/>
      <c r="F209" s="59" t="s">
        <v>369</v>
      </c>
    </row>
    <row r="210" spans="1:6" x14ac:dyDescent="0.25">
      <c r="A210" s="36">
        <v>203</v>
      </c>
      <c r="B210" s="41" t="s">
        <v>253</v>
      </c>
      <c r="C210" s="50">
        <v>367256.45</v>
      </c>
      <c r="D210" s="40">
        <f t="shared" si="3"/>
        <v>306047.04166666669</v>
      </c>
      <c r="E210" s="40"/>
      <c r="F210" s="59" t="s">
        <v>369</v>
      </c>
    </row>
    <row r="211" spans="1:6" x14ac:dyDescent="0.25">
      <c r="A211" s="36">
        <v>204</v>
      </c>
      <c r="B211" s="41" t="s">
        <v>254</v>
      </c>
      <c r="C211" s="42">
        <v>280626.07</v>
      </c>
      <c r="D211" s="40">
        <f t="shared" si="3"/>
        <v>233855.05833333335</v>
      </c>
      <c r="E211" s="40"/>
      <c r="F211" s="59" t="s">
        <v>369</v>
      </c>
    </row>
    <row r="212" spans="1:6" x14ac:dyDescent="0.25">
      <c r="A212" s="36">
        <v>205</v>
      </c>
      <c r="B212" s="41" t="s">
        <v>255</v>
      </c>
      <c r="C212" s="42">
        <v>462609.16</v>
      </c>
      <c r="D212" s="40">
        <f t="shared" si="3"/>
        <v>385507.6333333333</v>
      </c>
      <c r="E212" s="40"/>
      <c r="F212" s="59" t="s">
        <v>369</v>
      </c>
    </row>
    <row r="213" spans="1:6" x14ac:dyDescent="0.25">
      <c r="A213" s="36">
        <v>206</v>
      </c>
      <c r="B213" s="41" t="s">
        <v>256</v>
      </c>
      <c r="C213" s="42">
        <v>373287.72</v>
      </c>
      <c r="D213" s="40">
        <f t="shared" si="3"/>
        <v>311073.09999999998</v>
      </c>
      <c r="E213" s="40"/>
      <c r="F213" s="59" t="s">
        <v>369</v>
      </c>
    </row>
    <row r="214" spans="1:6" x14ac:dyDescent="0.25">
      <c r="A214" s="36">
        <v>207</v>
      </c>
      <c r="B214" s="41" t="s">
        <v>257</v>
      </c>
      <c r="C214" s="42">
        <v>862560.74</v>
      </c>
      <c r="D214" s="40">
        <f t="shared" si="3"/>
        <v>718800.6166666667</v>
      </c>
      <c r="E214" s="40"/>
      <c r="F214" s="59" t="s">
        <v>369</v>
      </c>
    </row>
    <row r="215" spans="1:6" x14ac:dyDescent="0.25">
      <c r="A215" s="36">
        <v>208</v>
      </c>
      <c r="B215" s="41" t="s">
        <v>258</v>
      </c>
      <c r="C215" s="42">
        <v>739382.82</v>
      </c>
      <c r="D215" s="40">
        <f t="shared" si="3"/>
        <v>616152.35</v>
      </c>
      <c r="E215" s="40"/>
      <c r="F215" s="59" t="s">
        <v>369</v>
      </c>
    </row>
    <row r="216" spans="1:6" x14ac:dyDescent="0.25">
      <c r="A216" s="36">
        <v>209</v>
      </c>
      <c r="B216" s="41" t="s">
        <v>259</v>
      </c>
      <c r="C216" s="42">
        <v>528490.64</v>
      </c>
      <c r="D216" s="40">
        <f t="shared" si="3"/>
        <v>440408.8666666667</v>
      </c>
      <c r="E216" s="40"/>
      <c r="F216" s="59" t="s">
        <v>369</v>
      </c>
    </row>
    <row r="217" spans="1:6" x14ac:dyDescent="0.25">
      <c r="A217" s="36">
        <v>210</v>
      </c>
      <c r="B217" s="41" t="s">
        <v>372</v>
      </c>
      <c r="C217" s="42">
        <v>13602.64</v>
      </c>
      <c r="D217" s="40">
        <f t="shared" si="3"/>
        <v>11335.533333333333</v>
      </c>
      <c r="E217" s="40"/>
      <c r="F217" s="59" t="s">
        <v>369</v>
      </c>
    </row>
    <row r="218" spans="1:6" x14ac:dyDescent="0.25">
      <c r="A218" s="36">
        <v>211</v>
      </c>
      <c r="B218" s="41" t="s">
        <v>374</v>
      </c>
      <c r="C218" s="42">
        <v>59787.55</v>
      </c>
      <c r="D218" s="40">
        <f t="shared" si="3"/>
        <v>49822.958333333336</v>
      </c>
      <c r="E218" s="40"/>
      <c r="F218" s="59" t="s">
        <v>369</v>
      </c>
    </row>
    <row r="219" spans="1:6" x14ac:dyDescent="0.25">
      <c r="A219" s="36">
        <v>212</v>
      </c>
      <c r="B219" s="41" t="s">
        <v>373</v>
      </c>
      <c r="C219" s="42">
        <v>107.95</v>
      </c>
      <c r="D219" s="40">
        <f t="shared" si="3"/>
        <v>89.958333333333343</v>
      </c>
      <c r="E219" s="40"/>
      <c r="F219" s="59" t="s">
        <v>369</v>
      </c>
    </row>
    <row r="220" spans="1:6" x14ac:dyDescent="0.25">
      <c r="A220" s="36">
        <v>213</v>
      </c>
      <c r="B220" s="41" t="s">
        <v>375</v>
      </c>
      <c r="C220" s="42">
        <v>1361256.73</v>
      </c>
      <c r="D220" s="40">
        <f t="shared" si="3"/>
        <v>1134380.6083333334</v>
      </c>
      <c r="E220" s="40"/>
      <c r="F220" s="59"/>
    </row>
    <row r="221" spans="1:6" x14ac:dyDescent="0.25">
      <c r="A221" s="36">
        <v>214</v>
      </c>
      <c r="B221" s="39" t="s">
        <v>260</v>
      </c>
      <c r="C221" s="40">
        <v>63101.5</v>
      </c>
      <c r="D221" s="40">
        <f t="shared" si="3"/>
        <v>52584.583333333336</v>
      </c>
      <c r="E221" s="40"/>
      <c r="F221" s="59" t="s">
        <v>370</v>
      </c>
    </row>
    <row r="222" spans="1:6" x14ac:dyDescent="0.25">
      <c r="A222" s="36">
        <v>215</v>
      </c>
      <c r="B222" s="39" t="s">
        <v>261</v>
      </c>
      <c r="C222" s="40">
        <v>654004.92000000004</v>
      </c>
      <c r="D222" s="40">
        <f t="shared" si="3"/>
        <v>545004.10000000009</v>
      </c>
      <c r="E222" s="40">
        <v>399280.58</v>
      </c>
      <c r="F222" s="59" t="s">
        <v>370</v>
      </c>
    </row>
    <row r="223" spans="1:6" x14ac:dyDescent="0.25">
      <c r="A223" s="36">
        <v>216</v>
      </c>
      <c r="B223" s="39" t="s">
        <v>262</v>
      </c>
      <c r="C223" s="40">
        <v>1156335.43</v>
      </c>
      <c r="D223" s="40">
        <f t="shared" si="3"/>
        <v>963612.85833333328</v>
      </c>
      <c r="E223" s="40">
        <v>717391.93</v>
      </c>
      <c r="F223" s="59" t="s">
        <v>370</v>
      </c>
    </row>
    <row r="224" spans="1:6" x14ac:dyDescent="0.25">
      <c r="A224" s="36">
        <v>217</v>
      </c>
      <c r="B224" s="39" t="s">
        <v>263</v>
      </c>
      <c r="C224" s="40">
        <v>880021.4</v>
      </c>
      <c r="D224" s="40">
        <f t="shared" si="3"/>
        <v>733351.16666666674</v>
      </c>
      <c r="E224" s="40">
        <v>558253.24</v>
      </c>
      <c r="F224" s="59" t="s">
        <v>370</v>
      </c>
    </row>
    <row r="225" spans="1:6" x14ac:dyDescent="0.25">
      <c r="A225" s="36">
        <v>218</v>
      </c>
      <c r="B225" s="39" t="s">
        <v>264</v>
      </c>
      <c r="C225" s="40">
        <v>1858895.94</v>
      </c>
      <c r="D225" s="40">
        <f t="shared" si="3"/>
        <v>1549079.95</v>
      </c>
      <c r="E225" s="40">
        <v>1221522.78</v>
      </c>
      <c r="F225" s="59" t="s">
        <v>370</v>
      </c>
    </row>
    <row r="226" spans="1:6" x14ac:dyDescent="0.25">
      <c r="A226" s="36">
        <v>219</v>
      </c>
      <c r="B226" s="39" t="s">
        <v>265</v>
      </c>
      <c r="C226" s="40">
        <v>912700.05</v>
      </c>
      <c r="D226" s="40">
        <f t="shared" si="3"/>
        <v>760583.37500000012</v>
      </c>
      <c r="E226" s="40">
        <v>576653</v>
      </c>
      <c r="F226" s="59" t="s">
        <v>370</v>
      </c>
    </row>
    <row r="227" spans="1:6" x14ac:dyDescent="0.25">
      <c r="A227" s="36">
        <v>220</v>
      </c>
      <c r="B227" s="39" t="s">
        <v>266</v>
      </c>
      <c r="C227" s="40">
        <v>2847650.4</v>
      </c>
      <c r="D227" s="40">
        <f t="shared" si="3"/>
        <v>2373042</v>
      </c>
      <c r="E227" s="40">
        <v>1963129.5</v>
      </c>
      <c r="F227" s="59" t="s">
        <v>370</v>
      </c>
    </row>
    <row r="228" spans="1:6" x14ac:dyDescent="0.25">
      <c r="A228" s="36">
        <v>221</v>
      </c>
      <c r="B228" s="39" t="s">
        <v>267</v>
      </c>
      <c r="C228" s="40">
        <v>952285.64</v>
      </c>
      <c r="D228" s="40">
        <f t="shared" si="3"/>
        <v>793571.3666666667</v>
      </c>
      <c r="E228" s="40">
        <v>604009.12</v>
      </c>
      <c r="F228" s="59" t="s">
        <v>370</v>
      </c>
    </row>
    <row r="229" spans="1:6" x14ac:dyDescent="0.25">
      <c r="A229" s="36">
        <v>222</v>
      </c>
      <c r="B229" s="39" t="s">
        <v>268</v>
      </c>
      <c r="C229" s="40">
        <v>2988655.75</v>
      </c>
      <c r="D229" s="40">
        <f t="shared" si="3"/>
        <v>2490546.4583333335</v>
      </c>
      <c r="E229" s="40">
        <v>2083183.45</v>
      </c>
      <c r="F229" s="59" t="s">
        <v>370</v>
      </c>
    </row>
    <row r="230" spans="1:6" x14ac:dyDescent="0.25">
      <c r="A230" s="36">
        <v>223</v>
      </c>
      <c r="B230" s="39" t="s">
        <v>269</v>
      </c>
      <c r="C230" s="40">
        <v>1064511.24</v>
      </c>
      <c r="D230" s="40">
        <f t="shared" si="3"/>
        <v>887092.70000000007</v>
      </c>
      <c r="E230" s="40">
        <v>677175.19</v>
      </c>
      <c r="F230" s="59" t="s">
        <v>370</v>
      </c>
    </row>
    <row r="231" spans="1:6" x14ac:dyDescent="0.25">
      <c r="A231" s="36">
        <v>224</v>
      </c>
      <c r="B231" s="39" t="s">
        <v>270</v>
      </c>
      <c r="C231" s="40">
        <v>3253441.56</v>
      </c>
      <c r="D231" s="40">
        <f t="shared" si="3"/>
        <v>2711201.3000000003</v>
      </c>
      <c r="E231" s="40">
        <v>2279429.38</v>
      </c>
      <c r="F231" s="59" t="s">
        <v>370</v>
      </c>
    </row>
    <row r="232" spans="1:6" x14ac:dyDescent="0.25">
      <c r="A232" s="36">
        <v>225</v>
      </c>
      <c r="B232" s="39" t="s">
        <v>271</v>
      </c>
      <c r="C232" s="40">
        <v>1125160.8899999999</v>
      </c>
      <c r="D232" s="40">
        <f t="shared" si="3"/>
        <v>937634.07499999995</v>
      </c>
      <c r="E232" s="40">
        <v>685891.96</v>
      </c>
      <c r="F232" s="59" t="s">
        <v>370</v>
      </c>
    </row>
    <row r="233" spans="1:6" x14ac:dyDescent="0.25">
      <c r="A233" s="36">
        <v>226</v>
      </c>
      <c r="B233" s="39" t="s">
        <v>272</v>
      </c>
      <c r="C233" s="40">
        <v>3556207.04</v>
      </c>
      <c r="D233" s="40">
        <f t="shared" si="3"/>
        <v>2963505.8666666667</v>
      </c>
      <c r="E233" s="40">
        <v>2408273.37</v>
      </c>
      <c r="F233" s="59" t="s">
        <v>370</v>
      </c>
    </row>
    <row r="234" spans="1:6" x14ac:dyDescent="0.25">
      <c r="A234" s="36">
        <v>227</v>
      </c>
      <c r="B234" s="39" t="s">
        <v>273</v>
      </c>
      <c r="C234" s="40">
        <v>350856.95</v>
      </c>
      <c r="D234" s="40">
        <f t="shared" si="3"/>
        <v>292380.79166666669</v>
      </c>
      <c r="E234" s="40">
        <v>229514.39</v>
      </c>
      <c r="F234" s="59" t="s">
        <v>370</v>
      </c>
    </row>
    <row r="235" spans="1:6" x14ac:dyDescent="0.25">
      <c r="A235" s="36">
        <v>228</v>
      </c>
      <c r="B235" s="41" t="s">
        <v>274</v>
      </c>
      <c r="C235" s="42">
        <v>428057.67</v>
      </c>
      <c r="D235" s="42">
        <f t="shared" si="3"/>
        <v>356714.72499999998</v>
      </c>
      <c r="E235" s="42">
        <v>283078.53999999998</v>
      </c>
      <c r="F235" s="59" t="s">
        <v>370</v>
      </c>
    </row>
    <row r="236" spans="1:6" x14ac:dyDescent="0.25">
      <c r="A236" s="36">
        <v>229</v>
      </c>
      <c r="B236" s="41" t="s">
        <v>275</v>
      </c>
      <c r="C236" s="42">
        <v>893876.41</v>
      </c>
      <c r="D236" s="40">
        <f t="shared" si="3"/>
        <v>744897.00833333342</v>
      </c>
      <c r="E236" s="40">
        <v>611276.98</v>
      </c>
      <c r="F236" s="59" t="s">
        <v>370</v>
      </c>
    </row>
    <row r="237" spans="1:6" x14ac:dyDescent="0.25">
      <c r="A237" s="36">
        <v>230</v>
      </c>
      <c r="B237" s="41" t="s">
        <v>276</v>
      </c>
      <c r="C237" s="42">
        <v>461741.63</v>
      </c>
      <c r="D237" s="40">
        <f t="shared" si="3"/>
        <v>384784.69166666671</v>
      </c>
      <c r="E237" s="40">
        <v>331262.94</v>
      </c>
      <c r="F237" s="59" t="s">
        <v>370</v>
      </c>
    </row>
    <row r="238" spans="1:6" x14ac:dyDescent="0.25">
      <c r="A238" s="36">
        <v>231</v>
      </c>
      <c r="B238" s="41" t="s">
        <v>277</v>
      </c>
      <c r="C238" s="42">
        <v>1051680.5900000001</v>
      </c>
      <c r="D238" s="40">
        <f t="shared" si="3"/>
        <v>876400.49166666681</v>
      </c>
      <c r="E238" s="40">
        <v>707134.29</v>
      </c>
      <c r="F238" s="59" t="s">
        <v>370</v>
      </c>
    </row>
    <row r="239" spans="1:6" x14ac:dyDescent="0.25">
      <c r="A239" s="36">
        <v>232</v>
      </c>
      <c r="B239" s="41" t="s">
        <v>278</v>
      </c>
      <c r="C239" s="42">
        <v>508816.15</v>
      </c>
      <c r="D239" s="40">
        <f t="shared" si="3"/>
        <v>424013.45833333337</v>
      </c>
      <c r="E239" s="40">
        <v>331165.46999999997</v>
      </c>
      <c r="F239" s="59" t="s">
        <v>370</v>
      </c>
    </row>
    <row r="240" spans="1:6" x14ac:dyDescent="0.25">
      <c r="A240" s="36">
        <v>233</v>
      </c>
      <c r="B240" s="41" t="s">
        <v>279</v>
      </c>
      <c r="C240" s="42">
        <v>1075156.57</v>
      </c>
      <c r="D240" s="40">
        <f t="shared" si="3"/>
        <v>895963.80833333347</v>
      </c>
      <c r="E240" s="40">
        <v>728417.27</v>
      </c>
      <c r="F240" s="59" t="s">
        <v>370</v>
      </c>
    </row>
    <row r="241" spans="1:6" x14ac:dyDescent="0.25">
      <c r="A241" s="36">
        <v>234</v>
      </c>
      <c r="B241" s="41" t="s">
        <v>280</v>
      </c>
      <c r="C241" s="42">
        <v>1430991.41</v>
      </c>
      <c r="D241" s="40">
        <f t="shared" si="3"/>
        <v>1192492.8416666666</v>
      </c>
      <c r="E241" s="40">
        <v>984627.54</v>
      </c>
      <c r="F241" s="59" t="s">
        <v>370</v>
      </c>
    </row>
    <row r="242" spans="1:6" x14ac:dyDescent="0.25">
      <c r="A242" s="36">
        <v>235</v>
      </c>
      <c r="B242" s="41" t="s">
        <v>281</v>
      </c>
      <c r="C242" s="42">
        <v>753946.05</v>
      </c>
      <c r="D242" s="40">
        <f t="shared" si="3"/>
        <v>628288.37500000012</v>
      </c>
      <c r="E242" s="40">
        <v>502499.28</v>
      </c>
      <c r="F242" s="59" t="s">
        <v>370</v>
      </c>
    </row>
    <row r="243" spans="1:6" x14ac:dyDescent="0.25">
      <c r="A243" s="36">
        <v>236</v>
      </c>
      <c r="B243" s="39" t="s">
        <v>282</v>
      </c>
      <c r="C243" s="40">
        <v>1165101.07</v>
      </c>
      <c r="D243" s="40">
        <f t="shared" si="3"/>
        <v>970917.55833333347</v>
      </c>
      <c r="E243" s="40">
        <v>778597.12</v>
      </c>
      <c r="F243" s="59" t="s">
        <v>370</v>
      </c>
    </row>
    <row r="244" spans="1:6" x14ac:dyDescent="0.25">
      <c r="A244" s="36">
        <v>237</v>
      </c>
      <c r="B244" s="39" t="s">
        <v>283</v>
      </c>
      <c r="C244" s="40">
        <v>78262.75</v>
      </c>
      <c r="D244" s="40">
        <f t="shared" si="3"/>
        <v>65218.958333333336</v>
      </c>
      <c r="E244" s="40">
        <v>47810.43</v>
      </c>
      <c r="F244" s="59" t="s">
        <v>370</v>
      </c>
    </row>
    <row r="245" spans="1:6" x14ac:dyDescent="0.25">
      <c r="A245" s="36">
        <v>238</v>
      </c>
      <c r="B245" s="39" t="s">
        <v>284</v>
      </c>
      <c r="C245" s="40">
        <v>191434.85</v>
      </c>
      <c r="D245" s="40">
        <f t="shared" si="3"/>
        <v>159529.04166666669</v>
      </c>
      <c r="E245" s="40">
        <v>47566.55</v>
      </c>
      <c r="F245" s="59" t="s">
        <v>370</v>
      </c>
    </row>
    <row r="246" spans="1:6" x14ac:dyDescent="0.25">
      <c r="A246" s="36">
        <v>239</v>
      </c>
      <c r="B246" s="39" t="s">
        <v>285</v>
      </c>
      <c r="C246" s="40">
        <v>132929.84</v>
      </c>
      <c r="D246" s="40">
        <f t="shared" si="3"/>
        <v>110774.86666666667</v>
      </c>
      <c r="E246" s="40">
        <v>89568.35</v>
      </c>
      <c r="F246" s="59" t="s">
        <v>370</v>
      </c>
    </row>
    <row r="247" spans="1:6" x14ac:dyDescent="0.25">
      <c r="A247" s="36">
        <v>240</v>
      </c>
      <c r="B247" s="39" t="s">
        <v>286</v>
      </c>
      <c r="C247" s="40">
        <v>107686.05</v>
      </c>
      <c r="D247" s="40">
        <f t="shared" si="3"/>
        <v>89738.375</v>
      </c>
      <c r="E247" s="40">
        <v>71942.45</v>
      </c>
      <c r="F247" s="59" t="s">
        <v>370</v>
      </c>
    </row>
    <row r="248" spans="1:6" x14ac:dyDescent="0.25">
      <c r="A248" s="36">
        <v>241</v>
      </c>
      <c r="B248" s="39" t="s">
        <v>287</v>
      </c>
      <c r="C248" s="40">
        <v>105532.45</v>
      </c>
      <c r="D248" s="40">
        <f t="shared" si="3"/>
        <v>87943.708333333328</v>
      </c>
      <c r="E248" s="40">
        <v>50404.68</v>
      </c>
      <c r="F248" s="59" t="s">
        <v>370</v>
      </c>
    </row>
    <row r="249" spans="1:6" x14ac:dyDescent="0.25">
      <c r="A249" s="36">
        <v>242</v>
      </c>
      <c r="B249" s="39" t="s">
        <v>288</v>
      </c>
      <c r="C249" s="40">
        <v>187416.9</v>
      </c>
      <c r="D249" s="40">
        <f t="shared" si="3"/>
        <v>156180.75</v>
      </c>
      <c r="E249" s="40">
        <v>112769.78</v>
      </c>
      <c r="F249" s="59" t="s">
        <v>370</v>
      </c>
    </row>
    <row r="250" spans="1:6" x14ac:dyDescent="0.25">
      <c r="A250" s="36">
        <v>243</v>
      </c>
      <c r="B250" s="39" t="s">
        <v>289</v>
      </c>
      <c r="C250" s="40">
        <v>201437.08</v>
      </c>
      <c r="D250" s="40">
        <f t="shared" si="3"/>
        <v>167864.23333333334</v>
      </c>
      <c r="E250" s="40">
        <v>122282.55</v>
      </c>
      <c r="F250" s="59" t="s">
        <v>370</v>
      </c>
    </row>
    <row r="251" spans="1:6" ht="14.25" customHeight="1" x14ac:dyDescent="0.25">
      <c r="A251" s="36">
        <v>244</v>
      </c>
      <c r="B251" s="39" t="s">
        <v>290</v>
      </c>
      <c r="C251" s="51">
        <v>16299.46</v>
      </c>
      <c r="D251" s="51">
        <f t="shared" si="3"/>
        <v>13582.883333333333</v>
      </c>
      <c r="E251" s="51"/>
      <c r="F251" s="59" t="s">
        <v>370</v>
      </c>
    </row>
    <row r="252" spans="1:6" x14ac:dyDescent="0.25">
      <c r="A252" s="36">
        <v>245</v>
      </c>
      <c r="B252" s="39" t="s">
        <v>291</v>
      </c>
      <c r="C252" s="51">
        <v>422806.68</v>
      </c>
      <c r="D252" s="51">
        <f t="shared" si="3"/>
        <v>352338.9</v>
      </c>
      <c r="E252" s="51">
        <v>284356.18</v>
      </c>
      <c r="F252" s="59" t="s">
        <v>370</v>
      </c>
    </row>
    <row r="253" spans="1:6" x14ac:dyDescent="0.25">
      <c r="A253" s="36">
        <v>246</v>
      </c>
      <c r="B253" s="39" t="s">
        <v>292</v>
      </c>
      <c r="C253" s="51">
        <v>319138.15000000002</v>
      </c>
      <c r="D253" s="51">
        <f t="shared" si="3"/>
        <v>265948.45833333337</v>
      </c>
      <c r="E253" s="51">
        <v>212928.42</v>
      </c>
      <c r="F253" s="59" t="s">
        <v>370</v>
      </c>
    </row>
    <row r="254" spans="1:6" x14ac:dyDescent="0.25">
      <c r="A254" s="36">
        <v>247</v>
      </c>
      <c r="B254" s="39" t="s">
        <v>293</v>
      </c>
      <c r="C254" s="51">
        <v>216645.07</v>
      </c>
      <c r="D254" s="51">
        <f t="shared" si="3"/>
        <v>180537.55833333335</v>
      </c>
      <c r="E254" s="51">
        <v>145277.70000000001</v>
      </c>
      <c r="F254" s="59" t="s">
        <v>370</v>
      </c>
    </row>
    <row r="255" spans="1:6" x14ac:dyDescent="0.25">
      <c r="A255" s="36">
        <v>248</v>
      </c>
      <c r="B255" s="39" t="s">
        <v>294</v>
      </c>
      <c r="C255" s="51">
        <v>185994.92</v>
      </c>
      <c r="D255" s="51">
        <f t="shared" si="3"/>
        <v>154995.76666666669</v>
      </c>
      <c r="E255" s="51">
        <v>115373.02</v>
      </c>
      <c r="F255" s="59" t="s">
        <v>370</v>
      </c>
    </row>
    <row r="256" spans="1:6" x14ac:dyDescent="0.25">
      <c r="A256" s="36">
        <v>249</v>
      </c>
      <c r="B256" s="39" t="s">
        <v>295</v>
      </c>
      <c r="C256" s="51">
        <v>133547.35999999999</v>
      </c>
      <c r="D256" s="51">
        <f t="shared" si="3"/>
        <v>111289.46666666666</v>
      </c>
      <c r="E256" s="51">
        <v>88075.54</v>
      </c>
      <c r="F256" s="59" t="s">
        <v>370</v>
      </c>
    </row>
    <row r="257" spans="1:6" x14ac:dyDescent="0.25">
      <c r="A257" s="36">
        <v>250</v>
      </c>
      <c r="B257" s="39" t="s">
        <v>296</v>
      </c>
      <c r="C257" s="51">
        <v>109104.64</v>
      </c>
      <c r="D257" s="51">
        <f t="shared" si="3"/>
        <v>90920.53333333334</v>
      </c>
      <c r="E257" s="51">
        <v>66098.2</v>
      </c>
      <c r="F257" s="59" t="s">
        <v>370</v>
      </c>
    </row>
    <row r="258" spans="1:6" x14ac:dyDescent="0.25">
      <c r="A258" s="36">
        <v>251</v>
      </c>
      <c r="B258" s="39" t="s">
        <v>297</v>
      </c>
      <c r="C258" s="51">
        <v>89258.78</v>
      </c>
      <c r="D258" s="51">
        <f t="shared" si="3"/>
        <v>74382.316666666666</v>
      </c>
      <c r="E258" s="51">
        <v>51659.360000000001</v>
      </c>
      <c r="F258" s="59" t="s">
        <v>370</v>
      </c>
    </row>
    <row r="259" spans="1:6" x14ac:dyDescent="0.25">
      <c r="A259" s="36">
        <v>252</v>
      </c>
      <c r="B259" s="39" t="s">
        <v>298</v>
      </c>
      <c r="C259" s="51">
        <v>159542.04</v>
      </c>
      <c r="D259" s="51">
        <f t="shared" si="3"/>
        <v>132951.70000000001</v>
      </c>
      <c r="E259" s="51">
        <v>106451.8</v>
      </c>
      <c r="F259" s="59" t="s">
        <v>370</v>
      </c>
    </row>
    <row r="260" spans="1:6" x14ac:dyDescent="0.25">
      <c r="A260" s="36">
        <v>253</v>
      </c>
      <c r="B260" s="39" t="s">
        <v>299</v>
      </c>
      <c r="C260" s="51">
        <v>108470.06</v>
      </c>
      <c r="D260" s="51">
        <f t="shared" si="3"/>
        <v>90391.716666666674</v>
      </c>
      <c r="E260" s="51">
        <v>72638.850000000006</v>
      </c>
      <c r="F260" s="59" t="s">
        <v>370</v>
      </c>
    </row>
    <row r="261" spans="1:6" x14ac:dyDescent="0.25">
      <c r="A261" s="36">
        <v>254</v>
      </c>
      <c r="B261" s="39" t="s">
        <v>300</v>
      </c>
      <c r="C261" s="51">
        <v>93144.960000000006</v>
      </c>
      <c r="D261" s="51">
        <f t="shared" si="3"/>
        <v>77620.800000000003</v>
      </c>
      <c r="E261" s="51">
        <v>57686.51</v>
      </c>
      <c r="F261" s="59" t="s">
        <v>370</v>
      </c>
    </row>
    <row r="262" spans="1:6" x14ac:dyDescent="0.25">
      <c r="A262" s="36">
        <v>255</v>
      </c>
      <c r="B262" s="39" t="s">
        <v>301</v>
      </c>
      <c r="C262" s="51">
        <v>69803.5</v>
      </c>
      <c r="D262" s="51">
        <f t="shared" si="3"/>
        <v>58169.583333333336</v>
      </c>
      <c r="E262" s="51">
        <v>44037.77</v>
      </c>
      <c r="F262" s="59" t="s">
        <v>370</v>
      </c>
    </row>
    <row r="263" spans="1:6" x14ac:dyDescent="0.25">
      <c r="A263" s="36">
        <v>256</v>
      </c>
      <c r="B263" s="39" t="s">
        <v>302</v>
      </c>
      <c r="C263" s="51">
        <v>54699.82</v>
      </c>
      <c r="D263" s="51">
        <f>C263/1.2</f>
        <v>45583.183333333334</v>
      </c>
      <c r="E263" s="51">
        <v>33049.1</v>
      </c>
      <c r="F263" s="59" t="s">
        <v>370</v>
      </c>
    </row>
    <row r="264" spans="1:6" x14ac:dyDescent="0.25">
      <c r="A264" s="36">
        <v>257</v>
      </c>
      <c r="B264" s="39" t="s">
        <v>303</v>
      </c>
      <c r="C264" s="51">
        <v>45187.41</v>
      </c>
      <c r="D264" s="51">
        <f t="shared" si="3"/>
        <v>37656.175000000003</v>
      </c>
      <c r="E264" s="51">
        <v>25829.68</v>
      </c>
      <c r="F264" s="59" t="s">
        <v>370</v>
      </c>
    </row>
    <row r="265" spans="1:6" x14ac:dyDescent="0.25">
      <c r="A265" s="36">
        <v>258</v>
      </c>
      <c r="B265" s="39" t="s">
        <v>304</v>
      </c>
      <c r="C265" s="51">
        <v>93068.61</v>
      </c>
      <c r="D265" s="51">
        <f t="shared" si="3"/>
        <v>77557.175000000003</v>
      </c>
      <c r="E265" s="51">
        <v>32269.18</v>
      </c>
      <c r="F265" s="59" t="s">
        <v>370</v>
      </c>
    </row>
    <row r="266" spans="1:6" x14ac:dyDescent="0.25">
      <c r="A266" s="36">
        <v>259</v>
      </c>
      <c r="B266" s="39" t="s">
        <v>305</v>
      </c>
      <c r="C266" s="51">
        <v>59683.22</v>
      </c>
      <c r="D266" s="51">
        <f t="shared" ref="D266:D287" si="4">C266/1.2</f>
        <v>49736.01666666667</v>
      </c>
      <c r="E266" s="51">
        <v>38723.019999999997</v>
      </c>
      <c r="F266" s="59" t="s">
        <v>370</v>
      </c>
    </row>
    <row r="267" spans="1:6" x14ac:dyDescent="0.25">
      <c r="A267" s="36">
        <v>260</v>
      </c>
      <c r="B267" s="39" t="s">
        <v>306</v>
      </c>
      <c r="C267" s="51">
        <v>65383.31</v>
      </c>
      <c r="D267" s="51">
        <f t="shared" si="4"/>
        <v>54486.091666666667</v>
      </c>
      <c r="E267" s="51">
        <v>42652.88</v>
      </c>
      <c r="F267" s="59" t="s">
        <v>370</v>
      </c>
    </row>
    <row r="268" spans="1:6" x14ac:dyDescent="0.25">
      <c r="A268" s="36">
        <v>261</v>
      </c>
      <c r="B268" s="39" t="s">
        <v>307</v>
      </c>
      <c r="C268" s="51">
        <v>68227.95</v>
      </c>
      <c r="D268" s="51">
        <f t="shared" si="4"/>
        <v>56856.625</v>
      </c>
      <c r="E268" s="51">
        <v>42652.88</v>
      </c>
      <c r="F268" s="59" t="s">
        <v>370</v>
      </c>
    </row>
    <row r="269" spans="1:6" ht="15.75" customHeight="1" x14ac:dyDescent="0.25">
      <c r="A269" s="36">
        <v>262</v>
      </c>
      <c r="B269" s="39" t="s">
        <v>308</v>
      </c>
      <c r="C269" s="51">
        <v>206967.97</v>
      </c>
      <c r="D269" s="51">
        <f t="shared" si="4"/>
        <v>172473.30833333335</v>
      </c>
      <c r="E269" s="51">
        <v>141492.81</v>
      </c>
      <c r="F269" s="59" t="s">
        <v>370</v>
      </c>
    </row>
    <row r="270" spans="1:6" x14ac:dyDescent="0.25">
      <c r="A270" s="36">
        <v>263</v>
      </c>
      <c r="B270" s="39" t="s">
        <v>309</v>
      </c>
      <c r="C270" s="51">
        <v>210126.58</v>
      </c>
      <c r="D270" s="51">
        <f t="shared" si="4"/>
        <v>175105.48333333334</v>
      </c>
      <c r="E270" s="51">
        <v>141492.81</v>
      </c>
      <c r="F270" s="59" t="s">
        <v>370</v>
      </c>
    </row>
    <row r="271" spans="1:6" x14ac:dyDescent="0.25">
      <c r="A271" s="36">
        <v>264</v>
      </c>
      <c r="B271" s="39" t="s">
        <v>310</v>
      </c>
      <c r="C271" s="40">
        <v>11939.15</v>
      </c>
      <c r="D271" s="40">
        <f t="shared" si="4"/>
        <v>9949.2916666666661</v>
      </c>
      <c r="E271" s="40">
        <v>3597.12</v>
      </c>
      <c r="F271" s="59" t="s">
        <v>370</v>
      </c>
    </row>
    <row r="272" spans="1:6" x14ac:dyDescent="0.25">
      <c r="A272" s="36">
        <v>265</v>
      </c>
      <c r="B272" s="39" t="s">
        <v>311</v>
      </c>
      <c r="C272" s="51">
        <v>48913.63</v>
      </c>
      <c r="D272" s="51">
        <f t="shared" si="4"/>
        <v>40761.35833333333</v>
      </c>
      <c r="E272" s="51">
        <v>29826.14</v>
      </c>
      <c r="F272" s="59" t="s">
        <v>369</v>
      </c>
    </row>
    <row r="273" spans="1:6" x14ac:dyDescent="0.25">
      <c r="A273" s="36">
        <v>266</v>
      </c>
      <c r="B273" s="39" t="s">
        <v>312</v>
      </c>
      <c r="C273" s="51">
        <v>61179.81</v>
      </c>
      <c r="D273" s="51">
        <f t="shared" si="4"/>
        <v>50983.175000000003</v>
      </c>
      <c r="E273" s="51">
        <v>38417.269999999997</v>
      </c>
      <c r="F273" s="59" t="s">
        <v>369</v>
      </c>
    </row>
    <row r="274" spans="1:6" x14ac:dyDescent="0.25">
      <c r="A274" s="36">
        <v>267</v>
      </c>
      <c r="B274" s="39" t="s">
        <v>313</v>
      </c>
      <c r="C274" s="51">
        <v>70445.64</v>
      </c>
      <c r="D274" s="51">
        <f t="shared" si="4"/>
        <v>58704.700000000004</v>
      </c>
      <c r="E274" s="51">
        <v>46420.86</v>
      </c>
      <c r="F274" s="59" t="s">
        <v>369</v>
      </c>
    </row>
    <row r="275" spans="1:6" x14ac:dyDescent="0.25">
      <c r="A275" s="36">
        <v>268</v>
      </c>
      <c r="B275" s="39" t="s">
        <v>314</v>
      </c>
      <c r="C275" s="52">
        <v>94732.69</v>
      </c>
      <c r="D275" s="51">
        <f t="shared" si="4"/>
        <v>78943.90833333334</v>
      </c>
      <c r="E275" s="51">
        <v>44215.91</v>
      </c>
      <c r="F275" s="59" t="s">
        <v>368</v>
      </c>
    </row>
    <row r="276" spans="1:6" x14ac:dyDescent="0.25">
      <c r="A276" s="36">
        <v>269</v>
      </c>
      <c r="B276" s="39" t="s">
        <v>315</v>
      </c>
      <c r="C276" s="51">
        <v>336904.98</v>
      </c>
      <c r="D276" s="51">
        <f t="shared" si="4"/>
        <v>280754.15000000002</v>
      </c>
      <c r="E276" s="51">
        <v>212582.15</v>
      </c>
      <c r="F276" s="59" t="s">
        <v>368</v>
      </c>
    </row>
    <row r="277" spans="1:6" x14ac:dyDescent="0.25">
      <c r="A277" s="36">
        <v>270</v>
      </c>
      <c r="B277" s="39" t="s">
        <v>316</v>
      </c>
      <c r="C277" s="51">
        <v>309904.53999999998</v>
      </c>
      <c r="D277" s="51">
        <f t="shared" si="4"/>
        <v>258253.78333333333</v>
      </c>
      <c r="E277" s="51">
        <v>194889.3</v>
      </c>
      <c r="F277" s="59" t="s">
        <v>368</v>
      </c>
    </row>
    <row r="278" spans="1:6" x14ac:dyDescent="0.25">
      <c r="A278" s="36">
        <v>271</v>
      </c>
      <c r="B278" s="39" t="s">
        <v>317</v>
      </c>
      <c r="C278" s="51">
        <v>5447696.7199999997</v>
      </c>
      <c r="D278" s="51">
        <f t="shared" si="4"/>
        <v>4539747.2666666666</v>
      </c>
      <c r="E278" s="51">
        <v>3467625.9</v>
      </c>
      <c r="F278" s="59" t="s">
        <v>370</v>
      </c>
    </row>
    <row r="279" spans="1:6" x14ac:dyDescent="0.25">
      <c r="A279" s="36">
        <v>272</v>
      </c>
      <c r="B279" s="39" t="s">
        <v>318</v>
      </c>
      <c r="C279" s="51">
        <v>4553729.38</v>
      </c>
      <c r="D279" s="51">
        <f t="shared" si="4"/>
        <v>3794774.4833333334</v>
      </c>
      <c r="E279" s="51">
        <v>2967625.9</v>
      </c>
      <c r="F279" s="59" t="s">
        <v>370</v>
      </c>
    </row>
    <row r="280" spans="1:6" x14ac:dyDescent="0.25">
      <c r="A280" s="36">
        <v>273</v>
      </c>
      <c r="B280" s="39" t="s">
        <v>319</v>
      </c>
      <c r="C280" s="51">
        <v>9192165.9299999997</v>
      </c>
      <c r="D280" s="51">
        <f t="shared" si="4"/>
        <v>7660138.2750000004</v>
      </c>
      <c r="E280" s="51">
        <v>5872043.04</v>
      </c>
      <c r="F280" s="59" t="s">
        <v>370</v>
      </c>
    </row>
    <row r="281" spans="1:6" x14ac:dyDescent="0.25">
      <c r="A281" s="36">
        <v>274</v>
      </c>
      <c r="B281" s="39" t="s">
        <v>320</v>
      </c>
      <c r="C281" s="51">
        <v>4593440.84</v>
      </c>
      <c r="D281" s="51">
        <f t="shared" si="4"/>
        <v>3827867.3666666667</v>
      </c>
      <c r="E281" s="51">
        <v>3132715.83</v>
      </c>
      <c r="F281" s="59" t="s">
        <v>370</v>
      </c>
    </row>
    <row r="282" spans="1:6" x14ac:dyDescent="0.25">
      <c r="A282" s="36">
        <v>275</v>
      </c>
      <c r="B282" s="39" t="s">
        <v>321</v>
      </c>
      <c r="C282" s="51">
        <v>3079987.63</v>
      </c>
      <c r="D282" s="51">
        <f t="shared" si="4"/>
        <v>2566656.3583333334</v>
      </c>
      <c r="E282" s="51">
        <v>1935739.54</v>
      </c>
      <c r="F282" s="59" t="s">
        <v>370</v>
      </c>
    </row>
    <row r="283" spans="1:6" x14ac:dyDescent="0.25">
      <c r="A283" s="36">
        <v>276</v>
      </c>
      <c r="B283" s="39" t="s">
        <v>322</v>
      </c>
      <c r="C283" s="51">
        <v>247016.79</v>
      </c>
      <c r="D283" s="51">
        <f t="shared" si="4"/>
        <v>205847.32500000001</v>
      </c>
      <c r="E283" s="51">
        <v>157613.91</v>
      </c>
      <c r="F283" s="59" t="s">
        <v>370</v>
      </c>
    </row>
    <row r="284" spans="1:6" ht="30" x14ac:dyDescent="0.25">
      <c r="A284" s="36">
        <v>277</v>
      </c>
      <c r="B284" s="39" t="s">
        <v>323</v>
      </c>
      <c r="C284" s="51">
        <v>626273.91</v>
      </c>
      <c r="D284" s="51">
        <f t="shared" si="4"/>
        <v>521894.92500000005</v>
      </c>
      <c r="E284" s="51">
        <v>412170.27</v>
      </c>
      <c r="F284" s="59" t="s">
        <v>370</v>
      </c>
    </row>
    <row r="285" spans="1:6" x14ac:dyDescent="0.25">
      <c r="A285" s="36">
        <v>278</v>
      </c>
      <c r="B285" s="39" t="s">
        <v>324</v>
      </c>
      <c r="C285" s="51">
        <v>243654.67</v>
      </c>
      <c r="D285" s="51">
        <f t="shared" si="4"/>
        <v>203045.55833333335</v>
      </c>
      <c r="E285" s="51">
        <v>142086.32999999999</v>
      </c>
      <c r="F285" s="59" t="s">
        <v>370</v>
      </c>
    </row>
    <row r="286" spans="1:6" x14ac:dyDescent="0.25">
      <c r="A286" s="36">
        <v>279</v>
      </c>
      <c r="B286" s="39" t="s">
        <v>325</v>
      </c>
      <c r="C286" s="51">
        <v>45299.13</v>
      </c>
      <c r="D286" s="51">
        <f t="shared" si="4"/>
        <v>37749.275000000001</v>
      </c>
      <c r="E286" s="51"/>
      <c r="F286" s="59" t="s">
        <v>370</v>
      </c>
    </row>
    <row r="287" spans="1:6" x14ac:dyDescent="0.25">
      <c r="A287" s="36">
        <v>280</v>
      </c>
      <c r="B287" s="39" t="s">
        <v>326</v>
      </c>
      <c r="C287" s="51">
        <v>497861.36</v>
      </c>
      <c r="D287" s="51">
        <f t="shared" si="4"/>
        <v>414884.46666666667</v>
      </c>
      <c r="E287" s="51"/>
      <c r="F287" s="59" t="s">
        <v>370</v>
      </c>
    </row>
    <row r="288" spans="1:6" x14ac:dyDescent="0.25">
      <c r="A288" s="36">
        <v>281</v>
      </c>
      <c r="B288" s="39" t="s">
        <v>364</v>
      </c>
      <c r="C288" s="51">
        <v>157021.46</v>
      </c>
      <c r="D288" s="51">
        <f t="shared" ref="D288:D289" si="5">C288/1.2</f>
        <v>130851.21666666666</v>
      </c>
      <c r="E288" s="51"/>
      <c r="F288" s="59" t="s">
        <v>368</v>
      </c>
    </row>
    <row r="289" spans="1:6" x14ac:dyDescent="0.25">
      <c r="A289" s="36">
        <v>282</v>
      </c>
      <c r="B289" s="39" t="s">
        <v>365</v>
      </c>
      <c r="C289" s="51">
        <v>8120.62</v>
      </c>
      <c r="D289" s="51">
        <f t="shared" si="5"/>
        <v>6767.1833333333334</v>
      </c>
      <c r="E289" s="51"/>
      <c r="F289" s="59" t="s">
        <v>368</v>
      </c>
    </row>
    <row r="290" spans="1:6" x14ac:dyDescent="0.25">
      <c r="B290" s="13"/>
      <c r="C290" s="14"/>
      <c r="D290" s="14"/>
    </row>
    <row r="291" spans="1:6" x14ac:dyDescent="0.25">
      <c r="B291" s="12"/>
      <c r="C291" s="12"/>
      <c r="D291" s="12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6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6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6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6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6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6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6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6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2022-03-14T12:19:42Z</dcterms:modified>
</cp:coreProperties>
</file>