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0-1-06-1-08-03-0-1432\"/>
    </mc:Choice>
  </mc:AlternateContent>
  <xr:revisionPtr revIDLastSave="0" documentId="13_ncr:1_{78AEAF18-FE8C-4F3E-A99F-9D22065C262E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стоимости'!$A$1:$H$48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7" i="5" l="1"/>
  <c r="D286" i="5"/>
  <c r="C33" i="4" l="1"/>
  <c r="E33" i="4" s="1"/>
  <c r="F33" i="4" s="1"/>
  <c r="G33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E18" i="4" s="1"/>
  <c r="F18" i="4" s="1"/>
  <c r="H18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E16" i="4" s="1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E17" i="4" s="1"/>
  <c r="F17" i="4" s="1"/>
  <c r="H17" i="4" s="1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F16" i="4" l="1"/>
  <c r="H16" i="4" l="1"/>
  <c r="H23" i="4" l="1"/>
  <c r="H22" i="4" s="1"/>
  <c r="H25" i="4" s="1"/>
  <c r="C32" i="4" l="1"/>
  <c r="E32" i="4" s="1"/>
  <c r="F32" i="4" s="1"/>
  <c r="G32" i="4" s="1"/>
  <c r="C31" i="4"/>
  <c r="H26" i="4"/>
  <c r="C35" i="4" l="1"/>
  <c r="C39" i="4"/>
  <c r="C36" i="4"/>
  <c r="C37" i="4"/>
  <c r="C38" i="4"/>
  <c r="I26" i="4"/>
  <c r="E31" i="4"/>
  <c r="E35" i="4" l="1"/>
  <c r="F35" i="4" s="1"/>
  <c r="G35" i="4" s="1"/>
  <c r="C34" i="4"/>
  <c r="F31" i="4"/>
  <c r="E36" i="4"/>
  <c r="F36" i="4" s="1"/>
  <c r="G36" i="4" s="1"/>
  <c r="G31" i="4" l="1"/>
  <c r="E38" i="4"/>
  <c r="F38" i="4" s="1"/>
  <c r="G38" i="4" l="1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F40" i="4"/>
</calcChain>
</file>

<file path=xl/sharedStrings.xml><?xml version="1.0" encoding="utf-8"?>
<sst xmlns="http://schemas.openxmlformats.org/spreadsheetml/2006/main" count="685" uniqueCount="380">
  <si>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</si>
  <si>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</si>
  <si>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</si>
  <si>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</si>
  <si>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</si>
  <si>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</si>
  <si>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</si>
  <si>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</si>
  <si>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</si>
  <si>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</si>
  <si>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</si>
  <si>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</si>
  <si>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</si>
  <si>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</si>
  <si>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</si>
  <si>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</si>
  <si>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</si>
  <si>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</si>
  <si>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</si>
  <si>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</si>
  <si>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</si>
  <si>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</si>
  <si>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</si>
  <si>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</si>
  <si>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</si>
  <si>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</si>
  <si>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</si>
  <si>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</si>
  <si>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</si>
  <si>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</si>
  <si>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</si>
  <si>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</si>
  <si>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</si>
  <si>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</si>
  <si>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</si>
  <si>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</si>
  <si>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</si>
  <si>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</si>
  <si>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</si>
  <si>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</si>
  <si>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</si>
  <si>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</si>
  <si>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</si>
  <si>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</si>
  <si>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</si>
  <si>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</si>
  <si>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</si>
  <si>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</si>
  <si>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</si>
  <si>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</si>
  <si>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</si>
  <si>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</si>
  <si>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</si>
  <si>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</si>
  <si>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</si>
  <si>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</si>
  <si>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</si>
  <si>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</si>
  <si>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</si>
  <si>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</si>
  <si>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</si>
  <si>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</si>
  <si>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</si>
  <si>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</si>
  <si>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</si>
  <si>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</si>
  <si>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</si>
  <si>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</si>
  <si>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</si>
  <si>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</si>
  <si>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</si>
  <si>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</si>
  <si>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</si>
  <si>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</si>
  <si>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</si>
  <si>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</si>
  <si>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</si>
  <si>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</si>
  <si>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</si>
  <si>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</si>
  <si>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</si>
  <si>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</si>
  <si>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</si>
  <si>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</si>
  <si>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</si>
  <si>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</si>
  <si>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</si>
  <si>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</si>
  <si>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</si>
  <si>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</si>
  <si>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</si>
  <si>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</si>
  <si>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</si>
  <si>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</si>
  <si>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</si>
  <si>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</si>
  <si>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</si>
  <si>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</si>
  <si>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</si>
  <si>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</si>
  <si>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</si>
  <si>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</si>
  <si>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</si>
  <si>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</si>
  <si>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</si>
  <si>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</si>
  <si>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</si>
  <si>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</si>
  <si>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</si>
  <si>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</si>
  <si>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</si>
  <si>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</si>
  <si>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</si>
  <si>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</si>
  <si>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</si>
  <si>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</si>
  <si>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</si>
  <si>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</si>
  <si>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</si>
  <si>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</si>
  <si>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</si>
  <si>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</si>
  <si>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</si>
  <si>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</si>
  <si>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</si>
  <si>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</si>
  <si>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</si>
  <si>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</si>
  <si>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</si>
  <si>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</si>
  <si>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</si>
  <si>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</si>
  <si>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</si>
  <si>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</si>
  <si>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</si>
  <si>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</si>
  <si>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</si>
  <si>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</si>
  <si>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</si>
  <si>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</si>
  <si>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</si>
  <si>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</si>
  <si>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</si>
  <si>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</si>
  <si>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</si>
  <si>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</si>
  <si>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</si>
  <si>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</si>
  <si>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</si>
  <si>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</si>
  <si>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</si>
  <si>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</si>
  <si>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</si>
  <si>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</si>
  <si>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</si>
  <si>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</si>
  <si>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</si>
  <si>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</si>
  <si>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</si>
  <si>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</si>
  <si>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</si>
  <si>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</si>
  <si>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</si>
  <si>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</si>
  <si>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</si>
  <si>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</si>
  <si>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</si>
  <si>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</si>
  <si>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</si>
  <si>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</si>
  <si>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</si>
  <si>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</si>
  <si>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</si>
  <si>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</si>
  <si>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</si>
  <si>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</si>
  <si>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</si>
  <si>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</si>
  <si>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</si>
  <si>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</si>
  <si>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</si>
  <si>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</si>
  <si>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</si>
  <si>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</si>
  <si>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</si>
  <si>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</si>
  <si>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</si>
  <si>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</si>
  <si>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</si>
  <si>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</si>
  <si>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</si>
  <si>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</si>
  <si>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</si>
  <si>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</si>
  <si>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</si>
  <si>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</si>
  <si>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</si>
  <si>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</si>
  <si>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</si>
  <si>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</si>
  <si>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</si>
  <si>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</si>
  <si>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</si>
  <si>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</si>
  <si>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</si>
  <si>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</si>
  <si>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</si>
  <si>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</si>
  <si>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</si>
  <si>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</si>
  <si>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</si>
  <si>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</si>
  <si>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</si>
  <si>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</si>
  <si>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</si>
  <si>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</si>
  <si>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</si>
  <si>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</si>
  <si>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</si>
  <si>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</si>
  <si>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</si>
  <si>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</si>
  <si>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</si>
  <si>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</si>
  <si>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</si>
  <si>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</si>
  <si>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</si>
  <si>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</si>
  <si>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</si>
  <si>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</si>
  <si>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</si>
  <si>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</si>
  <si>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</si>
  <si>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</si>
  <si>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</si>
  <si>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</si>
  <si>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</si>
  <si>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</si>
  <si>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</si>
  <si>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</si>
  <si>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</si>
  <si>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</si>
  <si>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</si>
  <si>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</si>
  <si>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</si>
  <si>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</si>
  <si>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</si>
  <si>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</si>
  <si>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</si>
  <si>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</si>
  <si>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</si>
  <si>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</si>
  <si>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</si>
  <si>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</si>
  <si>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</si>
  <si>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</si>
  <si>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</si>
  <si>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</si>
  <si>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</si>
  <si>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</si>
  <si>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Восстановление растительного покрова</t>
  </si>
  <si>
    <t>Водоотлив из траншеи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</si>
  <si>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</si>
  <si>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</si>
  <si>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</si>
  <si>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</si>
  <si>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</si>
  <si>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</si>
  <si>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</si>
  <si>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</si>
  <si>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</si>
  <si>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</si>
  <si>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</si>
  <si>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</si>
  <si>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</si>
  <si>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</si>
  <si>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</si>
  <si>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</si>
  <si>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</si>
  <si>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</si>
  <si>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</si>
  <si>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</si>
  <si>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</si>
  <si>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</si>
  <si>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</si>
  <si>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</si>
  <si>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</si>
  <si>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</si>
  <si>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</si>
  <si>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</si>
  <si>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</si>
  <si>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</si>
  <si>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</si>
  <si>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</si>
  <si>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</si>
  <si>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</si>
  <si>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</si>
  <si>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</si>
  <si>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</si>
  <si>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</si>
  <si>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</si>
  <si>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</si>
  <si>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</si>
  <si>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</si>
  <si>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</si>
  <si>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</si>
  <si>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</si>
  <si>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</si>
  <si>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</si>
  <si>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</si>
  <si>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</si>
  <si>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</si>
  <si>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</si>
  <si>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</si>
  <si>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</si>
  <si>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</si>
  <si>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</si>
  <si>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</si>
  <si>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</si>
  <si>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</si>
  <si>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</si>
  <si>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</si>
  <si>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</si>
  <si>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</si>
  <si>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</si>
  <si>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</si>
  <si>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</si>
  <si>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</si>
  <si>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</si>
  <si>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</si>
  <si>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</si>
  <si>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</si>
  <si>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</si>
  <si>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</si>
  <si>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</si>
  <si>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</si>
  <si>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</si>
  <si>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</si>
  <si>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</si>
  <si>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</si>
  <si>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</si>
  <si>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</si>
  <si>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</si>
  <si>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</si>
  <si>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</si>
  <si>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</si>
  <si>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</si>
  <si>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</si>
  <si>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</si>
  <si>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</si>
  <si>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</si>
  <si>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</si>
  <si>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</si>
  <si>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</si>
  <si>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</si>
  <si>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</si>
  <si>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</si>
  <si>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</si>
  <si>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</si>
  <si>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</si>
  <si>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</si>
  <si>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</si>
  <si>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</si>
  <si>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</si>
  <si>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</si>
  <si>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</si>
  <si>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</si>
  <si>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</si>
  <si>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</si>
  <si>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</si>
  <si>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</si>
  <si>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</si>
  <si>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Гатч, Стр-во КЛ-10 кВ от ТП-130 до проектируемой КТП-10/0,4 кВ (2 эт) на уч-ке заяв. в р-не Промзона Сиверского г.п.Гатч.р.ЛО (20-1-06-1-08-03-0-1432)</t>
  </si>
  <si>
    <t>шт</t>
  </si>
  <si>
    <t>1.3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</si>
  <si>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</si>
  <si>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</si>
  <si>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</si>
  <si>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L_20-1-06-1-08-03-0-1432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</si>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</sst>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08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view="pageBreakPreview" zoomScale="80" zoomScaleNormal="100" zoomScaleSheetLayoutView="80" workbookViewId="0"/>
  </sheetViews>
  <sheetFormatPr defaultRowHeight="15" x14ac:dyDescent="0.25"/>
  <cols>
    <col min="1" max="1" width="6.7109375" style="57" customWidth="1"/>
    <col min="2" max="2" width="52.7109375" style="58" customWidth="1"/>
    <col min="3" max="3" width="14.28515625" style="58" customWidth="1"/>
    <col min="4" max="4" width="10.5703125" style="58" customWidth="1"/>
    <col min="5" max="5" width="14.28515625" style="58" customWidth="1"/>
    <col min="6" max="6" width="14.42578125" style="58" customWidth="1"/>
    <col min="7" max="7" width="16" style="58" customWidth="1"/>
    <col min="8" max="8" width="15.7109375" style="58" customWidth="1"/>
    <col min="9" max="9" width="13.5703125" style="58" hidden="1" customWidth="1"/>
    <col min="10" max="10" width="0" style="58" hidden="1" customWidth="1"/>
    <col min="11" max="11" width="14.140625" style="58" hidden="1" customWidth="1"/>
    <col min="12" max="12" width="10.28515625" style="58" hidden="1" customWidth="1"/>
    <col min="13" max="14" width="0" style="58" hidden="1" customWidth="1"/>
    <col min="15" max="15" width="15.28515625" style="58" hidden="1" customWidth="1"/>
    <col min="16" max="19" width="0" style="58" hidden="1" customWidth="1"/>
    <col min="20" max="16384" width="9.140625" style="58"/>
  </cols>
  <sheetData>
    <row r="1" spans="1:16" x14ac:dyDescent="0.25">
      <c r="H1" s="2" t="s">
        <v>37</v>
      </c>
    </row>
    <row r="3" spans="1:16" x14ac:dyDescent="0.25">
      <c r="A3" s="59" t="s">
        <v>19</v>
      </c>
    </row>
    <row r="5" spans="1:16" ht="28.5" customHeight="1" x14ac:dyDescent="0.25">
      <c r="A5" s="103" t="s">
        <v>372</v>
      </c>
      <c r="B5" s="104"/>
      <c r="C5" s="104"/>
      <c r="D5" s="104"/>
      <c r="E5" s="104"/>
      <c r="F5" s="104"/>
    </row>
    <row r="7" spans="1:16" ht="21" customHeight="1" x14ac:dyDescent="0.25">
      <c r="A7" s="60" t="s">
        <v>8</v>
      </c>
      <c r="F7" s="105" t="s">
        <v>378</v>
      </c>
      <c r="G7" s="105"/>
      <c r="H7" s="105"/>
    </row>
    <row r="8" spans="1:16" x14ac:dyDescent="0.25">
      <c r="A8" s="61"/>
    </row>
    <row r="9" spans="1:16" x14ac:dyDescent="0.25">
      <c r="A9" s="60" t="s">
        <v>15</v>
      </c>
      <c r="F9" s="105" t="s">
        <v>336</v>
      </c>
      <c r="G9" s="105"/>
      <c r="H9" s="105"/>
    </row>
    <row r="10" spans="1:16" x14ac:dyDescent="0.25">
      <c r="A10" s="61"/>
    </row>
    <row r="11" spans="1:16" x14ac:dyDescent="0.25">
      <c r="A11" s="62" t="s">
        <v>20</v>
      </c>
      <c r="B11" s="63"/>
      <c r="C11" s="63"/>
    </row>
    <row r="12" spans="1:16" x14ac:dyDescent="0.25">
      <c r="H12" s="64" t="s">
        <v>379</v>
      </c>
    </row>
    <row r="13" spans="1:16" s="57" customFormat="1" ht="26.25" customHeight="1" x14ac:dyDescent="0.25">
      <c r="A13" s="101" t="s">
        <v>9</v>
      </c>
      <c r="B13" s="101" t="s">
        <v>21</v>
      </c>
      <c r="C13" s="101" t="s">
        <v>11</v>
      </c>
      <c r="D13" s="101" t="s">
        <v>10</v>
      </c>
      <c r="E13" s="101" t="s">
        <v>43</v>
      </c>
      <c r="F13" s="101" t="s">
        <v>14</v>
      </c>
      <c r="G13" s="101" t="s">
        <v>27</v>
      </c>
      <c r="H13" s="101" t="s">
        <v>42</v>
      </c>
      <c r="I13" s="56"/>
      <c r="J13" s="55"/>
      <c r="K13" s="65"/>
    </row>
    <row r="14" spans="1:16" ht="37.5" customHeight="1" x14ac:dyDescent="0.25">
      <c r="A14" s="102"/>
      <c r="B14" s="102"/>
      <c r="C14" s="102"/>
      <c r="D14" s="102"/>
      <c r="E14" s="102"/>
      <c r="F14" s="102"/>
      <c r="G14" s="102"/>
      <c r="H14" s="102"/>
      <c r="I14" s="55"/>
      <c r="J14" s="55"/>
      <c r="K14" s="65"/>
      <c r="M14" s="66"/>
      <c r="N14" s="67"/>
      <c r="O14" s="51"/>
      <c r="P14" s="68"/>
    </row>
    <row r="15" spans="1:16" ht="15.75" x14ac:dyDescent="0.25">
      <c r="A15" s="69" t="s">
        <v>22</v>
      </c>
      <c r="B15" s="70" t="s">
        <v>23</v>
      </c>
      <c r="C15" s="71"/>
      <c r="D15" s="72"/>
      <c r="E15" s="72"/>
      <c r="F15" s="72"/>
      <c r="G15" s="72"/>
      <c r="H15" s="72"/>
      <c r="I15" s="54"/>
      <c r="J15" s="54"/>
      <c r="K15" s="73"/>
      <c r="M15" s="66"/>
      <c r="N15" s="67"/>
      <c r="O15" s="74"/>
      <c r="P15" s="75"/>
    </row>
    <row r="16" spans="1:16" ht="15.75" x14ac:dyDescent="0.25">
      <c r="A16" s="76" t="s">
        <v>356</v>
      </c>
      <c r="B16" s="77" t="s">
        <v>223</v>
      </c>
      <c r="C16" s="78" t="s">
        <v>329</v>
      </c>
      <c r="D16" s="79">
        <v>1.2978000000000001</v>
      </c>
      <c r="E16" s="79">
        <f>VLOOKUP(B16,'Типовые 2 кв. 2021'!B:D,3,)</f>
        <v>1160478.5583333333</v>
      </c>
      <c r="F16" s="79">
        <f t="shared" ref="F16:F18" si="0">D16*E16</f>
        <v>1506069.0730050001</v>
      </c>
      <c r="G16" s="80">
        <v>5.62</v>
      </c>
      <c r="H16" s="79">
        <f t="shared" ref="H16:H18" si="1">F16*G16</f>
        <v>8464108.1902881004</v>
      </c>
      <c r="J16" s="73"/>
      <c r="K16" s="73"/>
      <c r="M16" s="66"/>
      <c r="N16" s="67"/>
      <c r="O16" s="74"/>
      <c r="P16" s="75"/>
    </row>
    <row r="17" spans="1:16" ht="15.75" x14ac:dyDescent="0.25">
      <c r="A17" s="76" t="s">
        <v>355</v>
      </c>
      <c r="B17" s="77" t="s">
        <v>195</v>
      </c>
      <c r="C17" s="78" t="s">
        <v>329</v>
      </c>
      <c r="D17" s="79">
        <v>0.26079999999999998</v>
      </c>
      <c r="E17" s="79">
        <f>VLOOKUP(B17,'Типовые 2 кв. 2021'!B:D,3,)</f>
        <v>898103.21666666679</v>
      </c>
      <c r="F17" s="79">
        <f t="shared" si="0"/>
        <v>234225.31890666668</v>
      </c>
      <c r="G17" s="80">
        <v>5.62</v>
      </c>
      <c r="H17" s="79">
        <f t="shared" si="1"/>
        <v>1316346.2922554668</v>
      </c>
      <c r="J17" s="73"/>
      <c r="K17" s="73"/>
      <c r="M17" s="66"/>
      <c r="N17" s="67"/>
      <c r="O17" s="74"/>
      <c r="P17" s="75"/>
    </row>
    <row r="18" spans="1:16" ht="15.75" x14ac:dyDescent="0.25">
      <c r="A18" s="76" t="s">
        <v>374</v>
      </c>
      <c r="B18" s="77" t="s">
        <v>371</v>
      </c>
      <c r="C18" s="78" t="s">
        <v>373</v>
      </c>
      <c r="D18" s="79">
        <v>1</v>
      </c>
      <c r="E18" s="79">
        <f>VLOOKUP(B18,'Типовые 2 кв. 2021'!B:D,3,)</f>
        <v>11335.533333333333</v>
      </c>
      <c r="F18" s="79">
        <f t="shared" si="0"/>
        <v>11335.533333333333</v>
      </c>
      <c r="G18" s="80">
        <v>5.62</v>
      </c>
      <c r="H18" s="79">
        <f t="shared" si="1"/>
        <v>63705.69733333333</v>
      </c>
      <c r="M18" s="66"/>
      <c r="N18" s="67"/>
      <c r="O18" s="74"/>
      <c r="P18" s="75"/>
    </row>
    <row r="19" spans="1:16" ht="15.75" x14ac:dyDescent="0.25">
      <c r="A19" s="76"/>
      <c r="B19" s="77"/>
      <c r="C19" s="78"/>
      <c r="D19" s="79"/>
      <c r="E19" s="79"/>
      <c r="F19" s="79"/>
      <c r="G19" s="80"/>
      <c r="H19" s="79"/>
      <c r="M19" s="66"/>
      <c r="N19" s="67"/>
      <c r="O19" s="74"/>
      <c r="P19" s="75"/>
    </row>
    <row r="20" spans="1:16" x14ac:dyDescent="0.25">
      <c r="A20" s="76"/>
      <c r="B20" s="77"/>
      <c r="C20" s="78"/>
      <c r="D20" s="79"/>
      <c r="E20" s="79"/>
      <c r="F20" s="79"/>
      <c r="G20" s="80"/>
      <c r="H20" s="79"/>
    </row>
    <row r="21" spans="1:16" x14ac:dyDescent="0.25">
      <c r="A21" s="81"/>
      <c r="B21" s="71"/>
      <c r="C21" s="78"/>
      <c r="D21" s="80"/>
      <c r="E21" s="80"/>
      <c r="F21" s="80"/>
      <c r="G21" s="80"/>
      <c r="H21" s="80"/>
    </row>
    <row r="22" spans="1:16" x14ac:dyDescent="0.25">
      <c r="A22" s="81"/>
      <c r="B22" s="70" t="s">
        <v>12</v>
      </c>
      <c r="C22" s="78"/>
      <c r="D22" s="80"/>
      <c r="E22" s="80"/>
      <c r="F22" s="80"/>
      <c r="G22" s="80"/>
      <c r="H22" s="80">
        <f>SUM(H23:H24)</f>
        <v>9844160.1798769012</v>
      </c>
    </row>
    <row r="23" spans="1:16" x14ac:dyDescent="0.25">
      <c r="A23" s="81"/>
      <c r="B23" s="82" t="s">
        <v>2</v>
      </c>
      <c r="C23" s="78"/>
      <c r="D23" s="80"/>
      <c r="E23" s="80"/>
      <c r="F23" s="80"/>
      <c r="G23" s="80"/>
      <c r="H23" s="80">
        <f>H16+H17+H18+H19+H20</f>
        <v>9844160.1798769012</v>
      </c>
    </row>
    <row r="24" spans="1:16" x14ac:dyDescent="0.25">
      <c r="A24" s="81"/>
      <c r="B24" s="82" t="s">
        <v>3</v>
      </c>
      <c r="C24" s="78"/>
      <c r="D24" s="80"/>
      <c r="E24" s="80"/>
      <c r="F24" s="80"/>
      <c r="G24" s="80"/>
      <c r="H24" s="80">
        <v>0</v>
      </c>
    </row>
    <row r="25" spans="1:16" x14ac:dyDescent="0.25">
      <c r="A25" s="69" t="s">
        <v>24</v>
      </c>
      <c r="B25" s="70" t="s">
        <v>31</v>
      </c>
      <c r="C25" s="78"/>
      <c r="D25" s="80"/>
      <c r="E25" s="80"/>
      <c r="F25" s="80"/>
      <c r="G25" s="80"/>
      <c r="H25" s="80">
        <f>H22*0.08</f>
        <v>787532.81439015211</v>
      </c>
    </row>
    <row r="26" spans="1:16" x14ac:dyDescent="0.25">
      <c r="A26" s="69" t="s">
        <v>26</v>
      </c>
      <c r="B26" s="70" t="s">
        <v>25</v>
      </c>
      <c r="C26" s="78"/>
      <c r="D26" s="80"/>
      <c r="E26" s="80"/>
      <c r="F26" s="80"/>
      <c r="G26" s="80"/>
      <c r="H26" s="80">
        <f>H25+H22</f>
        <v>10631692.994267054</v>
      </c>
      <c r="I26" s="83">
        <f>H26-(SUM(C31:C33))</f>
        <v>0</v>
      </c>
    </row>
    <row r="27" spans="1:16" x14ac:dyDescent="0.25">
      <c r="A27" s="84"/>
      <c r="B27" s="54"/>
      <c r="C27" s="54"/>
    </row>
    <row r="28" spans="1:16" x14ac:dyDescent="0.25">
      <c r="A28" s="63" t="s">
        <v>13</v>
      </c>
      <c r="B28" s="54"/>
      <c r="C28" s="54"/>
    </row>
    <row r="29" spans="1:16" x14ac:dyDescent="0.25">
      <c r="A29" s="85"/>
      <c r="B29" s="54"/>
      <c r="C29" s="54"/>
      <c r="G29" s="58" t="s">
        <v>379</v>
      </c>
    </row>
    <row r="30" spans="1:16" ht="63.75" customHeight="1" x14ac:dyDescent="0.25">
      <c r="A30" s="86" t="s">
        <v>9</v>
      </c>
      <c r="B30" s="86" t="s">
        <v>0</v>
      </c>
      <c r="C30" s="87" t="s">
        <v>44</v>
      </c>
      <c r="D30" s="86" t="s">
        <v>40</v>
      </c>
      <c r="E30" s="86" t="s">
        <v>16</v>
      </c>
      <c r="F30" s="86" t="s">
        <v>17</v>
      </c>
      <c r="G30" s="86" t="s">
        <v>18</v>
      </c>
    </row>
    <row r="31" spans="1:16" ht="15.75" x14ac:dyDescent="0.25">
      <c r="A31" s="88">
        <v>1</v>
      </c>
      <c r="B31" s="82" t="s">
        <v>1</v>
      </c>
      <c r="C31" s="89">
        <f>H25</f>
        <v>787532.81439015211</v>
      </c>
      <c r="D31" s="90">
        <v>1.0369999999999999</v>
      </c>
      <c r="E31" s="91">
        <f>C31*D31</f>
        <v>816671.52852258773</v>
      </c>
      <c r="F31" s="91">
        <f>E31*0.2</f>
        <v>163334.30570451755</v>
      </c>
      <c r="G31" s="91">
        <f>E31+F31</f>
        <v>980005.83422710525</v>
      </c>
      <c r="I31" s="66"/>
      <c r="J31" s="67"/>
      <c r="K31" s="74"/>
      <c r="L31" s="92"/>
    </row>
    <row r="32" spans="1:16" ht="15.75" x14ac:dyDescent="0.25">
      <c r="A32" s="88">
        <v>2</v>
      </c>
      <c r="B32" s="82" t="s">
        <v>2</v>
      </c>
      <c r="C32" s="93">
        <f>H23</f>
        <v>9844160.1798769012</v>
      </c>
      <c r="D32" s="90">
        <v>1.0369999999999999</v>
      </c>
      <c r="E32" s="91">
        <f t="shared" ref="E32:E39" si="2">C32*D32</f>
        <v>10208394.106532346</v>
      </c>
      <c r="F32" s="91">
        <f t="shared" ref="F32:F39" si="3">E32*0.2</f>
        <v>2041678.8213064694</v>
      </c>
      <c r="G32" s="91">
        <f t="shared" ref="G32:G39" si="4">E32+F32</f>
        <v>12250072.927838815</v>
      </c>
      <c r="I32" s="66"/>
      <c r="J32" s="67"/>
      <c r="K32" s="74"/>
      <c r="L32" s="92"/>
    </row>
    <row r="33" spans="1:12" ht="15.75" x14ac:dyDescent="0.25">
      <c r="A33" s="88">
        <v>3</v>
      </c>
      <c r="B33" s="82" t="s">
        <v>3</v>
      </c>
      <c r="C33" s="93">
        <f>H24</f>
        <v>0</v>
      </c>
      <c r="D33" s="90">
        <v>1.0369999999999999</v>
      </c>
      <c r="E33" s="91">
        <f t="shared" si="2"/>
        <v>0</v>
      </c>
      <c r="F33" s="91">
        <f t="shared" si="3"/>
        <v>0</v>
      </c>
      <c r="G33" s="91">
        <f t="shared" si="4"/>
        <v>0</v>
      </c>
      <c r="I33" s="66"/>
      <c r="J33" s="67"/>
      <c r="K33" s="74"/>
      <c r="L33" s="92"/>
    </row>
    <row r="34" spans="1:12" ht="15.75" x14ac:dyDescent="0.25">
      <c r="A34" s="88">
        <v>4</v>
      </c>
      <c r="B34" s="82" t="s">
        <v>7</v>
      </c>
      <c r="C34" s="93">
        <f>SUM(C35:C39)</f>
        <v>1761671.5291500511</v>
      </c>
      <c r="D34" s="90">
        <v>1.0369999999999999</v>
      </c>
      <c r="E34" s="91">
        <f t="shared" si="2"/>
        <v>1826853.3757286028</v>
      </c>
      <c r="F34" s="91">
        <f t="shared" si="3"/>
        <v>365370.6751457206</v>
      </c>
      <c r="G34" s="91">
        <f t="shared" si="4"/>
        <v>2192224.0508743236</v>
      </c>
      <c r="I34" s="66"/>
      <c r="J34" s="67"/>
      <c r="K34" s="74"/>
      <c r="L34" s="92"/>
    </row>
    <row r="35" spans="1:12" ht="15.75" x14ac:dyDescent="0.25">
      <c r="A35" s="76" t="s">
        <v>357</v>
      </c>
      <c r="B35" s="82" t="s">
        <v>4</v>
      </c>
      <c r="C35" s="93">
        <f>SUM(C31:C33)*I35</f>
        <v>103127.42204439042</v>
      </c>
      <c r="D35" s="90">
        <v>1.0369999999999999</v>
      </c>
      <c r="E35" s="91">
        <f t="shared" si="2"/>
        <v>106943.13666003286</v>
      </c>
      <c r="F35" s="91">
        <f t="shared" si="3"/>
        <v>21388.627332006574</v>
      </c>
      <c r="G35" s="91">
        <f t="shared" si="4"/>
        <v>128331.76399203943</v>
      </c>
      <c r="I35" s="94">
        <v>9.7000000000000003E-3</v>
      </c>
      <c r="J35" s="67"/>
      <c r="K35" s="74"/>
      <c r="L35" s="92"/>
    </row>
    <row r="36" spans="1:12" ht="15.75" x14ac:dyDescent="0.25">
      <c r="A36" s="76" t="s">
        <v>358</v>
      </c>
      <c r="B36" s="95" t="s">
        <v>38</v>
      </c>
      <c r="C36" s="93">
        <f>SUM(C31:C33)*I36</f>
        <v>227518.23007731495</v>
      </c>
      <c r="D36" s="90">
        <v>1.0369999999999999</v>
      </c>
      <c r="E36" s="91">
        <f t="shared" si="2"/>
        <v>235936.40459017557</v>
      </c>
      <c r="F36" s="91">
        <f t="shared" si="3"/>
        <v>47187.280918035118</v>
      </c>
      <c r="G36" s="91">
        <f t="shared" si="4"/>
        <v>283123.68550821068</v>
      </c>
      <c r="I36" s="94">
        <v>2.1399999999999999E-2</v>
      </c>
      <c r="J36" s="67"/>
      <c r="K36" s="74"/>
      <c r="L36" s="92"/>
    </row>
    <row r="37" spans="1:12" ht="15.75" x14ac:dyDescent="0.25">
      <c r="A37" s="76" t="s">
        <v>359</v>
      </c>
      <c r="B37" s="95" t="s">
        <v>39</v>
      </c>
      <c r="C37" s="93">
        <f>SUM(C31:C33)*I37</f>
        <v>897314.88871613936</v>
      </c>
      <c r="D37" s="90">
        <v>1.0369999999999999</v>
      </c>
      <c r="E37" s="91">
        <f t="shared" si="2"/>
        <v>930515.53959863645</v>
      </c>
      <c r="F37" s="91">
        <f t="shared" si="3"/>
        <v>186103.10791972731</v>
      </c>
      <c r="G37" s="91">
        <f t="shared" si="4"/>
        <v>1116618.6475183638</v>
      </c>
      <c r="I37" s="94">
        <v>8.4400000000000003E-2</v>
      </c>
      <c r="J37" s="67"/>
      <c r="K37" s="74"/>
      <c r="L37" s="92"/>
    </row>
    <row r="38" spans="1:12" ht="15.75" x14ac:dyDescent="0.25">
      <c r="A38" s="76" t="s">
        <v>360</v>
      </c>
      <c r="B38" s="82" t="s">
        <v>6</v>
      </c>
      <c r="C38" s="93">
        <f>SUM(C31:C33)*I38</f>
        <v>303003.25033661106</v>
      </c>
      <c r="D38" s="90">
        <v>1.0369999999999999</v>
      </c>
      <c r="E38" s="91">
        <f t="shared" si="2"/>
        <v>314214.37059906567</v>
      </c>
      <c r="F38" s="91">
        <f t="shared" si="3"/>
        <v>62842.874119813139</v>
      </c>
      <c r="G38" s="91">
        <f t="shared" si="4"/>
        <v>377057.24471887882</v>
      </c>
      <c r="I38" s="94">
        <v>2.8500000000000001E-2</v>
      </c>
      <c r="J38" s="67"/>
      <c r="K38" s="74"/>
      <c r="L38" s="92"/>
    </row>
    <row r="39" spans="1:12" x14ac:dyDescent="0.25">
      <c r="A39" s="76" t="s">
        <v>361</v>
      </c>
      <c r="B39" s="82" t="s">
        <v>5</v>
      </c>
      <c r="C39" s="93">
        <f>SUM(C31:C33)*I39</f>
        <v>230707.73797559508</v>
      </c>
      <c r="D39" s="90">
        <v>1.0369999999999999</v>
      </c>
      <c r="E39" s="91">
        <f t="shared" si="2"/>
        <v>239243.9242806921</v>
      </c>
      <c r="F39" s="91">
        <f t="shared" si="3"/>
        <v>47848.784856138423</v>
      </c>
      <c r="G39" s="91">
        <f t="shared" si="4"/>
        <v>287092.70913683053</v>
      </c>
      <c r="I39" s="96">
        <v>2.1700000000000001E-2</v>
      </c>
    </row>
    <row r="40" spans="1:12" x14ac:dyDescent="0.25">
      <c r="A40" s="81"/>
      <c r="B40" s="97" t="s">
        <v>362</v>
      </c>
      <c r="C40" s="93">
        <f>SUM(C31:C34)</f>
        <v>12393364.523417104</v>
      </c>
      <c r="D40" s="90">
        <v>1.0369999999999999</v>
      </c>
      <c r="E40" s="91">
        <f>SUM(E31:E34)</f>
        <v>12851919.010783538</v>
      </c>
      <c r="F40" s="91">
        <f>SUM(F31:F34)</f>
        <v>2570383.8021567077</v>
      </c>
      <c r="G40" s="91">
        <v>15422302</v>
      </c>
    </row>
    <row r="42" spans="1:12" s="54" customFormat="1" ht="12.75" x14ac:dyDescent="0.2">
      <c r="A42" s="85" t="s">
        <v>28</v>
      </c>
      <c r="B42" s="85"/>
    </row>
    <row r="43" spans="1:12" s="55" customFormat="1" ht="67.5" customHeight="1" x14ac:dyDescent="0.25">
      <c r="A43" s="98" t="s">
        <v>29</v>
      </c>
      <c r="B43" s="100" t="s">
        <v>375</v>
      </c>
      <c r="C43" s="100"/>
      <c r="D43" s="100"/>
      <c r="E43" s="100"/>
      <c r="F43" s="100"/>
      <c r="G43" s="100"/>
    </row>
    <row r="44" spans="1:12" s="55" customFormat="1" ht="40.5" customHeight="1" x14ac:dyDescent="0.25">
      <c r="A44" s="98" t="s">
        <v>30</v>
      </c>
      <c r="B44" s="100" t="s">
        <v>363</v>
      </c>
      <c r="C44" s="100"/>
      <c r="D44" s="100"/>
      <c r="E44" s="100"/>
      <c r="F44" s="100"/>
      <c r="G44" s="100"/>
      <c r="H44" s="56"/>
      <c r="I44" s="56" t="s">
        <v>370</v>
      </c>
      <c r="J44" s="55">
        <v>7.46</v>
      </c>
    </row>
    <row r="45" spans="1:12" s="55" customFormat="1" ht="28.5" customHeight="1" x14ac:dyDescent="0.25">
      <c r="A45" s="98" t="s">
        <v>32</v>
      </c>
      <c r="B45" s="100" t="s">
        <v>33</v>
      </c>
      <c r="C45" s="100"/>
      <c r="D45" s="100"/>
      <c r="E45" s="100"/>
      <c r="F45" s="100"/>
      <c r="G45" s="100"/>
      <c r="I45" s="55" t="s">
        <v>368</v>
      </c>
      <c r="J45" s="55">
        <v>5.62</v>
      </c>
    </row>
    <row r="46" spans="1:12" s="54" customFormat="1" ht="16.5" customHeight="1" x14ac:dyDescent="0.2">
      <c r="A46" s="98" t="s">
        <v>34</v>
      </c>
      <c r="B46" s="55" t="s">
        <v>376</v>
      </c>
      <c r="C46" s="55"/>
      <c r="I46" s="54" t="s">
        <v>367</v>
      </c>
      <c r="J46" s="54">
        <v>6.16</v>
      </c>
    </row>
    <row r="47" spans="1:12" s="54" customFormat="1" ht="15.75" customHeight="1" x14ac:dyDescent="0.2">
      <c r="A47" s="99" t="s">
        <v>35</v>
      </c>
      <c r="B47" s="55" t="s">
        <v>377</v>
      </c>
      <c r="C47" s="55"/>
    </row>
    <row r="48" spans="1:12" s="54" customFormat="1" ht="18.75" customHeight="1" x14ac:dyDescent="0.2">
      <c r="A48" s="99" t="s">
        <v>36</v>
      </c>
      <c r="B48" s="55" t="s">
        <v>41</v>
      </c>
      <c r="C48" s="55"/>
    </row>
    <row r="49" spans="1:2" s="54" customFormat="1" ht="12.75" x14ac:dyDescent="0.2">
      <c r="A49" s="84"/>
    </row>
    <row r="50" spans="1:2" x14ac:dyDescent="0.25">
      <c r="B50" s="55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21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B16:B20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203" activePane="bottomLeft" state="frozen"/>
      <selection pane="bottomLeft" activeCell="B217" sqref="B217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06" t="s">
        <v>46</v>
      </c>
      <c r="C3" s="106"/>
      <c r="D3" s="106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07"/>
      <c r="D6" s="107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354</v>
      </c>
      <c r="F7" s="52" t="s">
        <v>366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367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367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367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367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367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367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367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367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367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367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367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367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367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367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367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367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367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367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367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367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367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367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367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367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367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367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367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367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367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367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367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367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367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367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367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367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367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367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367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367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367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367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367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367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367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367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367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367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367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367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367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367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367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367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367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367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367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367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367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367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367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367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367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367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367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367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367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367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367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367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367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367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367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367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367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367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367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367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367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367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367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367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367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367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367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367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367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367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367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368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368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368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368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368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368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368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368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368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368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368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368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368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368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368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368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368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368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368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368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368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368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368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368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368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368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368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368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368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368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368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368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368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368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368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368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368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368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368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368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368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368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368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368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368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368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368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368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368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368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368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368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368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368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368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368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368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368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368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368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368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368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368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368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368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368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368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368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368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368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368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368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368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368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368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368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368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368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368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368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368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368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368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368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368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368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368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368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368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368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368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368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368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368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368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368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368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368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368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368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368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368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368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368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368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368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368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368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368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368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368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368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368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368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368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368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368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368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368</v>
      </c>
    </row>
    <row r="216" spans="1:6" x14ac:dyDescent="0.25">
      <c r="A216" s="31">
        <v>209</v>
      </c>
      <c r="B216" s="36" t="s">
        <v>371</v>
      </c>
      <c r="C216" s="37">
        <v>13602.64</v>
      </c>
      <c r="D216" s="35">
        <f t="shared" si="3"/>
        <v>11335.533333333333</v>
      </c>
      <c r="E216" s="35"/>
      <c r="F216" s="53" t="s">
        <v>368</v>
      </c>
    </row>
    <row r="217" spans="1:6" x14ac:dyDescent="0.25">
      <c r="A217" s="31">
        <v>210</v>
      </c>
      <c r="B217" s="36" t="s">
        <v>260</v>
      </c>
      <c r="C217" s="37">
        <v>59787.55</v>
      </c>
      <c r="D217" s="35">
        <f t="shared" si="3"/>
        <v>49822.958333333336</v>
      </c>
      <c r="E217" s="35"/>
      <c r="F217" s="53" t="s">
        <v>368</v>
      </c>
    </row>
    <row r="218" spans="1:6" x14ac:dyDescent="0.25">
      <c r="A218" s="31">
        <v>211</v>
      </c>
      <c r="B218" s="36" t="s">
        <v>261</v>
      </c>
      <c r="C218" s="37">
        <v>107.95</v>
      </c>
      <c r="D218" s="35">
        <f t="shared" si="3"/>
        <v>89.958333333333343</v>
      </c>
      <c r="E218" s="35"/>
      <c r="F218" s="53" t="s">
        <v>368</v>
      </c>
    </row>
    <row r="219" spans="1:6" x14ac:dyDescent="0.25">
      <c r="A219" s="31">
        <v>212</v>
      </c>
      <c r="B219" s="34" t="s">
        <v>262</v>
      </c>
      <c r="C219" s="35">
        <v>63101.5</v>
      </c>
      <c r="D219" s="35">
        <f t="shared" si="3"/>
        <v>52584.583333333336</v>
      </c>
      <c r="E219" s="35"/>
      <c r="F219" s="53" t="s">
        <v>369</v>
      </c>
    </row>
    <row r="220" spans="1:6" x14ac:dyDescent="0.25">
      <c r="A220" s="31">
        <v>213</v>
      </c>
      <c r="B220" s="34" t="s">
        <v>263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369</v>
      </c>
    </row>
    <row r="221" spans="1:6" x14ac:dyDescent="0.25">
      <c r="A221" s="31">
        <v>214</v>
      </c>
      <c r="B221" s="34" t="s">
        <v>264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369</v>
      </c>
    </row>
    <row r="222" spans="1:6" x14ac:dyDescent="0.25">
      <c r="A222" s="31">
        <v>215</v>
      </c>
      <c r="B222" s="34" t="s">
        <v>265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369</v>
      </c>
    </row>
    <row r="223" spans="1:6" x14ac:dyDescent="0.25">
      <c r="A223" s="31">
        <v>216</v>
      </c>
      <c r="B223" s="34" t="s">
        <v>266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369</v>
      </c>
    </row>
    <row r="224" spans="1:6" x14ac:dyDescent="0.25">
      <c r="A224" s="31">
        <v>217</v>
      </c>
      <c r="B224" s="34" t="s">
        <v>267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369</v>
      </c>
    </row>
    <row r="225" spans="1:6" x14ac:dyDescent="0.25">
      <c r="A225" s="31">
        <v>218</v>
      </c>
      <c r="B225" s="34" t="s">
        <v>268</v>
      </c>
      <c r="C225" s="35">
        <v>2847650.4</v>
      </c>
      <c r="D225" s="35">
        <f t="shared" si="3"/>
        <v>2373042</v>
      </c>
      <c r="E225" s="35">
        <v>1963129.5</v>
      </c>
      <c r="F225" s="53" t="s">
        <v>369</v>
      </c>
    </row>
    <row r="226" spans="1:6" x14ac:dyDescent="0.25">
      <c r="A226" s="31">
        <v>219</v>
      </c>
      <c r="B226" s="34" t="s">
        <v>269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369</v>
      </c>
    </row>
    <row r="227" spans="1:6" x14ac:dyDescent="0.25">
      <c r="A227" s="31">
        <v>220</v>
      </c>
      <c r="B227" s="34" t="s">
        <v>270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369</v>
      </c>
    </row>
    <row r="228" spans="1:6" x14ac:dyDescent="0.25">
      <c r="A228" s="31">
        <v>221</v>
      </c>
      <c r="B228" s="34" t="s">
        <v>271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369</v>
      </c>
    </row>
    <row r="229" spans="1:6" x14ac:dyDescent="0.25">
      <c r="A229" s="31">
        <v>222</v>
      </c>
      <c r="B229" s="34" t="s">
        <v>272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369</v>
      </c>
    </row>
    <row r="230" spans="1:6" x14ac:dyDescent="0.25">
      <c r="A230" s="31">
        <v>223</v>
      </c>
      <c r="B230" s="34" t="s">
        <v>273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369</v>
      </c>
    </row>
    <row r="231" spans="1:6" x14ac:dyDescent="0.25">
      <c r="A231" s="31">
        <v>224</v>
      </c>
      <c r="B231" s="34" t="s">
        <v>274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369</v>
      </c>
    </row>
    <row r="232" spans="1:6" x14ac:dyDescent="0.25">
      <c r="A232" s="31">
        <v>225</v>
      </c>
      <c r="B232" s="34" t="s">
        <v>275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369</v>
      </c>
    </row>
    <row r="233" spans="1:6" x14ac:dyDescent="0.25">
      <c r="A233" s="31">
        <v>226</v>
      </c>
      <c r="B233" s="36" t="s">
        <v>276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369</v>
      </c>
    </row>
    <row r="234" spans="1:6" x14ac:dyDescent="0.25">
      <c r="A234" s="31">
        <v>227</v>
      </c>
      <c r="B234" s="36" t="s">
        <v>277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369</v>
      </c>
    </row>
    <row r="235" spans="1:6" x14ac:dyDescent="0.25">
      <c r="A235" s="31">
        <v>228</v>
      </c>
      <c r="B235" s="36" t="s">
        <v>278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369</v>
      </c>
    </row>
    <row r="236" spans="1:6" x14ac:dyDescent="0.25">
      <c r="A236" s="31">
        <v>229</v>
      </c>
      <c r="B236" s="36" t="s">
        <v>279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369</v>
      </c>
    </row>
    <row r="237" spans="1:6" x14ac:dyDescent="0.25">
      <c r="A237" s="31">
        <v>230</v>
      </c>
      <c r="B237" s="36" t="s">
        <v>280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369</v>
      </c>
    </row>
    <row r="238" spans="1:6" x14ac:dyDescent="0.25">
      <c r="A238" s="31">
        <v>231</v>
      </c>
      <c r="B238" s="36" t="s">
        <v>281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369</v>
      </c>
    </row>
    <row r="239" spans="1:6" x14ac:dyDescent="0.25">
      <c r="A239" s="31">
        <v>232</v>
      </c>
      <c r="B239" s="36" t="s">
        <v>282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369</v>
      </c>
    </row>
    <row r="240" spans="1:6" x14ac:dyDescent="0.25">
      <c r="A240" s="31">
        <v>233</v>
      </c>
      <c r="B240" s="36" t="s">
        <v>283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369</v>
      </c>
    </row>
    <row r="241" spans="1:6" x14ac:dyDescent="0.25">
      <c r="A241" s="31">
        <v>234</v>
      </c>
      <c r="B241" s="34" t="s">
        <v>284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369</v>
      </c>
    </row>
    <row r="242" spans="1:6" x14ac:dyDescent="0.25">
      <c r="A242" s="31">
        <v>235</v>
      </c>
      <c r="B242" s="34" t="s">
        <v>285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369</v>
      </c>
    </row>
    <row r="243" spans="1:6" x14ac:dyDescent="0.25">
      <c r="A243" s="31">
        <v>236</v>
      </c>
      <c r="B243" s="34" t="s">
        <v>286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369</v>
      </c>
    </row>
    <row r="244" spans="1:6" x14ac:dyDescent="0.25">
      <c r="A244" s="31">
        <v>237</v>
      </c>
      <c r="B244" s="34" t="s">
        <v>287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369</v>
      </c>
    </row>
    <row r="245" spans="1:6" x14ac:dyDescent="0.25">
      <c r="A245" s="31">
        <v>238</v>
      </c>
      <c r="B245" s="34" t="s">
        <v>288</v>
      </c>
      <c r="C245" s="35">
        <v>107686.05</v>
      </c>
      <c r="D245" s="35">
        <f t="shared" si="3"/>
        <v>89738.375</v>
      </c>
      <c r="E245" s="35">
        <v>71942.45</v>
      </c>
      <c r="F245" s="53" t="s">
        <v>369</v>
      </c>
    </row>
    <row r="246" spans="1:6" x14ac:dyDescent="0.25">
      <c r="A246" s="31">
        <v>239</v>
      </c>
      <c r="B246" s="34" t="s">
        <v>289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369</v>
      </c>
    </row>
    <row r="247" spans="1:6" x14ac:dyDescent="0.25">
      <c r="A247" s="31">
        <v>240</v>
      </c>
      <c r="B247" s="34" t="s">
        <v>290</v>
      </c>
      <c r="C247" s="35">
        <v>187416.9</v>
      </c>
      <c r="D247" s="35">
        <f t="shared" si="3"/>
        <v>156180.75</v>
      </c>
      <c r="E247" s="35">
        <v>112769.78</v>
      </c>
      <c r="F247" s="53" t="s">
        <v>369</v>
      </c>
    </row>
    <row r="248" spans="1:6" x14ac:dyDescent="0.25">
      <c r="A248" s="31">
        <v>241</v>
      </c>
      <c r="B248" s="34" t="s">
        <v>291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369</v>
      </c>
    </row>
    <row r="249" spans="1:6" ht="14.25" customHeight="1" x14ac:dyDescent="0.25">
      <c r="A249" s="31">
        <v>242</v>
      </c>
      <c r="B249" s="34" t="s">
        <v>292</v>
      </c>
      <c r="C249" s="46">
        <v>16299.46</v>
      </c>
      <c r="D249" s="46">
        <f t="shared" si="3"/>
        <v>13582.883333333333</v>
      </c>
      <c r="E249" s="46"/>
      <c r="F249" s="53" t="s">
        <v>369</v>
      </c>
    </row>
    <row r="250" spans="1:6" x14ac:dyDescent="0.25">
      <c r="A250" s="31">
        <v>243</v>
      </c>
      <c r="B250" s="34" t="s">
        <v>293</v>
      </c>
      <c r="C250" s="46">
        <v>422806.68</v>
      </c>
      <c r="D250" s="46">
        <f t="shared" si="3"/>
        <v>352338.9</v>
      </c>
      <c r="E250" s="46">
        <v>284356.18</v>
      </c>
      <c r="F250" s="53" t="s">
        <v>369</v>
      </c>
    </row>
    <row r="251" spans="1:6" x14ac:dyDescent="0.25">
      <c r="A251" s="31">
        <v>244</v>
      </c>
      <c r="B251" s="34" t="s">
        <v>294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369</v>
      </c>
    </row>
    <row r="252" spans="1:6" x14ac:dyDescent="0.25">
      <c r="A252" s="31">
        <v>245</v>
      </c>
      <c r="B252" s="34" t="s">
        <v>295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369</v>
      </c>
    </row>
    <row r="253" spans="1:6" x14ac:dyDescent="0.25">
      <c r="A253" s="31">
        <v>246</v>
      </c>
      <c r="B253" s="34" t="s">
        <v>296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369</v>
      </c>
    </row>
    <row r="254" spans="1:6" x14ac:dyDescent="0.25">
      <c r="A254" s="31">
        <v>247</v>
      </c>
      <c r="B254" s="34" t="s">
        <v>297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369</v>
      </c>
    </row>
    <row r="255" spans="1:6" x14ac:dyDescent="0.25">
      <c r="A255" s="31">
        <v>248</v>
      </c>
      <c r="B255" s="34" t="s">
        <v>298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369</v>
      </c>
    </row>
    <row r="256" spans="1:6" x14ac:dyDescent="0.25">
      <c r="A256" s="31">
        <v>249</v>
      </c>
      <c r="B256" s="34" t="s">
        <v>299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369</v>
      </c>
    </row>
    <row r="257" spans="1:6" x14ac:dyDescent="0.25">
      <c r="A257" s="31">
        <v>250</v>
      </c>
      <c r="B257" s="34" t="s">
        <v>300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369</v>
      </c>
    </row>
    <row r="258" spans="1:6" x14ac:dyDescent="0.25">
      <c r="A258" s="31">
        <v>251</v>
      </c>
      <c r="B258" s="34" t="s">
        <v>301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369</v>
      </c>
    </row>
    <row r="259" spans="1:6" x14ac:dyDescent="0.25">
      <c r="A259" s="31">
        <v>252</v>
      </c>
      <c r="B259" s="34" t="s">
        <v>302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369</v>
      </c>
    </row>
    <row r="260" spans="1:6" x14ac:dyDescent="0.25">
      <c r="A260" s="31">
        <v>253</v>
      </c>
      <c r="B260" s="34" t="s">
        <v>303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369</v>
      </c>
    </row>
    <row r="261" spans="1:6" x14ac:dyDescent="0.25">
      <c r="A261" s="31">
        <v>254</v>
      </c>
      <c r="B261" s="34" t="s">
        <v>304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369</v>
      </c>
    </row>
    <row r="262" spans="1:6" x14ac:dyDescent="0.25">
      <c r="A262" s="31">
        <v>255</v>
      </c>
      <c r="B262" s="34" t="s">
        <v>305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369</v>
      </c>
    </row>
    <row r="263" spans="1:6" x14ac:dyDescent="0.25">
      <c r="A263" s="31">
        <v>256</v>
      </c>
      <c r="B263" s="34" t="s">
        <v>306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369</v>
      </c>
    </row>
    <row r="264" spans="1:6" x14ac:dyDescent="0.25">
      <c r="A264" s="31">
        <v>257</v>
      </c>
      <c r="B264" s="34" t="s">
        <v>307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369</v>
      </c>
    </row>
    <row r="265" spans="1:6" x14ac:dyDescent="0.25">
      <c r="A265" s="31">
        <v>258</v>
      </c>
      <c r="B265" s="34" t="s">
        <v>308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369</v>
      </c>
    </row>
    <row r="266" spans="1:6" x14ac:dyDescent="0.25">
      <c r="A266" s="31">
        <v>259</v>
      </c>
      <c r="B266" s="34" t="s">
        <v>309</v>
      </c>
      <c r="C266" s="46">
        <v>68227.95</v>
      </c>
      <c r="D266" s="46">
        <f t="shared" si="4"/>
        <v>56856.625</v>
      </c>
      <c r="E266" s="46">
        <v>42652.88</v>
      </c>
      <c r="F266" s="53" t="s">
        <v>369</v>
      </c>
    </row>
    <row r="267" spans="1:6" ht="15.75" customHeight="1" x14ac:dyDescent="0.25">
      <c r="A267" s="31">
        <v>260</v>
      </c>
      <c r="B267" s="34" t="s">
        <v>310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369</v>
      </c>
    </row>
    <row r="268" spans="1:6" x14ac:dyDescent="0.25">
      <c r="A268" s="31">
        <v>261</v>
      </c>
      <c r="B268" s="34" t="s">
        <v>311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369</v>
      </c>
    </row>
    <row r="269" spans="1:6" x14ac:dyDescent="0.25">
      <c r="A269" s="31">
        <v>262</v>
      </c>
      <c r="B269" s="34" t="s">
        <v>312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369</v>
      </c>
    </row>
    <row r="270" spans="1:6" x14ac:dyDescent="0.25">
      <c r="A270" s="31">
        <v>263</v>
      </c>
      <c r="B270" s="34" t="s">
        <v>313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368</v>
      </c>
    </row>
    <row r="271" spans="1:6" x14ac:dyDescent="0.25">
      <c r="A271" s="31">
        <v>264</v>
      </c>
      <c r="B271" s="34" t="s">
        <v>314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368</v>
      </c>
    </row>
    <row r="272" spans="1:6" x14ac:dyDescent="0.25">
      <c r="A272" s="31">
        <v>265</v>
      </c>
      <c r="B272" s="34" t="s">
        <v>315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368</v>
      </c>
    </row>
    <row r="273" spans="1:6" x14ac:dyDescent="0.25">
      <c r="A273" s="31">
        <v>266</v>
      </c>
      <c r="B273" s="34" t="s">
        <v>316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367</v>
      </c>
    </row>
    <row r="274" spans="1:6" x14ac:dyDescent="0.25">
      <c r="A274" s="31">
        <v>267</v>
      </c>
      <c r="B274" s="34" t="s">
        <v>317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367</v>
      </c>
    </row>
    <row r="275" spans="1:6" x14ac:dyDescent="0.25">
      <c r="A275" s="31">
        <v>268</v>
      </c>
      <c r="B275" s="34" t="s">
        <v>318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367</v>
      </c>
    </row>
    <row r="276" spans="1:6" x14ac:dyDescent="0.25">
      <c r="A276" s="31">
        <v>269</v>
      </c>
      <c r="B276" s="34" t="s">
        <v>319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369</v>
      </c>
    </row>
    <row r="277" spans="1:6" x14ac:dyDescent="0.25">
      <c r="A277" s="31">
        <v>270</v>
      </c>
      <c r="B277" s="34" t="s">
        <v>320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369</v>
      </c>
    </row>
    <row r="278" spans="1:6" x14ac:dyDescent="0.25">
      <c r="A278" s="31">
        <v>271</v>
      </c>
      <c r="B278" s="34" t="s">
        <v>321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369</v>
      </c>
    </row>
    <row r="279" spans="1:6" x14ac:dyDescent="0.25">
      <c r="A279" s="31">
        <v>272</v>
      </c>
      <c r="B279" s="34" t="s">
        <v>322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369</v>
      </c>
    </row>
    <row r="280" spans="1:6" x14ac:dyDescent="0.25">
      <c r="A280" s="31">
        <v>273</v>
      </c>
      <c r="B280" s="34" t="s">
        <v>323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369</v>
      </c>
    </row>
    <row r="281" spans="1:6" x14ac:dyDescent="0.25">
      <c r="A281" s="31">
        <v>274</v>
      </c>
      <c r="B281" s="34" t="s">
        <v>324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369</v>
      </c>
    </row>
    <row r="282" spans="1:6" ht="30" x14ac:dyDescent="0.25">
      <c r="A282" s="31">
        <v>275</v>
      </c>
      <c r="B282" s="34" t="s">
        <v>325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369</v>
      </c>
    </row>
    <row r="283" spans="1:6" x14ac:dyDescent="0.25">
      <c r="A283" s="31">
        <v>276</v>
      </c>
      <c r="B283" s="34" t="s">
        <v>326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369</v>
      </c>
    </row>
    <row r="284" spans="1:6" x14ac:dyDescent="0.25">
      <c r="A284" s="31">
        <v>277</v>
      </c>
      <c r="B284" s="34" t="s">
        <v>327</v>
      </c>
      <c r="C284" s="46">
        <v>45299.13</v>
      </c>
      <c r="D284" s="46">
        <f t="shared" si="4"/>
        <v>37749.275000000001</v>
      </c>
      <c r="E284" s="46"/>
      <c r="F284" s="53" t="s">
        <v>369</v>
      </c>
    </row>
    <row r="285" spans="1:6" x14ac:dyDescent="0.25">
      <c r="A285" s="31">
        <v>278</v>
      </c>
      <c r="B285" s="34" t="s">
        <v>328</v>
      </c>
      <c r="C285" s="46">
        <v>497861.36</v>
      </c>
      <c r="D285" s="46">
        <f t="shared" si="4"/>
        <v>414884.46666666667</v>
      </c>
      <c r="E285" s="46"/>
      <c r="F285" s="53" t="s">
        <v>369</v>
      </c>
    </row>
    <row r="286" spans="1:6" x14ac:dyDescent="0.25">
      <c r="A286" s="31">
        <v>279</v>
      </c>
      <c r="B286" s="34" t="s">
        <v>364</v>
      </c>
      <c r="C286" s="46">
        <v>157021.46</v>
      </c>
      <c r="D286" s="46">
        <f t="shared" ref="D286:D287" si="5">C286/1.2</f>
        <v>130851.21666666666</v>
      </c>
      <c r="E286" s="46"/>
      <c r="F286" s="53" t="s">
        <v>367</v>
      </c>
    </row>
    <row r="287" spans="1:6" x14ac:dyDescent="0.25">
      <c r="A287" s="31">
        <v>280</v>
      </c>
      <c r="B287" s="34" t="s">
        <v>365</v>
      </c>
      <c r="C287" s="46">
        <v>8120.62</v>
      </c>
      <c r="D287" s="46">
        <f t="shared" si="5"/>
        <v>6767.1833333333334</v>
      </c>
      <c r="E287" s="46"/>
      <c r="F287" s="53" t="s">
        <v>367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340</v>
      </c>
      <c r="B2" s="16" t="s">
        <v>341</v>
      </c>
      <c r="C2" s="16" t="s">
        <v>342</v>
      </c>
      <c r="D2" s="28"/>
      <c r="E2" s="17" t="s">
        <v>343</v>
      </c>
    </row>
    <row r="3" spans="1:5" ht="31.5" x14ac:dyDescent="0.25">
      <c r="A3" s="10" t="s">
        <v>344</v>
      </c>
      <c r="B3" s="18" t="s">
        <v>331</v>
      </c>
      <c r="C3" s="19">
        <v>52111.24</v>
      </c>
      <c r="D3" s="28"/>
      <c r="E3" s="20" t="s">
        <v>345</v>
      </c>
    </row>
    <row r="4" spans="1:5" ht="15.75" x14ac:dyDescent="0.25">
      <c r="A4" s="10" t="s">
        <v>346</v>
      </c>
      <c r="B4" s="21" t="s">
        <v>331</v>
      </c>
      <c r="C4" s="17">
        <f>C3*0.2</f>
        <v>10422.248</v>
      </c>
      <c r="D4" s="28"/>
      <c r="E4" s="28"/>
    </row>
    <row r="5" spans="1:5" ht="31.5" x14ac:dyDescent="0.25">
      <c r="A5" s="22" t="s">
        <v>347</v>
      </c>
      <c r="B5" s="23" t="s">
        <v>331</v>
      </c>
      <c r="C5" s="24">
        <f>SUM(C3,C4)</f>
        <v>62533.487999999998</v>
      </c>
      <c r="D5" s="28"/>
      <c r="E5" s="28"/>
    </row>
    <row r="6" spans="1:5" ht="31.5" x14ac:dyDescent="0.25">
      <c r="A6" s="22" t="s">
        <v>348</v>
      </c>
      <c r="B6" s="21" t="s">
        <v>331</v>
      </c>
      <c r="C6" s="25">
        <f>C18*1000</f>
        <v>2487.1072965137241</v>
      </c>
      <c r="D6" s="28"/>
      <c r="E6" s="28"/>
    </row>
    <row r="7" spans="1:5" ht="31.5" x14ac:dyDescent="0.25">
      <c r="A7" s="10" t="s">
        <v>349</v>
      </c>
      <c r="B7" s="11" t="s">
        <v>331</v>
      </c>
      <c r="C7" s="20">
        <v>716.29467000000022</v>
      </c>
      <c r="D7" s="28"/>
      <c r="E7" s="28"/>
    </row>
    <row r="8" spans="1:5" ht="15.75" x14ac:dyDescent="0.25">
      <c r="A8" s="10" t="s">
        <v>350</v>
      </c>
      <c r="B8" s="11" t="s">
        <v>331</v>
      </c>
      <c r="C8" s="12">
        <f>C5-C7</f>
        <v>61817.193329999995</v>
      </c>
      <c r="D8" s="28"/>
      <c r="E8" s="28"/>
    </row>
    <row r="9" spans="1:5" ht="31.5" x14ac:dyDescent="0.25">
      <c r="A9" s="10" t="s">
        <v>330</v>
      </c>
      <c r="B9" s="11" t="s">
        <v>331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332</v>
      </c>
      <c r="B10" s="11" t="s">
        <v>331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333</v>
      </c>
      <c r="B11" s="11" t="s">
        <v>331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334</v>
      </c>
      <c r="B12" s="11" t="s">
        <v>331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335</v>
      </c>
      <c r="B13" s="11" t="s">
        <v>331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336</v>
      </c>
      <c r="B14" s="11" t="s">
        <v>331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337</v>
      </c>
      <c r="B15" s="11" t="s">
        <v>331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338</v>
      </c>
      <c r="B16" s="11" t="s">
        <v>331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339</v>
      </c>
      <c r="B17" s="11" t="s">
        <v>331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351</v>
      </c>
      <c r="B18" s="11" t="s">
        <v>331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352</v>
      </c>
      <c r="B19" s="11" t="s">
        <v>331</v>
      </c>
      <c r="C19" s="26">
        <v>0</v>
      </c>
      <c r="D19" s="28"/>
      <c r="E19" s="28"/>
    </row>
    <row r="20" spans="1:5" ht="15.75" x14ac:dyDescent="0.25">
      <c r="A20" s="22" t="s">
        <v>353</v>
      </c>
      <c r="B20" s="23" t="s">
        <v>331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2022-03-14T12:21:26Z</dcterms:modified>
</cp:coreProperties>
</file>