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20-1-08-00-0-1398\"/>
    </mc:Choice>
  </mc:AlternateContent>
  <xr:revisionPtr revIDLastSave="0" documentId="13_ncr:1_{992C3B51-B641-4521-88D0-622B1D2ECE69}" xr6:coauthVersionLast="36" xr6:coauthVersionMax="36" xr10:uidLastSave="{00000000-0000-0000-0000-000000000000}"/>
  <bookViews>
    <workbookView xWindow="0" yWindow="0" windowWidth="28800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E19" i="4" s="1"/>
  <c r="F19" i="4" s="1"/>
  <c r="H19" i="4" s="1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E18" i="4" s="1"/>
  <c r="F18" i="4" s="1"/>
  <c r="H18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E17" i="4" s="1"/>
  <c r="F17" i="4" s="1"/>
  <c r="H17" i="4" s="1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E16" i="4" s="1"/>
  <c r="D8" i="5"/>
  <c r="C9" i="6"/>
  <c r="C5" i="6"/>
  <c r="C8" i="6" s="1"/>
  <c r="C18" i="6" s="1"/>
  <c r="C4" i="6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C38" i="4" l="1"/>
  <c r="E35" i="4"/>
  <c r="F35" i="4" s="1"/>
  <c r="G35" i="4" s="1"/>
  <c r="C37" i="4"/>
  <c r="I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<sst xmlns="http://schemas.openxmlformats.org/spreadsheetml/2006/main" count="688" uniqueCount="383">
  <si>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</si>
  <si>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</si>
  <si>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</si>
  <si>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</si>
  <si>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</si>
  <si>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</si>
  <si>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</si>
  <si>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</si>
  <si>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</si>
  <si>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</si>
  <si>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</si>
  <si>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</si>
  <si>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</si>
  <si>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</si>
  <si>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</si>
  <si>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</si>
  <si>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</si>
  <si>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</si>
  <si>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</si>
  <si>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</si>
  <si>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</si>
  <si>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</si>
  <si>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</si>
  <si>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</si>
  <si>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</si>
  <si>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</si>
  <si>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</si>
  <si>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</si>
  <si>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</si>
  <si>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</si>
  <si>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</si>
  <si>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</si>
  <si>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</si>
  <si>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</si>
  <si>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</si>
  <si>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</si>
  <si>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</si>
  <si>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</si>
  <si>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</si>
  <si>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</si>
  <si>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</si>
  <si>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</si>
  <si>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</si>
  <si>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</si>
  <si>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</si>
  <si>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</si>
  <si>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</si>
  <si>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</si>
  <si>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</si>
  <si>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</si>
  <si>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</si>
  <si>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</si>
  <si>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</si>
  <si>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</si>
  <si>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</si>
  <si>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</si>
  <si>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</si>
  <si>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</si>
  <si>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</si>
  <si>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</si>
  <si>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</si>
  <si>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</si>
  <si>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</si>
  <si>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</si>
  <si>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</si>
  <si>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</si>
  <si>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</si>
  <si>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</si>
  <si>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</si>
  <si>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</si>
  <si>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</si>
  <si>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</si>
  <si>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</si>
  <si>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</si>
  <si>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</si>
  <si>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</si>
  <si>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</si>
  <si>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</si>
  <si>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</si>
  <si>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</si>
  <si>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</si>
  <si>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</si>
  <si>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</si>
  <si>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</si>
  <si>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</si>
  <si>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</si>
  <si>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</si>
  <si>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</si>
  <si>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</si>
  <si>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</si>
  <si>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</si>
  <si>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</si>
  <si>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</si>
  <si>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</si>
  <si>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</si>
  <si>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</si>
  <si>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</si>
  <si>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</si>
  <si>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</si>
  <si>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</si>
  <si>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</si>
  <si>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</si>
  <si>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</si>
  <si>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</si>
  <si>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</si>
  <si>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</si>
  <si>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</si>
  <si>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</si>
  <si>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</si>
  <si>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</si>
  <si>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</si>
  <si>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</si>
  <si>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</si>
  <si>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</si>
  <si>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</si>
  <si>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</si>
  <si>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</si>
  <si>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</si>
  <si>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</si>
  <si>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</si>
  <si>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</si>
  <si>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</si>
  <si>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</si>
  <si>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</si>
  <si>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</si>
  <si>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</si>
  <si>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</si>
  <si>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</si>
  <si>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</si>
  <si>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</si>
  <si>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</si>
  <si>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</si>
  <si>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</si>
  <si>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</si>
  <si>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</si>
  <si>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</si>
  <si>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</si>
  <si>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</si>
  <si>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</si>
  <si>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</si>
  <si>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</si>
  <si>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</si>
  <si>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</si>
  <si>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</si>
  <si>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</si>
  <si>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</si>
  <si>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</si>
  <si>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</si>
  <si>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</si>
  <si>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</si>
  <si>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</si>
  <si>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</si>
  <si>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</si>
  <si>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</si>
  <si>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</si>
  <si>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</si>
  <si>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</si>
  <si>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</si>
  <si>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</si>
  <si>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</si>
  <si>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</si>
  <si>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</si>
  <si>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</si>
  <si>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</si>
  <si>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</si>
  <si>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</si>
  <si>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</si>
  <si>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</si>
  <si>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</si>
  <si>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</si>
  <si>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</si>
  <si>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</si>
  <si>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</si>
  <si>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</si>
  <si>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</si>
  <si>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</si>
  <si>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</si>
  <si>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</si>
  <si>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</si>
  <si>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</si>
  <si>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</si>
  <si>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</si>
  <si>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</si>
  <si>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</si>
  <si>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</si>
  <si>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</si>
  <si>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</si>
  <si>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</si>
  <si>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</si>
  <si>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</si>
  <si>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</si>
  <si>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</si>
  <si>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</si>
  <si>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</si>
  <si>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</si>
  <si>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</si>
  <si>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</si>
  <si>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</si>
  <si>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</si>
  <si>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</si>
  <si>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</si>
  <si>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</si>
  <si>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</si>
  <si>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</si>
  <si>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</si>
  <si>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</si>
  <si>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</si>
  <si>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</si>
  <si>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</si>
  <si>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</si>
  <si>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</si>
  <si>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</si>
  <si>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</si>
  <si>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</si>
  <si>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</si>
  <si>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</si>
  <si>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</si>
  <si>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</si>
  <si>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</si>
  <si>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</si>
  <si>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</si>
  <si>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</si>
  <si>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</si>
  <si>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</si>
  <si>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</si>
  <si>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</si>
  <si>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</si>
  <si>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</si>
  <si>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</si>
  <si>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</si>
  <si>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</si>
  <si>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</si>
  <si>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</si>
  <si>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</si>
  <si>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</si>
  <si>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</si>
  <si>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</si>
  <si>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</si>
  <si>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</si>
  <si>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</si>
  <si>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</si>
  <si>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</si>
  <si>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</si>
  <si>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</si>
  <si>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</si>
  <si>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</si>
  <si>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</si>
  <si>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</si>
  <si>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</si>
  <si>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</si>
  <si>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</si>
  <si>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</si>
  <si>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</si>
  <si>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</si>
  <si>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</si>
  <si>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</si>
  <si>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</si>
  <si>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</si>
  <si>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</si>
  <si>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</si>
  <si>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</si>
  <si>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</si>
  <si>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</si>
  <si>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</si>
  <si>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</si>
  <si>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</si>
  <si>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</si>
  <si>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</si>
  <si>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</si>
  <si>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</si>
  <si>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</si>
  <si>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</si>
  <si>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</si>
  <si>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</si>
  <si>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</si>
  <si>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</si>
  <si>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</si>
  <si>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</si>
  <si>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</si>
  <si>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</si>
  <si>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</si>
  <si>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</si>
  <si>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</si>
  <si>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</si>
  <si>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</si>
  <si>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</si>
  <si>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</si>
  <si>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</si>
  <si>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</si>
  <si>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</si>
  <si>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</si>
  <si>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</si>
  <si>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</si>
  <si>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</si>
  <si>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</si>
  <si>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</si>
  <si>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</si>
  <si>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</si>
  <si>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</si>
  <si>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</si>
  <si>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</si>
  <si>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</si>
  <si>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</si>
  <si>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</si>
  <si>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</si>
  <si>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</si>
  <si>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</si>
  <si>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</si>
  <si>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</si>
  <si>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</si>
  <si>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</si>
  <si>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</si>
  <si>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</si>
  <si>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</si>
  <si>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</si>
  <si>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</si>
  <si>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</si>
  <si>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</si>
  <si>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</si>
  <si>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</si>
  <si>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</si>
  <si>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</si>
  <si>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</si>
  <si>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</si>
  <si>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</si>
  <si>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</si>
  <si>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</si>
  <si>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</si>
  <si>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</si>
  <si>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</si>
  <si>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</si>
  <si>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</si>
  <si>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</si>
  <si>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</si>
  <si>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</si>
  <si>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</si>
  <si>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</si>
  <si>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</si>
  <si>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</si>
  <si>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</si>
  <si>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</si>
  <si>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</si>
  <si>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</si>
  <si>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</si>
  <si>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</si>
  <si>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</si>
  <si>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</si>
  <si>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</si>
  <si>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</si>
  <si>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</si>
  <si>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</si>
  <si>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</si>
  <si>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</si>
  <si>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</si>
  <si>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</si>
  <si>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</si>
  <si>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</si>
  <si>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</si>
  <si>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</si>
  <si>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</si>
  <si>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</si>
  <si>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</si>
  <si>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</si>
  <si>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</si>
  <si>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</si>
  <si>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</si>
  <si>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</si>
  <si>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</si>
  <si>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</si>
  <si>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</si>
  <si>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</si>
  <si>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</si>
  <si>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</si>
  <si>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L_20-1-20-1-08-00-0-1398</t>
  </si>
  <si>
    <t>Бокс, Стр-во ВЛ-10 кВ от опоры №3 ВЛ-10 кВ Л-2 6,92 км. (инв. № 010000254) до ТП-9 в п. Заборье Бокситогорского района ЛО (20-1-20-1-08-00-0-1398)</t>
  </si>
  <si>
    <t>шт.</t>
  </si>
  <si>
    <t>1000м2</t>
  </si>
  <si>
    <t>Га</t>
  </si>
  <si>
    <t>1.4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</si>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</sst>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0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8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6" style="59" customWidth="1"/>
    <col min="8" max="8" width="15.710937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19" width="0" style="59" hidden="1" customWidth="1"/>
    <col min="20" max="16384" width="9.140625" style="59"/>
  </cols>
  <sheetData>
    <row r="1" spans="1:16" x14ac:dyDescent="0.25">
      <c r="H1" s="2" t="s">
        <v>37</v>
      </c>
    </row>
    <row r="3" spans="1:16" x14ac:dyDescent="0.25">
      <c r="A3" s="60" t="s">
        <v>19</v>
      </c>
    </row>
    <row r="5" spans="1:16" ht="26.25" customHeight="1" x14ac:dyDescent="0.25">
      <c r="A5" s="103" t="s">
        <v>374</v>
      </c>
      <c r="B5" s="103"/>
      <c r="C5" s="103"/>
      <c r="D5" s="103"/>
      <c r="E5" s="103"/>
      <c r="F5" s="103"/>
    </row>
    <row r="7" spans="1:16" ht="21" customHeight="1" x14ac:dyDescent="0.25">
      <c r="A7" s="61" t="s">
        <v>8</v>
      </c>
      <c r="F7" s="104" t="s">
        <v>373</v>
      </c>
      <c r="G7" s="104"/>
      <c r="H7" s="104"/>
    </row>
    <row r="8" spans="1:16" x14ac:dyDescent="0.25">
      <c r="A8" s="62"/>
    </row>
    <row r="9" spans="1:16" x14ac:dyDescent="0.25">
      <c r="A9" s="61" t="s">
        <v>15</v>
      </c>
      <c r="F9" s="104" t="s">
        <v>334</v>
      </c>
      <c r="G9" s="104"/>
      <c r="H9" s="104"/>
    </row>
    <row r="10" spans="1:16" x14ac:dyDescent="0.25">
      <c r="A10" s="62"/>
    </row>
    <row r="11" spans="1:16" x14ac:dyDescent="0.25">
      <c r="A11" s="63" t="s">
        <v>20</v>
      </c>
      <c r="B11" s="64"/>
      <c r="C11" s="64"/>
    </row>
    <row r="12" spans="1:16" x14ac:dyDescent="0.25">
      <c r="H12" s="65" t="s">
        <v>382</v>
      </c>
    </row>
    <row r="13" spans="1:16" s="58" customFormat="1" ht="26.25" customHeight="1" x14ac:dyDescent="0.25">
      <c r="A13" s="101" t="s">
        <v>9</v>
      </c>
      <c r="B13" s="101" t="s">
        <v>21</v>
      </c>
      <c r="C13" s="101" t="s">
        <v>11</v>
      </c>
      <c r="D13" s="101" t="s">
        <v>10</v>
      </c>
      <c r="E13" s="101" t="s">
        <v>43</v>
      </c>
      <c r="F13" s="101" t="s">
        <v>14</v>
      </c>
      <c r="G13" s="101" t="s">
        <v>27</v>
      </c>
      <c r="H13" s="101" t="s">
        <v>42</v>
      </c>
      <c r="I13" s="57"/>
      <c r="J13" s="56"/>
      <c r="K13" s="66">
        <v>7.46</v>
      </c>
    </row>
    <row r="14" spans="1:16" ht="37.5" customHeight="1" x14ac:dyDescent="0.25">
      <c r="A14" s="102"/>
      <c r="B14" s="102"/>
      <c r="C14" s="102"/>
      <c r="D14" s="102"/>
      <c r="E14" s="102"/>
      <c r="F14" s="102"/>
      <c r="G14" s="102"/>
      <c r="H14" s="102"/>
      <c r="I14" s="56"/>
      <c r="J14" s="56"/>
      <c r="K14" s="66">
        <v>6.16</v>
      </c>
      <c r="M14" s="67"/>
      <c r="N14" s="68"/>
      <c r="O14" s="51"/>
      <c r="P14" s="69"/>
    </row>
    <row r="15" spans="1:16" ht="15.75" x14ac:dyDescent="0.25">
      <c r="A15" s="70" t="s">
        <v>22</v>
      </c>
      <c r="B15" s="71" t="s">
        <v>23</v>
      </c>
      <c r="C15" s="72"/>
      <c r="D15" s="73"/>
      <c r="E15" s="73"/>
      <c r="F15" s="73"/>
      <c r="G15" s="73"/>
      <c r="H15" s="73"/>
      <c r="I15" s="55"/>
      <c r="J15" s="55"/>
      <c r="K15" s="66">
        <v>5.62</v>
      </c>
      <c r="M15" s="67"/>
      <c r="N15" s="68"/>
      <c r="O15" s="74"/>
      <c r="P15" s="75"/>
    </row>
    <row r="16" spans="1:16" ht="15.75" x14ac:dyDescent="0.25">
      <c r="A16" s="76" t="s">
        <v>355</v>
      </c>
      <c r="B16" s="77" t="s">
        <v>53</v>
      </c>
      <c r="C16" s="78" t="s">
        <v>327</v>
      </c>
      <c r="D16" s="79">
        <v>0.11700000000000001</v>
      </c>
      <c r="E16" s="79">
        <f>VLOOKUP(B16,'Типовые 2 кв. 2021'!B:D,3,)</f>
        <v>366791.92499999999</v>
      </c>
      <c r="F16" s="79">
        <f>D16*E16</f>
        <v>42914.655225000002</v>
      </c>
      <c r="G16" s="80">
        <v>6.16</v>
      </c>
      <c r="H16" s="79">
        <f>F16*G16</f>
        <v>264354.27618600003</v>
      </c>
      <c r="J16" s="81"/>
      <c r="K16" s="81"/>
      <c r="M16" s="67"/>
      <c r="N16" s="68"/>
      <c r="O16" s="74"/>
      <c r="P16" s="75"/>
    </row>
    <row r="17" spans="1:16" ht="15.75" x14ac:dyDescent="0.25">
      <c r="A17" s="76" t="s">
        <v>353</v>
      </c>
      <c r="B17" s="77" t="s">
        <v>139</v>
      </c>
      <c r="C17" s="78" t="s">
        <v>375</v>
      </c>
      <c r="D17" s="79">
        <v>2</v>
      </c>
      <c r="E17" s="79">
        <f>VLOOKUP(B17,'Типовые 2 кв. 2021'!B:D,3,)</f>
        <v>17188.408333333333</v>
      </c>
      <c r="F17" s="79">
        <f>D17*E17</f>
        <v>34376.816666666666</v>
      </c>
      <c r="G17" s="80">
        <v>6.16</v>
      </c>
      <c r="H17" s="79">
        <f>F17*G17</f>
        <v>211761.19066666666</v>
      </c>
      <c r="J17" s="81"/>
      <c r="K17" s="81"/>
      <c r="M17" s="67"/>
      <c r="N17" s="68"/>
      <c r="O17" s="74"/>
      <c r="P17" s="75"/>
    </row>
    <row r="18" spans="1:16" ht="15.75" x14ac:dyDescent="0.25">
      <c r="A18" s="76" t="s">
        <v>354</v>
      </c>
      <c r="B18" s="77" t="s">
        <v>372</v>
      </c>
      <c r="C18" s="78" t="s">
        <v>376</v>
      </c>
      <c r="D18" s="79">
        <v>1.2</v>
      </c>
      <c r="E18" s="79">
        <f>VLOOKUP(B18,'Типовые 2 кв. 2021'!B:D,3,)</f>
        <v>49822.958333333336</v>
      </c>
      <c r="F18" s="79">
        <f>D18*E18</f>
        <v>59787.55</v>
      </c>
      <c r="G18" s="80">
        <v>6.16</v>
      </c>
      <c r="H18" s="79">
        <f>F18*G18</f>
        <v>368291.30800000002</v>
      </c>
      <c r="J18" s="81"/>
      <c r="K18" s="81"/>
      <c r="M18" s="67"/>
      <c r="N18" s="68"/>
      <c r="O18" s="74"/>
      <c r="P18" s="75"/>
    </row>
    <row r="19" spans="1:16" ht="15.75" x14ac:dyDescent="0.25">
      <c r="A19" s="76" t="s">
        <v>378</v>
      </c>
      <c r="B19" s="77" t="s">
        <v>363</v>
      </c>
      <c r="C19" s="78" t="s">
        <v>377</v>
      </c>
      <c r="D19" s="79">
        <v>0.05</v>
      </c>
      <c r="E19" s="79">
        <f>VLOOKUP(B19,'Типовые 2 кв. 2021'!B:D,3,)</f>
        <v>130851.21666666666</v>
      </c>
      <c r="F19" s="79">
        <f>D19*E19</f>
        <v>6542.560833333333</v>
      </c>
      <c r="G19" s="80">
        <v>6.16</v>
      </c>
      <c r="H19" s="79">
        <f>F19*G19</f>
        <v>40302.174733333333</v>
      </c>
      <c r="J19" s="81"/>
      <c r="K19" s="81"/>
      <c r="M19" s="67"/>
      <c r="N19" s="68"/>
      <c r="O19" s="74"/>
      <c r="P19" s="75"/>
    </row>
    <row r="20" spans="1:16" x14ac:dyDescent="0.25">
      <c r="A20" s="82"/>
      <c r="B20" s="72"/>
      <c r="C20" s="78"/>
      <c r="D20" s="80"/>
      <c r="E20" s="80"/>
      <c r="F20" s="80"/>
      <c r="G20" s="80"/>
      <c r="H20" s="80"/>
    </row>
    <row r="21" spans="1:16" x14ac:dyDescent="0.25">
      <c r="A21" s="82"/>
      <c r="B21" s="72"/>
      <c r="C21" s="78"/>
      <c r="D21" s="80"/>
      <c r="E21" s="80"/>
      <c r="F21" s="80"/>
      <c r="G21" s="80"/>
      <c r="H21" s="80"/>
    </row>
    <row r="22" spans="1:16" x14ac:dyDescent="0.25">
      <c r="A22" s="82"/>
      <c r="B22" s="71" t="s">
        <v>12</v>
      </c>
      <c r="C22" s="78"/>
      <c r="D22" s="80"/>
      <c r="E22" s="80"/>
      <c r="F22" s="80"/>
      <c r="G22" s="80"/>
      <c r="H22" s="80">
        <f>SUM(H23:H24)</f>
        <v>884708.94958600006</v>
      </c>
    </row>
    <row r="23" spans="1:16" x14ac:dyDescent="0.25">
      <c r="A23" s="82"/>
      <c r="B23" s="83" t="s">
        <v>2</v>
      </c>
      <c r="C23" s="78"/>
      <c r="D23" s="80"/>
      <c r="E23" s="80"/>
      <c r="F23" s="80"/>
      <c r="G23" s="80"/>
      <c r="H23" s="80">
        <f>H16+H18+H17+H19</f>
        <v>884708.94958600006</v>
      </c>
    </row>
    <row r="24" spans="1:16" x14ac:dyDescent="0.25">
      <c r="A24" s="82"/>
      <c r="B24" s="83" t="s">
        <v>3</v>
      </c>
      <c r="C24" s="78"/>
      <c r="D24" s="80"/>
      <c r="E24" s="80"/>
      <c r="F24" s="80"/>
      <c r="G24" s="80"/>
      <c r="H24" s="80">
        <v>0</v>
      </c>
    </row>
    <row r="25" spans="1:16" x14ac:dyDescent="0.25">
      <c r="A25" s="70" t="s">
        <v>24</v>
      </c>
      <c r="B25" s="71" t="s">
        <v>31</v>
      </c>
      <c r="C25" s="78"/>
      <c r="D25" s="80"/>
      <c r="E25" s="80"/>
      <c r="F25" s="80"/>
      <c r="G25" s="80"/>
      <c r="H25" s="80">
        <f>H22*0.08</f>
        <v>70776.715966880001</v>
      </c>
    </row>
    <row r="26" spans="1:16" x14ac:dyDescent="0.25">
      <c r="A26" s="70" t="s">
        <v>26</v>
      </c>
      <c r="B26" s="71" t="s">
        <v>25</v>
      </c>
      <c r="C26" s="78"/>
      <c r="D26" s="80"/>
      <c r="E26" s="80"/>
      <c r="F26" s="80"/>
      <c r="G26" s="80"/>
      <c r="H26" s="80">
        <f>H25+H22</f>
        <v>955485.66555288003</v>
      </c>
      <c r="I26" s="84">
        <f>H26-(SUM(C31:C33))</f>
        <v>0</v>
      </c>
    </row>
    <row r="27" spans="1:16" x14ac:dyDescent="0.25">
      <c r="A27" s="85"/>
      <c r="B27" s="55"/>
      <c r="C27" s="55"/>
    </row>
    <row r="28" spans="1:16" x14ac:dyDescent="0.25">
      <c r="A28" s="64" t="s">
        <v>13</v>
      </c>
      <c r="B28" s="55"/>
      <c r="C28" s="55"/>
    </row>
    <row r="29" spans="1:16" x14ac:dyDescent="0.25">
      <c r="A29" s="86"/>
      <c r="B29" s="55"/>
      <c r="C29" s="55"/>
      <c r="G29" s="65" t="s">
        <v>382</v>
      </c>
    </row>
    <row r="30" spans="1:16" ht="63.75" customHeight="1" x14ac:dyDescent="0.25">
      <c r="A30" s="87" t="s">
        <v>9</v>
      </c>
      <c r="B30" s="87" t="s">
        <v>0</v>
      </c>
      <c r="C30" s="88" t="s">
        <v>44</v>
      </c>
      <c r="D30" s="87" t="s">
        <v>40</v>
      </c>
      <c r="E30" s="87" t="s">
        <v>16</v>
      </c>
      <c r="F30" s="87" t="s">
        <v>17</v>
      </c>
      <c r="G30" s="87" t="s">
        <v>18</v>
      </c>
    </row>
    <row r="31" spans="1:16" ht="15.75" x14ac:dyDescent="0.25">
      <c r="A31" s="89">
        <v>1</v>
      </c>
      <c r="B31" s="83" t="s">
        <v>1</v>
      </c>
      <c r="C31" s="90">
        <f>H25</f>
        <v>70776.715966880001</v>
      </c>
      <c r="D31" s="91">
        <v>1.0369999999999999</v>
      </c>
      <c r="E31" s="54">
        <f>C31*D31</f>
        <v>73395.45445765456</v>
      </c>
      <c r="F31" s="54">
        <f>E31*0.2</f>
        <v>14679.090891530912</v>
      </c>
      <c r="G31" s="54">
        <f>E31+F31</f>
        <v>88074.545349185471</v>
      </c>
      <c r="I31" s="67"/>
      <c r="J31" s="68"/>
      <c r="K31" s="74"/>
      <c r="L31" s="92"/>
    </row>
    <row r="32" spans="1:16" ht="15.75" x14ac:dyDescent="0.25">
      <c r="A32" s="89">
        <v>2</v>
      </c>
      <c r="B32" s="83" t="s">
        <v>2</v>
      </c>
      <c r="C32" s="93">
        <f>H23</f>
        <v>884708.94958600006</v>
      </c>
      <c r="D32" s="91">
        <v>1.0369999999999999</v>
      </c>
      <c r="E32" s="54">
        <f t="shared" ref="E32:E39" si="0">C32*D32</f>
        <v>917443.18072068202</v>
      </c>
      <c r="F32" s="54">
        <f t="shared" ref="F32:F39" si="1">E32*0.2</f>
        <v>183488.63614413643</v>
      </c>
      <c r="G32" s="54">
        <f t="shared" ref="G32:G39" si="2">E32+F32</f>
        <v>1100931.8168648183</v>
      </c>
      <c r="I32" s="67"/>
      <c r="J32" s="68"/>
      <c r="K32" s="74"/>
      <c r="L32" s="92"/>
    </row>
    <row r="33" spans="1:12" ht="15.75" x14ac:dyDescent="0.25">
      <c r="A33" s="89">
        <v>3</v>
      </c>
      <c r="B33" s="83" t="s">
        <v>3</v>
      </c>
      <c r="C33" s="93">
        <f>H24</f>
        <v>0</v>
      </c>
      <c r="D33" s="91">
        <v>1.0369999999999999</v>
      </c>
      <c r="E33" s="54">
        <f t="shared" si="0"/>
        <v>0</v>
      </c>
      <c r="F33" s="54">
        <f t="shared" si="1"/>
        <v>0</v>
      </c>
      <c r="G33" s="54">
        <f t="shared" si="2"/>
        <v>0</v>
      </c>
      <c r="I33" s="67"/>
      <c r="J33" s="68"/>
      <c r="K33" s="74"/>
      <c r="L33" s="92"/>
    </row>
    <row r="34" spans="1:12" ht="15.75" x14ac:dyDescent="0.25">
      <c r="A34" s="89">
        <v>4</v>
      </c>
      <c r="B34" s="83" t="s">
        <v>7</v>
      </c>
      <c r="C34" s="93">
        <f>SUM(C35:C39)</f>
        <v>158323.9747821122</v>
      </c>
      <c r="D34" s="91">
        <v>1.0369999999999999</v>
      </c>
      <c r="E34" s="54">
        <f t="shared" si="0"/>
        <v>164181.96184905033</v>
      </c>
      <c r="F34" s="54">
        <f t="shared" si="1"/>
        <v>32836.39236981007</v>
      </c>
      <c r="G34" s="54">
        <f t="shared" si="2"/>
        <v>197018.35421886039</v>
      </c>
      <c r="I34" s="67"/>
      <c r="J34" s="68"/>
      <c r="K34" s="74"/>
      <c r="L34" s="92"/>
    </row>
    <row r="35" spans="1:12" ht="15.75" x14ac:dyDescent="0.25">
      <c r="A35" s="76" t="s">
        <v>356</v>
      </c>
      <c r="B35" s="83" t="s">
        <v>4</v>
      </c>
      <c r="C35" s="93">
        <f>SUM(C31:C33)*I35</f>
        <v>9268.2109558629363</v>
      </c>
      <c r="D35" s="91">
        <v>1.0369999999999999</v>
      </c>
      <c r="E35" s="54">
        <f t="shared" si="0"/>
        <v>9611.134761229865</v>
      </c>
      <c r="F35" s="54">
        <f t="shared" si="1"/>
        <v>1922.2269522459731</v>
      </c>
      <c r="G35" s="54">
        <f t="shared" si="2"/>
        <v>11533.361713475839</v>
      </c>
      <c r="I35" s="94">
        <v>9.7000000000000003E-3</v>
      </c>
      <c r="J35" s="68"/>
      <c r="K35" s="74"/>
      <c r="L35" s="92"/>
    </row>
    <row r="36" spans="1:12" ht="15.75" x14ac:dyDescent="0.25">
      <c r="A36" s="76" t="s">
        <v>357</v>
      </c>
      <c r="B36" s="95" t="s">
        <v>38</v>
      </c>
      <c r="C36" s="93">
        <f>SUM(C31:C33)*I36</f>
        <v>20447.393242831633</v>
      </c>
      <c r="D36" s="91">
        <v>1.0369999999999999</v>
      </c>
      <c r="E36" s="54">
        <f t="shared" si="0"/>
        <v>21203.946792816401</v>
      </c>
      <c r="F36" s="54">
        <f t="shared" si="1"/>
        <v>4240.7893585632801</v>
      </c>
      <c r="G36" s="54">
        <f t="shared" si="2"/>
        <v>25444.736151379682</v>
      </c>
      <c r="I36" s="94">
        <v>2.1399999999999999E-2</v>
      </c>
      <c r="J36" s="68"/>
      <c r="K36" s="74"/>
      <c r="L36" s="92"/>
    </row>
    <row r="37" spans="1:12" ht="15.75" x14ac:dyDescent="0.25">
      <c r="A37" s="76" t="s">
        <v>358</v>
      </c>
      <c r="B37" s="95" t="s">
        <v>39</v>
      </c>
      <c r="C37" s="93">
        <f>SUM(C31:C33)*I37</f>
        <v>80642.990172663078</v>
      </c>
      <c r="D37" s="91">
        <v>1.0369999999999999</v>
      </c>
      <c r="E37" s="54">
        <f t="shared" si="0"/>
        <v>83626.780809051605</v>
      </c>
      <c r="F37" s="54">
        <f t="shared" si="1"/>
        <v>16725.356161810323</v>
      </c>
      <c r="G37" s="54">
        <f t="shared" si="2"/>
        <v>100352.13697086193</v>
      </c>
      <c r="I37" s="94">
        <v>8.4400000000000003E-2</v>
      </c>
      <c r="J37" s="68"/>
      <c r="K37" s="74"/>
      <c r="L37" s="92"/>
    </row>
    <row r="38" spans="1:12" ht="15.75" x14ac:dyDescent="0.25">
      <c r="A38" s="76" t="s">
        <v>359</v>
      </c>
      <c r="B38" s="83" t="s">
        <v>6</v>
      </c>
      <c r="C38" s="93">
        <f>SUM(C31:C33)*I38</f>
        <v>27231.34146825708</v>
      </c>
      <c r="D38" s="91">
        <v>1.0369999999999999</v>
      </c>
      <c r="E38" s="54">
        <f t="shared" si="0"/>
        <v>28238.901102582589</v>
      </c>
      <c r="F38" s="54">
        <f t="shared" si="1"/>
        <v>5647.7802205165181</v>
      </c>
      <c r="G38" s="54">
        <f t="shared" si="2"/>
        <v>33886.68132309911</v>
      </c>
      <c r="I38" s="94">
        <v>2.8500000000000001E-2</v>
      </c>
      <c r="J38" s="68"/>
      <c r="K38" s="74"/>
      <c r="L38" s="92"/>
    </row>
    <row r="39" spans="1:12" x14ac:dyDescent="0.25">
      <c r="A39" s="76" t="s">
        <v>360</v>
      </c>
      <c r="B39" s="83" t="s">
        <v>5</v>
      </c>
      <c r="C39" s="93">
        <f>SUM(C31:C33)*I39</f>
        <v>20734.038942497496</v>
      </c>
      <c r="D39" s="91">
        <v>1.0369999999999999</v>
      </c>
      <c r="E39" s="54">
        <f t="shared" si="0"/>
        <v>21501.198383369901</v>
      </c>
      <c r="F39" s="54">
        <f t="shared" si="1"/>
        <v>4300.2396766739803</v>
      </c>
      <c r="G39" s="54">
        <f t="shared" si="2"/>
        <v>25801.438060043882</v>
      </c>
      <c r="I39" s="96">
        <v>2.1700000000000001E-2</v>
      </c>
    </row>
    <row r="40" spans="1:12" x14ac:dyDescent="0.25">
      <c r="A40" s="82"/>
      <c r="B40" s="97" t="s">
        <v>361</v>
      </c>
      <c r="C40" s="93">
        <f>SUM(C31:C34)</f>
        <v>1113809.6403349922</v>
      </c>
      <c r="D40" s="91">
        <v>1.0369999999999999</v>
      </c>
      <c r="E40" s="54">
        <f>SUM(E31:E34)</f>
        <v>1155020.597027387</v>
      </c>
      <c r="F40" s="54">
        <f>SUM(F31:F34)</f>
        <v>231004.11940547742</v>
      </c>
      <c r="G40" s="54">
        <f>SUM(G31:G34)</f>
        <v>1386024.7164328641</v>
      </c>
    </row>
    <row r="42" spans="1:12" s="55" customFormat="1" ht="12.75" x14ac:dyDescent="0.2">
      <c r="A42" s="86" t="s">
        <v>28</v>
      </c>
      <c r="B42" s="86"/>
    </row>
    <row r="43" spans="1:12" s="56" customFormat="1" ht="67.5" customHeight="1" x14ac:dyDescent="0.25">
      <c r="A43" s="98" t="s">
        <v>29</v>
      </c>
      <c r="B43" s="100" t="s">
        <v>379</v>
      </c>
      <c r="C43" s="100"/>
      <c r="D43" s="100"/>
      <c r="E43" s="100"/>
      <c r="F43" s="100"/>
      <c r="G43" s="100"/>
    </row>
    <row r="44" spans="1:12" s="56" customFormat="1" ht="40.5" customHeight="1" x14ac:dyDescent="0.25">
      <c r="A44" s="98" t="s">
        <v>30</v>
      </c>
      <c r="B44" s="100" t="s">
        <v>362</v>
      </c>
      <c r="C44" s="100"/>
      <c r="D44" s="100"/>
      <c r="E44" s="100"/>
      <c r="F44" s="100"/>
      <c r="G44" s="100"/>
      <c r="H44" s="57"/>
      <c r="I44" s="57" t="s">
        <v>369</v>
      </c>
      <c r="J44" s="56">
        <v>7.46</v>
      </c>
    </row>
    <row r="45" spans="1:12" s="56" customFormat="1" ht="28.5" customHeight="1" x14ac:dyDescent="0.25">
      <c r="A45" s="98" t="s">
        <v>32</v>
      </c>
      <c r="B45" s="100" t="s">
        <v>33</v>
      </c>
      <c r="C45" s="100"/>
      <c r="D45" s="100"/>
      <c r="E45" s="100"/>
      <c r="F45" s="100"/>
      <c r="G45" s="100"/>
      <c r="I45" s="56" t="s">
        <v>367</v>
      </c>
      <c r="J45" s="56">
        <v>5.62</v>
      </c>
    </row>
    <row r="46" spans="1:12" s="55" customFormat="1" ht="16.5" customHeight="1" x14ac:dyDescent="0.2">
      <c r="A46" s="98" t="s">
        <v>34</v>
      </c>
      <c r="B46" s="56" t="s">
        <v>380</v>
      </c>
      <c r="C46" s="56"/>
      <c r="I46" s="55" t="s">
        <v>366</v>
      </c>
      <c r="J46" s="55">
        <v>6.16</v>
      </c>
    </row>
    <row r="47" spans="1:12" s="55" customFormat="1" ht="15.75" customHeight="1" x14ac:dyDescent="0.2">
      <c r="A47" s="99" t="s">
        <v>35</v>
      </c>
      <c r="B47" s="56" t="s">
        <v>381</v>
      </c>
      <c r="C47" s="56"/>
    </row>
    <row r="48" spans="1:12" s="55" customFormat="1" ht="18.75" customHeight="1" x14ac:dyDescent="0.2">
      <c r="A48" s="99" t="s">
        <v>36</v>
      </c>
      <c r="B48" s="56" t="s">
        <v>41</v>
      </c>
      <c r="C48" s="56"/>
    </row>
    <row r="49" spans="1:2" s="55" customFormat="1" ht="12.75" x14ac:dyDescent="0.2">
      <c r="A49" s="85"/>
    </row>
    <row r="50" spans="1:2" x14ac:dyDescent="0.25">
      <c r="B50" s="56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9" xr:uid="{00000000-0002-0000-0000-000000000000}">
      <formula1>$K$13:$K$15</formula1>
    </dataValidation>
    <dataValidation type="list" allowBlank="1" showInputMessage="1" showErrorMessage="1" sqref="G20:G21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3" activePane="bottomLeft" state="frozen"/>
      <selection pane="bottomLeft" activeCell="B95" sqref="B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5" t="s">
        <v>46</v>
      </c>
      <c r="C3" s="105"/>
      <c r="D3" s="105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6"/>
      <c r="D6" s="106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2022-03-14T12:23:12Z</dcterms:modified>
</cp:coreProperties>
</file>