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Работа\Документы для подачи на торги\Обоснование стоимости общестрой\21-1-17-1-11-04-2-0201\"/>
    </mc:Choice>
  </mc:AlternateContent>
  <xr:revisionPtr revIDLastSave="0" documentId="13_ncr:1_{AA69D9F0-5718-4671-98A1-B371B071CCA5}" xr6:coauthVersionLast="36" xr6:coauthVersionMax="36" xr10:uidLastSave="{00000000-0000-0000-0000-000000000000}"/>
  <bookViews>
    <workbookView xWindow="0" yWindow="0" windowWidth="28800" windowHeight="12330" activeTab="1" xr2:uid="{00000000-000D-0000-FFFF-FFFF00000000}"/>
  </bookViews>
  <sheets>
    <sheet name="ССР" sheetId="12" r:id="rId1"/>
    <sheet name="ЛС ПИР" sheetId="13" r:id="rId2"/>
    <sheet name="01-01-01" sheetId="2" r:id="rId3"/>
    <sheet name="02-01-01" sheetId="4" r:id="rId4"/>
    <sheet name="02-01-02" sheetId="5" r:id="rId5"/>
    <sheet name="02-01-03" sheetId="7" r:id="rId6"/>
    <sheet name="02-01-04" sheetId="8" r:id="rId7"/>
    <sheet name="02-01-05" sheetId="9" r:id="rId8"/>
    <sheet name="02-01-06" sheetId="10" r:id="rId9"/>
    <sheet name="02-01-07" sheetId="11" r:id="rId10"/>
    <sheet name="03-01-01" sheetId="6" r:id="rId11"/>
    <sheet name="04-01-01" sheetId="3" r:id="rId12"/>
  </sheets>
  <definedNames>
    <definedName name="_xlnm.Print_Titles" localSheetId="2">'01-01-01'!$14:$14</definedName>
    <definedName name="_xlnm.Print_Titles" localSheetId="3">'02-01-01'!$14:$14</definedName>
    <definedName name="_xlnm.Print_Titles" localSheetId="4">'02-01-02'!$14:$14</definedName>
    <definedName name="_xlnm.Print_Titles" localSheetId="5">'02-01-03'!$14:$14</definedName>
    <definedName name="_xlnm.Print_Titles" localSheetId="6">'02-01-04'!$14:$14</definedName>
    <definedName name="_xlnm.Print_Titles" localSheetId="7">'02-01-05'!$14:$14</definedName>
    <definedName name="_xlnm.Print_Titles" localSheetId="8">'02-01-06'!$14:$14</definedName>
    <definedName name="_xlnm.Print_Titles" localSheetId="9">'02-01-07'!$14:$14</definedName>
    <definedName name="_xlnm.Print_Titles" localSheetId="10">'03-01-01'!$14:$14</definedName>
    <definedName name="_xlnm.Print_Titles" localSheetId="11">'04-01-01'!#REF!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2" l="1"/>
  <c r="I12" i="12"/>
  <c r="I51" i="12"/>
  <c r="I50" i="12"/>
  <c r="H6" i="13"/>
  <c r="H12" i="13" s="1"/>
  <c r="H14" i="13" s="1"/>
  <c r="H15" i="13" s="1"/>
  <c r="H16" i="13" s="1"/>
  <c r="H17" i="13" s="1"/>
  <c r="H18" i="13" l="1"/>
  <c r="H19" i="13"/>
  <c r="H47" i="12" l="1"/>
  <c r="I47" i="12" s="1"/>
  <c r="H42" i="12"/>
  <c r="G42" i="12"/>
  <c r="F42" i="12"/>
  <c r="E42" i="12"/>
  <c r="I41" i="12"/>
  <c r="I42" i="12" s="1"/>
  <c r="H38" i="12"/>
  <c r="H39" i="12" s="1"/>
  <c r="G38" i="12"/>
  <c r="G39" i="12" s="1"/>
  <c r="F38" i="12"/>
  <c r="F39" i="12" s="1"/>
  <c r="F43" i="12" s="1"/>
  <c r="F48" i="12" s="1"/>
  <c r="F50" i="12" s="1"/>
  <c r="F51" i="12" s="1"/>
  <c r="F52" i="12" s="1"/>
  <c r="E38" i="12"/>
  <c r="I37" i="12"/>
  <c r="I38" i="12" s="1"/>
  <c r="I34" i="12"/>
  <c r="E34" i="12"/>
  <c r="I33" i="12"/>
  <c r="I30" i="12"/>
  <c r="E30" i="12"/>
  <c r="I29" i="12"/>
  <c r="G26" i="12"/>
  <c r="G27" i="12" s="1"/>
  <c r="G31" i="12" s="1"/>
  <c r="G35" i="12" s="1"/>
  <c r="E26" i="12"/>
  <c r="I25" i="12"/>
  <c r="I24" i="12"/>
  <c r="H23" i="12"/>
  <c r="F23" i="12"/>
  <c r="E23" i="12"/>
  <c r="I23" i="12" s="1"/>
  <c r="H22" i="12"/>
  <c r="F22" i="12"/>
  <c r="E22" i="12"/>
  <c r="I22" i="12" s="1"/>
  <c r="H21" i="12"/>
  <c r="F21" i="12"/>
  <c r="E21" i="12"/>
  <c r="I21" i="12" s="1"/>
  <c r="H20" i="12"/>
  <c r="E20" i="12"/>
  <c r="I20" i="12" s="1"/>
  <c r="I19" i="12"/>
  <c r="H18" i="12"/>
  <c r="H26" i="12" s="1"/>
  <c r="H27" i="12" s="1"/>
  <c r="H31" i="12" s="1"/>
  <c r="H35" i="12" s="1"/>
  <c r="F18" i="12"/>
  <c r="F26" i="12" s="1"/>
  <c r="F27" i="12" s="1"/>
  <c r="F31" i="12" s="1"/>
  <c r="F35" i="12" s="1"/>
  <c r="E18" i="12"/>
  <c r="I18" i="12" s="1"/>
  <c r="I17" i="12"/>
  <c r="I14" i="12"/>
  <c r="E14" i="12"/>
  <c r="E15" i="12" s="1"/>
  <c r="I15" i="12" l="1"/>
  <c r="E27" i="12"/>
  <c r="I27" i="12" s="1"/>
  <c r="G43" i="12"/>
  <c r="G48" i="12" s="1"/>
  <c r="G49" i="12" s="1"/>
  <c r="I26" i="12"/>
  <c r="H43" i="12"/>
  <c r="H48" i="12" s="1"/>
  <c r="H50" i="12" s="1"/>
  <c r="H51" i="12" s="1"/>
  <c r="H52" i="12" s="1"/>
  <c r="E31" i="12" l="1"/>
  <c r="G50" i="12"/>
  <c r="G51" i="12" s="1"/>
  <c r="G52" i="12" s="1"/>
  <c r="I49" i="12"/>
  <c r="E35" i="12" l="1"/>
  <c r="E39" i="12" s="1"/>
  <c r="E43" i="12" s="1"/>
  <c r="E48" i="12" s="1"/>
  <c r="E50" i="12" s="1"/>
  <c r="I31" i="12"/>
  <c r="I35" i="12" s="1"/>
  <c r="I39" i="12" s="1"/>
  <c r="I43" i="12" s="1"/>
  <c r="I48" i="12" s="1"/>
  <c r="E51" i="12" l="1"/>
  <c r="E52" i="12" l="1"/>
</calcChain>
</file>

<file path=xl/sharedStrings.xml><?xml version="1.0" encoding="utf-8"?>
<sst xmlns="http://schemas.openxmlformats.org/spreadsheetml/2006/main" count="3307" uniqueCount="1094">
  <si>
    <t/>
  </si>
  <si>
    <t>(наименование объекта)</t>
  </si>
  <si>
    <t>ЛОКАЛЬНАЯ СМЕТА №01-01-01</t>
  </si>
  <si>
    <t>АБК Демонтаж</t>
  </si>
  <si>
    <t>Основание: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</si>
  <si>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</si>
  <si>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</si>
  <si>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</si>
  <si>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</si>
  <si>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</si>
  <si>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№
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</si>
  <si>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</si>
  <si>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</si>
  <si>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</si>
  <si>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</si>
  <si>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>Стоимость единицы, руб.</t>
  </si>
  <si>
    <t>Общая стоимость, руб.</t>
  </si>
  <si>
    <t>ТЗ основных рабочих, всего</t>
  </si>
  <si>
    <t>ТЗ механиков, всего</t>
  </si>
  <si>
    <t>всего</t>
  </si>
  <si>
    <t>в том числе</t>
  </si>
  <si>
    <t>оплаты труда</t>
  </si>
  <si>
    <t>эксплуата-
ции машин</t>
  </si>
  <si>
    <t>в т. ч. оплаты труда механиков</t>
  </si>
  <si>
    <t>материалы</t>
  </si>
  <si>
    <t>Строительные работы</t>
  </si>
  <si>
    <t>Подготовительные работы (демонтаж строений)</t>
  </si>
  <si>
    <t>1</t>
  </si>
  <si>
    <t>ТЕР-46-06-009-01
МС РФ 519\пр от 4.09.19 Прил2 Тб3 п3 Козп=1,15; Кэм=1,15</t>
  </si>
  <si>
    <t>Разборка зданий методом обрушения кирпичных отапливаемых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ОЗП=610,67*12,76  ЭМ=3568,32*8,49  
Козп=12,76 Кэм=8,49 Кзпм=12,76 (Инд_ЛО2014_09_2021)
НР = 110%*0,85 (НР = 49342.52 руб.)
СП = 70%*0,8 (СП = 29395.54 руб.)
Объем: 13 * 6.5 * 3.5</t>
  </si>
  <si>
    <t>100м3 строительного объе</t>
  </si>
  <si>
    <t>2</t>
  </si>
  <si>
    <t>ТЕР-46-06-004-01
МС РФ 519\пр от 4.09.19 Прил2 Тб3 п3 Козп=1,15; Кэм=1,15</t>
  </si>
  <si>
    <t>Разборка фундаментов жилых зданий из бутового камня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ОЗП=498,67*12,76  ЭМ=259,92*6,01  
Козп=12,76 Кэм=6,01 Кзпм=12,76 (Инд_ЛО2014_09_2021)
НР = 110%*0,85 (НР = 55444.37 руб.)
СП = 70%*0,8 (СП = 33030.69 руб.)
Объем: 13 * 6.5</t>
  </si>
  <si>
    <t>10м2 площади застройки</t>
  </si>
  <si>
    <t>3</t>
  </si>
  <si>
    <t>ТЕР-46-06-009-05
МС РФ 519\пр от 4.09.19 Прил2 Тб2 п3 Козп=1,15; Кэм=1,15</t>
  </si>
  <si>
    <t>Поэлементная разборка всех конструкций зданий с сохранением годных материалов прочих неотапливаемых, включая склады, сараи и строения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ОЗП=712,02*12,76  ЭМ=1014,69*8,35  
Козп=12,76 Кэм=8,35 Кзпм=12,76 (Инд_ЛО2014_09_2021)
НР = 110%*0,85 (НР = 28676.75 руб.)
СП = 70%*0,8 (СП = 17084.02 руб.)
Объем: 7.1 * 9.3 * 4</t>
  </si>
  <si>
    <t>4</t>
  </si>
  <si>
    <t>ТЕР-46-06-009-02
МС РФ 519\пр от 4.09.19 Прил2 Тб2 п3 Козп=1,15; Кэм=1,15</t>
  </si>
  <si>
    <t>Разборка зданий методом обрушения кирпичных неотапливаемых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ОЗП=429,56*12,76  ЭМ=3568,32*8,49  
Козп=12,76 Кэм=8,49 Кзпм=12,76 (Инд_ЛО2014_09_2021)
НР = 110%*0,85 (НР = 9769.15 руб.)
СП = 70%*0,8 (СП = 5819.92 руб.)
Объем: 3.4 * 6.6 * 3</t>
  </si>
  <si>
    <t>5</t>
  </si>
  <si>
    <t>ТЕР-33-02-007-20
МС РФ 519\пр от 4.09.19 Прил2 Тб2 п3 Козп=1,15; Кэм=1,15 МДС 81-36.2004 п3.3.1А Козп=0,8 Кэм=0,8 Кмат=0</t>
  </si>
  <si>
    <t>Установка сборных железобетонных прожекторных мачт высотой стоек до 25 м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(демонтаж (разборка) сборных бетонных и ж\б конструкций)
ОЗП=18712,4*12,76  ЭМ=36009,51*10,13  
Козп=12,76 Кэм=10,13 Кзпм=12,76 Кмат=11,09 (Инд_ЛО2014_09_2021)
НР = 105%*0,85 (НР = 60371.12 руб.)
СП = 60%*0,8 (СП = 32559.71 руб.)
Объем: 25 * 0.65 * 0.65 * 2</t>
  </si>
  <si>
    <t>100м3 сборных железобето</t>
  </si>
  <si>
    <t>6</t>
  </si>
  <si>
    <t>СПГ-01-01-001-41</t>
  </si>
  <si>
    <t>Погрузка при автомобильных перевозках мусора строительного с погрузкой вручную
ЦЕНА=61,85*12,76
Кпз=12,76 (Индексация ПЗ)
Объем: 6.408 + 1.47 + 2.34 + 3.55 * 2</t>
  </si>
  <si>
    <t>т груза</t>
  </si>
  <si>
    <t>7</t>
  </si>
  <si>
    <t>СПГ-03-21-001-36</t>
  </si>
  <si>
    <t>Перевозка грузов I класса автомобилями-самосвалами грузоподъемностью 10 т работающих вне карьера на расстояние до 36 км
ЦЕНА=28,42*8,49
Кпз=8,49 (Индексация ПЗ)
Объем: 7.878 + 2.34 + 7.1</t>
  </si>
  <si>
    <t>Прямые затраты</t>
  </si>
  <si>
    <t>395415,65</t>
  </si>
  <si>
    <t>Зарплата рабочих</t>
  </si>
  <si>
    <t>154940,04</t>
  </si>
  <si>
    <t>Эксплуатация машин</t>
  </si>
  <si>
    <t>222629,41</t>
  </si>
  <si>
    <t>в т.ч. зарплата машинистов</t>
  </si>
  <si>
    <t>65267,98</t>
  </si>
  <si>
    <t>Накладные расходы</t>
  </si>
  <si>
    <t>203603,91</t>
  </si>
  <si>
    <t>Сметная прибыль</t>
  </si>
  <si>
    <t>117889,88</t>
  </si>
  <si>
    <t>---Переход в текущие цены---</t>
  </si>
  <si>
    <t>716909,44</t>
  </si>
  <si>
    <t>Итого в текущих ценах</t>
  </si>
  <si>
    <t>Итого без НДС</t>
  </si>
  <si>
    <t xml:space="preserve">Итого </t>
  </si>
  <si>
    <t>ИТОГО</t>
  </si>
  <si>
    <t>789317,29</t>
  </si>
  <si>
    <t>НДС</t>
  </si>
  <si>
    <t>20 %</t>
  </si>
  <si>
    <t>157863,46</t>
  </si>
  <si>
    <t>ВСЕГО С НДС</t>
  </si>
  <si>
    <t>947180,75</t>
  </si>
  <si>
    <t>Составил:</t>
  </si>
  <si>
    <t>Проверил:</t>
  </si>
  <si>
    <t>Временные здания и сооружения АБК</t>
  </si>
  <si>
    <t>Временные здания и сооружения</t>
  </si>
  <si>
    <t>ТЕР-21-01-021-01
МС РФ 519\пр от 4.09.19 Прил2 Тб2 п3 Козп=1,15; Кэм=1,15</t>
  </si>
  <si>
    <t>Сборка временных жилых зданий контейнерного типа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ОЗП=1050,73*12,76  МЗ=3481,54*7,07  ЭМ=576,2*7,63  
Козп=12,76 Кэм=7,63 Кзпм=12,76 Кмат=7,07 (Инд_ЛО2014_09_2021)
НР = 96%*0,85 (НР = 20596.39 руб.)
СП = 50%*0,8 (СП = 10047.02 руб.)
Объем: 2.4 * 6 * 2.4 * 5</t>
  </si>
  <si>
    <t>100м3 здания</t>
  </si>
  <si>
    <t>ТЕР-27-12-010-01
МС РФ 519\пр от 4.09.19 Прил2 Тб2 п3 Козп=1,15; Кэм=1,15</t>
  </si>
  <si>
    <t>Материалы, учтенные расценками</t>
  </si>
  <si>
    <t>Материалы ССЦ</t>
  </si>
  <si>
    <t>403-5553
ТССЦ_ЛО2014_09_2021</t>
  </si>
  <si>
    <t>Плиты дорожные 2П30.18.30 /бетон В22,5 (М300), объем 0,88 м3, расход арматуры 46,48 кг/ (ГОСТ 21924.2-84)</t>
  </si>
  <si>
    <t>шт</t>
  </si>
  <si>
    <t>Материалы, неучтенные расценками</t>
  </si>
  <si>
    <t>Материалы</t>
  </si>
  <si>
    <t>Цена поставщика</t>
  </si>
  <si>
    <t>Бытовка БК-02 
ЦЕНА=122000/1,2
Кпз=1/1,2 (Индексация ПЗ)</t>
  </si>
  <si>
    <t>ШТ</t>
  </si>
  <si>
    <t>Бытовка БК-01 
ЦЕНА=114000/1,2
Кпз=1/1,2 (Индексация ПЗ)</t>
  </si>
  <si>
    <t>501666,68</t>
  </si>
  <si>
    <t xml:space="preserve">Заготовительно складские расходы </t>
  </si>
  <si>
    <t>1,02</t>
  </si>
  <si>
    <t>511700,01</t>
  </si>
  <si>
    <t>ЛОКАЛЬНАЯ СМЕТА №02-01-01</t>
  </si>
  <si>
    <t>Общестроительные работы (КМ,КЖ,АР) АБК</t>
  </si>
  <si>
    <t>Общестроительные работы</t>
  </si>
  <si>
    <t>ТЕР-01-02-027-12
МС РФ 519\пр от 4.09.19 Прил2 Тб2 п3 Козп=1,15; Кэм=1,15 МДС 81-35.2004 оп п4.7 Козп=1,15 Кэм=1,25</t>
  </si>
  <si>
    <t>Планировка откосов и полотна насыпей механизированным способом, группа грунтов 2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ОЗП=617,71*12,76  ЭМ=548,35*9,28  
Козп=12,76 Кэм=9,28 Кзпм=12,76 (Инд_ЛО2014_09_2021)
НР = 80%*0,85 (НР = 14241.04 руб.)
СП = 45%*0,8 (СП = 7539.38 руб.)</t>
  </si>
  <si>
    <t>1000м2 спланированной пл</t>
  </si>
  <si>
    <t>ТЕР-01-02-001-02
МС РФ 519\пр от 4.09.19 Прил2 Тб2 п3 Козп=1,15; Кэм=1,15 МДС 81-35.2004 оп п4.7 Козп=1,15 Кэм=1,25</t>
  </si>
  <si>
    <t>Уплотнение грунта прицепными катками на пневмоколесном ходу 25 т на первый проход по одному следу при толщине слоя 30 см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ЭМ=2180,01*8,59  
Козп=12,76 Кэм=8,59 Кзпм=12,76 (Инд_ЛО2014_09_2021)
НР = 95%*0,85 (НР = 12883.64 руб.)
СП = 50%*0,8 (СП = 6362.29 руб.)</t>
  </si>
  <si>
    <t>1000м3 уплотненного грун</t>
  </si>
  <si>
    <t>ТЕР-01-01-006-02
МС РФ 519\пр от 4.09.19 Прил2 Тб2 п3 Козп=1,15; Кэм=1,15 МДС 81-35.2004 оп п4.7 Козп=1,15 Кэм=1,25 ОП п1.1.82; прил1.12 п3.46 прим. Козп=1,1; Кэм=1,1</t>
  </si>
  <si>
    <t>Разработка грунта в котлованах объемом до 500 м3 экскаваторами с ковшом вместимостью 0,4 (0,35-0,45) м3, группа грунтов 2 (в отвал)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 (вязкий грунт повышенной влажности, сильно налипающий на стенки и зубья ковша одноковшовых экскаваторов)
ЭМ=8029,73*7,45  
Козп=12,76 Кэм=7,45 Кзпм=12,76 (Инд_ЛО2014_09_2021)
НР = 95%*0,85 (НР = 2000.62 руб.)
СП = 50%*0,8 (СП = 987.96 руб.)</t>
  </si>
  <si>
    <t>1000м3 грунта</t>
  </si>
  <si>
    <t>ТЕР-01-02-057-02
МС РФ 519\пр от 4.09.19 Прил2 Тб1 п2 Козп=1,15; Кэм=1,15 МДС 81-35.2004 оп п4.7 Козп=1,15 Кэм=1,25 ОП п1.1.82; прил1.12 п3.184 прим. Козп=1,15 ОП п1.1.57; прил1.12 п3.187 Козп=1,2</t>
  </si>
  <si>
    <t>Разработка грунта вручную в траншеях глубиной до 2 м без креплений с откосами, группа грунтов 2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 (сильно налипающего на инструменты грунта) (доработка вручную, зачистка дна и стенок с выкидкой грунта в котлованах и траншеях, разработанных механизированным способом)
ОЗП=4156,84*12,76  
Козп=12,76 (Инд_ЛО2014_09_2021)
НР = 80%*0,85 (НР = 10308.26 руб.)
СП = 45%*0,8 (СП = 5457.32 руб.)</t>
  </si>
  <si>
    <t>100м3 грунта</t>
  </si>
  <si>
    <t>ТЕР-27-04-016-04
МС РФ 421\пр от 4.08.20 Прил10 Тб2 п3 прим2.1, 2.2, 2.3 Кзтр=1,15; Кэм=1,15 МДС 81-35.2004 оп п4.7 Козп=1,15 Кэм=1,25</t>
  </si>
  <si>
    <t>Устройство прослойки из нетканого синтетического материала (НСМ) в земляном полотне сплошной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ОЗП=612,45*12,76  МЗ=1*10,58  ЭМ=834,15*7,74  
Козп=12,76 Кэм=7,74 Кзпм=12,76 Кмат=10,58 (Инд_ЛО2014_09_2021)
НР = 142%*0,85 (НР = 2919.6 руб.)
СП = 95%*0,8 (СП = 1833.8 руб.)</t>
  </si>
  <si>
    <t>1000м2 поверхности</t>
  </si>
  <si>
    <t>ТЕР-01-02-005-01</t>
  </si>
  <si>
    <t>Уплотнение грунта пневматическими трамбовками, группа грунтов 1-2
ОЗП=202,61*12,76  ЭМ=311,22*4,9  
Козп=12,76 Кэм=4,9 Кзпм=12,76 (Инд_ЛО2014_09_2021)
НР = 95%*0,85 (НР = 5303.64 руб.)
СП = 50%*0,8 (СП = 2619.08 руб.)</t>
  </si>
  <si>
    <t>100м3 уплотненного грунт</t>
  </si>
  <si>
    <t>ТЕР-08-01-002-02
МС РФ 421\пр от 4.08.20 Прил10 Тб2 п3 прим2.1, 2.2, 2.3 Кзтр=1,15; Кэм=1,15 МДС 81-35.2004 оп п4.7 Козп=1,15 Кэм=1,25</t>
  </si>
  <si>
    <t>Устройство основания под фундаменты щебеночного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ОЗП=49,13*12,76  МЗ=335,18*2,97  ЭМ=92,04*5,33  
Козп=12,76 Кэм=5,33 Кзпм=12,76 Кмат=2,97 (Инд_ЛО2014_09_2021)
НР = 122%*0,85 (НР = 33011.04 руб.)
СП = 80%*0,8 (СП = 20314.48 руб.)
Объем: 35.19 + 3.91</t>
  </si>
  <si>
    <t>м3 основания</t>
  </si>
  <si>
    <t>8</t>
  </si>
  <si>
    <t>ТЕР-27-06-026-01
МС РФ 421\пр от 4.08.20 Прил10 Тб2 п3 прим2.1, 2.2, 2.3 Кзтр=1,15; Кэм=1,15 МДС 81-35.2004 оп п4.7 Козп=1,15 Кэм=1,25</t>
  </si>
  <si>
    <t>Розлив вяжущих материалов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МЗ=1580,83*19,17  ЭМ=71,34*5,52  
Козп=12,76 Кэм=5,52 Кзпм=12,76 Кмат=19,17 (Инд_ЛО2014_09_2021)
НР = 142%*0,85 (НР = 34.32 руб.)
СП = 95%*0,8 (СП = 21.55 руб.)
Объем: 198.8 * 0.6 : 1000</t>
  </si>
  <si>
    <t>т</t>
  </si>
  <si>
    <t>9</t>
  </si>
  <si>
    <t>ТЕР-08-01-002-01
МС РФ 519\пр от 4.09.19 Прил2 Тб2 п3 Козп=1,15; Кэм=1,15 МДС 81-35.2004 оп п4.7 Козп=1,15 Кэм=1,25</t>
  </si>
  <si>
    <t>Устройство основания под фундаменты песчаного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ОЗП=47,08*12,76  МЗ=0,32*3,25  ЭМ=55,65*5,73  
Козп=12,76 Кэм=5,73 Кзпм=12,76 Кмат=3,25 (Инд_ЛО2014_09_2021)
НР = 122%*0,85 (НР = 14597.86 руб.)
СП = 80%*0,8 (СП = 8983.3 руб.)</t>
  </si>
  <si>
    <t>10</t>
  </si>
  <si>
    <t>ТЕР-11-01-009-01</t>
  </si>
  <si>
    <t>Устройство тепло- и звукоизоляции сплошной из плит или матов минераловатных или стекловолокнистых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ОЗП=638,05*12,76  ЭМ=179,77*6,41  
Козп=12,76 Кэм=6,41 Кзпм=12,76 Кмат=8,8 (Инд_ЛО2014_09_2021)
НР = 123%*0,85 (НР = 17094.85 руб.)
СП = 75%*0,8 (СП = 9768.49 руб.)
Объем: 19.8 : 0.1</t>
  </si>
  <si>
    <t>100м2 изолируемой поверх</t>
  </si>
  <si>
    <t>11</t>
  </si>
  <si>
    <t>ТЕР-06-01-001-01
МС РФ 421\пр от 4.08.20 Прил10 Тб2 п3 прим2.1, 2.2, 2.3 Кзтр=1,15; Кэм=1,15 МДС 81-35.2004 оп п4.7 Козп=1,15 Кэм=1,25</t>
  </si>
  <si>
    <t>Устройство бетонной подготовки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ОЗП=3520,76*12,76  МЗ=36406,95*9,87  ЭМ=2616,64*8,81  
Козп=12,76 Кэм=8,81 Кзпм=12,76 Кмат=9,87 (Инд_ЛО2014_09_2021)
НР = 105%*0,85 (НР = 8022.5 руб.)
СП = 65%*0,8 (СП = 4687.31 руб.)</t>
  </si>
  <si>
    <t>100м3 бетона, бутобетона</t>
  </si>
  <si>
    <t>12</t>
  </si>
  <si>
    <t>ТЕР-08-01-003-07
МС РФ 519\пр от 4.09.19 Прил2 Тб2 п3 Козп=1,15; Кэм=1,15 МДС 81-35.2004 оп п4.7 Козп=1,15 Кэм=1,25</t>
  </si>
  <si>
    <t>Гидроизоляция боковая обмазочная битумная в 2 слоя по выровненной поверхности бутовой кладки, кирпичу, бетону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ОЗП=505,51*12,76  МЗ=1064,47*8,25  ЭМ=120,23*6,13  
Козп=12,76 Кэм=6,13 Кзпм=12,76 Кмат=8,25 (Инд_ЛО2014_09_2021)
НР = 122%*0,85 (НР = 3273.68 руб.)
СП = 80%*0,8 (СП = 2014.57 руб.)</t>
  </si>
  <si>
    <t>13</t>
  </si>
  <si>
    <t>ТЕР-06-01-005-06
МС РФ 519\пр от 4.09.19 Прил2 Тб2 п3 Козп=1,15; Кэм=1,15 МДС 81-35.2004 оп п4.7 Козп=1,15 Кэм=1,25</t>
  </si>
  <si>
    <t>Устройство железобетонных фундаментов общего назначения объемом более 25 м3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ОЗП=5860,53*12,76  МЗ=74629,79*7,24  ЭМ=4094,12*7,55  
Козп=12,76 Кэм=7,55 Кзпм=12,76 Кмат=7,24 (Инд_ЛО2014_09_2021)
НР = 105%*0,85 (НР = 43464.32 руб.)
СП = 65%*0,8 (СП = 25394.89 руб.)</t>
  </si>
  <si>
    <t>100м3 бетона и железобет</t>
  </si>
  <si>
    <t>14</t>
  </si>
  <si>
    <t>ТЕР-06-01-015-03
МС РФ 519\пр от 4.09.19 Прил2 Тб2 п3 Козп=1,15; Кэм=1,15 МДС 81-35.2004 оп п4.7 Козп=1,15 Кэм=1,25</t>
  </si>
  <si>
    <t>Установка анкерных болтов при бетонировании со связями из арматуры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ОЗП=2925,71*12,76  МЗ=9744,54*11,09  ЭМ=112,57*7,19  
Козп=12,76 Кэм=7,19 Кзпм=12,76 Кмат=11,09 (Инд_ЛО2014_09_2021)
НР = 105%*0,85 (НР = 160875.34 руб.)
СП = 65%*0,8 (СП = 93994.58 руб.)</t>
  </si>
  <si>
    <t>15</t>
  </si>
  <si>
    <t>Гидроизоляция боковая обмазочная битумная в 2 слоя по выровненной поверхности бутовой кладки, кирпичу, бетону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ОЗП=505,51*12,76  МЗ=1064,47*8,25  ЭМ=120,23*6,13  
Козп=12,76 Кэм=6,13 Кзпм=12,76 Кмат=8,25 (Инд_ЛО2014_09_2021)
НР = 122%*0,85 (НР = 1140.42 руб.)
СП = 80%*0,8 (СП = 701.8 руб.)</t>
  </si>
  <si>
    <t>16</t>
  </si>
  <si>
    <t>ТЕР-06-01-005-04
МС РФ 519\пр от 4.09.19 Прил2 Тб2 п3 Козп=1,15; Кэм=1,15 МДС 81-35.2004 оп п4.7 Козп=1,15 Кэм=1,25</t>
  </si>
  <si>
    <t>Устройство железобетонных фундаментов общего назначения объемом до 5 м3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ОЗП=9616,18*12,76  МЗ=64535,63*6,54  ЭМ=4165,19*7,41  
Козп=12,76 Кэм=7,41 Кзпм=12,76 Кмат=6,54 (Инд_ЛО2014_09_2021)
НР = 105%*0,85 (НР = 2613 руб.)
СП = 65%*0,8 (СП = 1526.69 руб.)</t>
  </si>
  <si>
    <t>17</t>
  </si>
  <si>
    <t>ТЕР-01-02-061-02
ОП п1.1.82; прил1.12 п3.184 прим. Козп=1,15 МС РФ 519\пр от 4.09.19 Прил2 Тб2 п3 Козп=1,15; Кэм=1,15 МДС 81-35.2004 оп п4.7 Козп=1,15 Кэм=1,25</t>
  </si>
  <si>
    <t>Засыпка вручную траншей, пазух котлованов и ям, группа грунтов 2 (сильно налипающего на инструменты грунта)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ОЗП=2102,12*12,76  
Козп=12,76 (Инд_ЛО2014_09_2021)
НР = 80%*0,85 (НР = 2681.23 руб.)
СП = 45%*0,8 (СП = 1419.48 руб.)</t>
  </si>
  <si>
    <t>18</t>
  </si>
  <si>
    <t>ТЕР-08-01-003-02
МС РФ 519\пр от 4.09.19 Прил2 Тб2 п3 Козп=1,15; Кэм=1,15 МДС 81-35.2004 оп п4.7 Козп=1,15 Кэм=1,25</t>
  </si>
  <si>
    <t>Гидроизоляция стен, фундаментов горизонтальная оклеечная в 1 слой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ОЗП=305,8*12,76  МЗ=2575,49*7,13  ЭМ=173,55*6,2  
Козп=12,76 Кэм=6,2 Кзпм=12,76 Кмат=7,13 (Инд_ЛО2014_09_2021)
НР = 122%*0,85 (НР = 3672.59 руб.)
СП = 80%*0,8 (СП = 2260.06 руб.)</t>
  </si>
  <si>
    <t>19</t>
  </si>
  <si>
    <t>ТЕР-11-01-009-01
МС РФ 519\пр от 4.09.19 Прил2 Тб2 п3 Козп=1,15; Кэм=1,15 МДС 81-35.2004 оп п4.7 Козп=1,15 Кэм=1,25</t>
  </si>
  <si>
    <t>Устройство тепло- и звукоизоляции сплошной из плит или матов минераловатных или стекловолокнистых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ОЗП=638,05*12,76  ЭМ=179,77*6,41  
Козп=12,76 Кэм=6,41 Кзпм=12,76 Кмат=8,8 (Инд_ЛО2014_09_2021)
НР = 123%*0,85 (НР = 7813.55 руб.)
СП = 75%*0,8 (СП = 4464.89 руб.)</t>
  </si>
  <si>
    <t>20</t>
  </si>
  <si>
    <t>ТЕР-11-01-050-01
МС РФ 519\пр от 4.09.19 Прил2 Тб2 п3 Козп=1,15; Кэм=1,15 МДС 81-35.2004 оп п4.7 Козп=1,15 Кэм=1,25</t>
  </si>
  <si>
    <t>Устройство пароизоляции из полиэтиленовой пленки в один слой насухо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ОЗП=73,78*12,76  МЗ=1527,55*1,33  ЭМ=3,45*6,31  
Козп=12,76 Кэм=6,31 Кзпм=12,76 Кмат=1,33 (Инд_ЛО2014_09_2021)
НР = 123%*0,85 (НР = 894.62 руб.)
СП = 75%*0,8 (СП = 511.21 руб.)</t>
  </si>
  <si>
    <t>100м2 поверхности</t>
  </si>
  <si>
    <t>21</t>
  </si>
  <si>
    <t>ТЕР-11-01-008-03
МС РФ 519\пр от 4.09.19 Прил2 Тб2 п3 Козп=1,15; Кэм=1,15 МДС 81-35.2004 оп п4.7 Козп=1,15 Кэм=1,25</t>
  </si>
  <si>
    <t>Устройство тепло- и звукоизоляции засыпной керамзитовой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ОЗП=47,04*12,76  МЗ=285,29*6,47  ЭМ=51,22*7,19  
Козп=12,76 Кэм=7,19 Кзпм=12,76 Кмат=6,47 (Инд_ЛО2014_09_2021)
НР = 123%*0,85 (НР = 14667.11 руб.)
СП = 75%*0,8 (СП = 8381.21 руб.)</t>
  </si>
  <si>
    <t>м3 изоляции</t>
  </si>
  <si>
    <t>22</t>
  </si>
  <si>
    <t>ТЕР-11-01-011-01
МС РФ 519\пр от 4.09.19 Прил2 Тб2 п3 Козп=1,15; Кэм=1,15 МДС 81-35.2004 оп п4.7 Козп=1,15 Кэм=1,25</t>
  </si>
  <si>
    <t>Устройство стяжек цементных толщиной 20 мм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ОЗП=786,91*12,76  МЗ=1091,66*7,6  ЭМ=82,77*7,91  
Козп=12,76 Кэм=7,91 Кзпм=12,76 Кмат=7,6 (Инд_ЛО2014_09_2021)
НР = 123%*0,85 (НР = 5292.93 руб.)
СП = 75%*0,8 (СП = 3024.53 руб.)</t>
  </si>
  <si>
    <t>100м2 стяжки</t>
  </si>
  <si>
    <t>23</t>
  </si>
  <si>
    <t>ТЕР-11-01-011-02
МС РФ 519\пр от 4.09.19 Прил2 Тб2 п3 Козп=1,15; Кэм=1,15 МДС 81-35.2004 оп п4.7 Козп=1,15 Кэм=1,25</t>
  </si>
  <si>
    <t>Устройство стяжек на каждые 5 мм изменения толщины стяжки добавлять или исключать к расценке 11-01-011-01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ОЗП=9,96*12,76  МЗ=271,02*7,63  ЭМ=14,29*7,84  
Козп=12,76 Кэм=7,84 Кзпм=12,76 Кмат=7,63 (Инд_ЛО2014_09_2021)
НР = 123%*0,85 (НР = 110.49 руб.)
СП = 75%*0,8 (СП = 63.14 руб.)</t>
  </si>
  <si>
    <t>24</t>
  </si>
  <si>
    <t>ТЕР-31-01-061-01
МС РФ 519\пр от 4.09.19 Прил2 Тб2 п3 Козп=1,15; Кэм=1,15 МДС 81-35.2004 оп п4.7 Козп=1,15 Кэм=1,25</t>
  </si>
  <si>
    <t>Армирование цементобетонных покрытий сетками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ОЗП=92,69*12,76  МЗ=6473,91*8,47  ЭМ=143,61*7,26  
Козп=12,76 Кэм=7,26 Кзпм=12,76 Кмат=8,47 (Инд_ЛО2014_09_2021)
НР = 115%*0,85 (НР = 174.18 руб.)
СП = 85%*0,8 (СП = 120.86 руб.)</t>
  </si>
  <si>
    <t>25</t>
  </si>
  <si>
    <t>ТЕР-15-04-006-03
МДС 81-35.2004 оп п4.7 Козп=1,15 Кэм=1,25</t>
  </si>
  <si>
    <t>Покрытие поверхностей грунтовкой глубокого проникновения за 1 раз стен (ремонтно-строительные работы, аналогичные технологическим процессам в новом строительстве)
ОЗП=137,39*12,76  МЗ=0,96*10,86  ЭМ=2,03*6,76  
Козп=12,76 Кэм=6,76 Кзпм=12,76 Кмат=10,86 (Инд_ЛО2014_09_2021)
НР = 105%*0,85 (НР = 742.82 руб.)
СП = 55%*0,8 (СП = 367.24 руб.)</t>
  </si>
  <si>
    <t>100м2 покрытия</t>
  </si>
  <si>
    <t>26</t>
  </si>
  <si>
    <t>ТЕР-11-01-036-04</t>
  </si>
  <si>
    <t>Устройство покрытий из линолеума насухо со свариванием полотнищ в стыках (ремонтно-строительные работы, аналогичные технологическим процессам в новом строительстве)
ОЗП=569,27*12,76  МЗ=60,23*6,03  ЭМ=112,21*6,44  
Козп=12,76 Кэм=6,44 Кзпм=12,76 Кмат=6,03 (Инд_ЛО2014_09_2021)
НР = 123%*0,85 (НР = 3689.22 руб.)
СП = 75%*0,8 (СП = 2108.12 руб.)</t>
  </si>
  <si>
    <t>27</t>
  </si>
  <si>
    <t>ТЕР-11-01-011-01
МДС 81-35.2004 оп п4.7 Козп=1,15 Кэм=1,25</t>
  </si>
  <si>
    <t>Устройство стяжек цементных толщиной 20 мм (ремонтно-строительные работы, аналогичные технологическим процессам в новом строительстве)
ОЗП=684,27*12,76  МЗ=1091,66*7,6  ЭМ=71,98*7,91  
Козп=12,76 Кэм=7,91 Кзпм=12,76 Кмат=7,6 (Инд_ЛО2014_09_2021)
НР = 123%*0,85 (НР = 649.22 руб.)
СП = 75%*0,8 (СП = 370.98 руб.)</t>
  </si>
  <si>
    <t>28</t>
  </si>
  <si>
    <t>ТЕР-11-01-011-02
МДС 81-35.2004 оп п4.7 Козп=1,15 Кэм=1,25</t>
  </si>
  <si>
    <t>Устройство стяжек на каждые 5 мм изменения толщины стяжки добавлять или исключать к расценке 11-01-011-01 (ремонтно-строительные работы, аналогичные технологическим процессам в новом строительстве)
ОЗП=8,66*12,76  МЗ=271,02*7,63  ЭМ=12,43*7,84  
Козп=12,76 Кэм=7,84 Кзпм=12,76 Кмат=7,63 (Инд_ЛО2014_09_2021)
НР = 123%*0,85 (НР = 13.55 руб.)
СП = 75%*0,8 (СП = 7.74 руб.)</t>
  </si>
  <si>
    <t>29</t>
  </si>
  <si>
    <t>ТЕР-31-01-061-01
МДС 81-35.2004 оп п4.7 Козп=1,15 Кэм=1,25</t>
  </si>
  <si>
    <t>Армирование цементобетонных покрытий сетками (ремонтно-строительные работы, аналогичные технологическим процессам в новом строительстве)
ОЗП=80,6*12,76  МЗ=6473,91*8,47  ЭМ=124,88*7,26  
Козп=12,76 Кэм=7,26 Кзпм=12,76 Кмат=8,47 (Инд_ЛО2014_09_2021)
НР = 115%*0,85 (НР = 21.37 руб.)
СП = 85%*0,8 (СП = 14.83 руб.)</t>
  </si>
  <si>
    <t>30</t>
  </si>
  <si>
    <t>ТЕР-11-01-004-09
МДС 81-35.2004 оп п4.7 Козп=1,15 Кэм=1,25</t>
  </si>
  <si>
    <t>Устройство гидроизоляции обмазочной в один слой праймером (ремонтно-строительные работы, аналогичные технологическим процессам в новом строительстве)
ОЗП=643,26*12,76  МЗ=205,74*10,41  ЭМ=35,94*6,91  
Козп=12,76 Кэм=6,91 Кзпм=12,76 Кмат=10,41 (Инд_ЛО2014_09_2021)
НР = 123%*0,85 (НР = 578.26 руб.)
СП = 75%*0,8 (СП = 330.43 руб.)</t>
  </si>
  <si>
    <t>31</t>
  </si>
  <si>
    <t>ТЕР-11-01-047-02
МДС 81-35.2004 оп п4.7 Козп=1,15 Кэм=1,25</t>
  </si>
  <si>
    <t>Устройство покрытий из плит керамогранитных размером 60х60 см (ремонтно-строительные работы, аналогичные технологическим процессам в новом строительстве)
ОЗП=4476,51*12,76  МЗ=22912,94*4,09  ЭМ=51,08*11,22  
Козп=12,76 Кэм=11,22 Кзпм=12,76 Кмат=4,09 (Инд_ЛО2014_09_2021)
НР = 123%*0,85 (НР = 4053.83 руб.)
СП = 75%*0,8 (СП = 2316.47 руб.)</t>
  </si>
  <si>
    <t>32</t>
  </si>
  <si>
    <t>Устройство стяжек цементных толщиной 20 мм (ремонтно-строительные работы, аналогичные технологическим процессам в новом строительстве)
ОЗП=684,27*12,76  МЗ=1091,66*7,6  ЭМ=71,98*7,91  
Козп=12,76 Кэм=7,91 Кзпм=12,76 Кмат=7,6 (Инд_ЛО2014_09_2021)
НР = 123%*0,85 (НР = 2868.11 руб.)
СП = 75%*0,8 (СП = 1638.92 руб.)</t>
  </si>
  <si>
    <t>33</t>
  </si>
  <si>
    <t>Устройство стяжек на каждые 5 мм изменения толщины стяжки добавлять или исключать к расценке 11-01-011-01 (ремонтно-строительные работы, аналогичные технологическим процессам в новом строительстве)
ОЗП=8,66*12,76  МЗ=271,02*7,63  ЭМ=12,43*7,84  
Козп=12,76 Кэм=7,84 Кзпм=12,76 Кмат=7,63 (Инд_ЛО2014_09_2021)
НР = 123%*0,85 (НР = 59.87 руб.)
СП = 75%*0,8 (СП = 34.21 руб.)</t>
  </si>
  <si>
    <t>34</t>
  </si>
  <si>
    <t>Армирование цементобетонных покрытий сетками (ремонтно-строительные работы, аналогичные технологическим процессам в новом строительстве)
ОЗП=80,6*12,76  МЗ=6473,91*8,47  ЭМ=124,88*7,26  
Козп=12,76 Кэм=7,26 Кзпм=12,76 Кмат=8,47 (Инд_ЛО2014_09_2021)
НР = 115%*0,85 (НР = 94.33 руб.)
СП = 85%*0,8 (СП = 65.45 руб.)</t>
  </si>
  <si>
    <t>35</t>
  </si>
  <si>
    <t>ТЕР-11-01-045-01
МДС 81-35.2004 оп п4.7 Козп=1,15 Кэм=1,25</t>
  </si>
  <si>
    <t>Устройство покрытий наливных составом на эпоксидной смоле толщиной 3 мм и грунтовкой толщиной 0,5 мм (ремонтно-строительные работы, аналогичные технологическим процессам в новом строительстве)
ОЗП=2031,45*12,76  МЗ=18200,88*10,33  ЭМ=82,45*6,4  
Козп=12,76 Кэм=6,4 Кзпм=12,76 Кмат=10,33 (Инд_ЛО2014_09_2021)
НР = 123%*0,85 (НР = 8068.49 руб.)
СП = 75%*0,8 (СП = 4610.57 руб.)</t>
  </si>
  <si>
    <t>100м2</t>
  </si>
  <si>
    <t>36</t>
  </si>
  <si>
    <t>37</t>
  </si>
  <si>
    <t>38</t>
  </si>
  <si>
    <t>39</t>
  </si>
  <si>
    <t>ТЕР-11-01-052-01
МДС 81-35.2004 оп п4.7 Козп=1,15 Кэм=1,25</t>
  </si>
  <si>
    <t>Устройство полимерных наливных полов из полиуретана с толщиной покрытия 2 мм (ремонтно-строительные работы, аналогичные технологическим процессам в новом строительстве)
ОЗП=1010,02*12,76  МЗ=16416,18*10,03  ЭМ=60,85*6,3  
Козп=12,76 Кэм=6,3 Кзпм=12,76 Кмат=10,03 (Инд_ЛО2014_09_2021)
НР = 123%*0,85 (НР = 906.66 руб.)
СП = 75%*0,8 (СП = 518.09 руб.)</t>
  </si>
  <si>
    <t>100м2 пола</t>
  </si>
  <si>
    <t>40</t>
  </si>
  <si>
    <t>Устройство полимерных наливных полов из полиуретана с толщиной покрытия 2 мм (ремонтно-строительные работы, аналогичные технологическим процессам в новом строительстве)
ОЗП=1010,02*12,76  МЗ=16416,18*10,03  ЭМ=60,85*6,3  
Козп=12,76 Кэм=6,3 Кзпм=12,76 Кмат=10,03 (Инд_ЛО2014_09_2021)
НР = 123%*0,85 (НР = 6725.54 руб.)
СП = 75%*0,8 (СП = 3843.17 руб.)</t>
  </si>
  <si>
    <t>41</t>
  </si>
  <si>
    <t>ТЕР-29-01-220-01
МДС 81-35.2004 оп п4.7 Козп=1,15 Кэм=1,25</t>
  </si>
  <si>
    <t>Затирка бетонных поверхностей (ремонтно-строительные работы, аналогичные технологическим процессам в новом строительстве)
ОЗП=613,13*12,76  МЗ=300,68*6,56  ЭМ=66,46*2,73  
Козп=12,76 Кэм=2,73 Кзпм=12,76 Кмат=6,56 (Инд_ЛО2014_09_2021)
НР = 145%*0,85 (НР = 350.28 руб.)
СП = 75%*0,8 (СП = 170.87 руб.)</t>
  </si>
  <si>
    <t>42</t>
  </si>
  <si>
    <t>ТЕР-09-03-002-01
МДС 81-35.2004 оп п4.7 Козп=1,15 Кэм=1,25</t>
  </si>
  <si>
    <t>Монтаж колонн одноэтажных и многоэтажных зданий и крановых эстакад высотой до 25 м цельного сечения массой до 1,0 т (ремонтно-строительные работы, аналогичные технологическим процессам в новом строительстве)
ОЗП=209,62*12,76  МЗ=52,58*14,69  ЭМ=384,1*8,07  
Козп=12,76 Кэм=8,07 Кзпм=12,76 Кмат=14,69 (Инд_ЛО2014_09_2021)
НР = 90%*0,85 (НР = 3847.14 руб.)
СП = 85%*0,8 (СП = 3397.47 руб.)
Объем: ( 8 * 3.665 * 28.83 + 4 * 4.15 * 28.83 + 2 * 2.89 * 9.48 + 2 * 2.12 * 9.48 + 2 * 2.69 * 7.21 ) : 1000</t>
  </si>
  <si>
    <t>т конструкций</t>
  </si>
  <si>
    <t>43</t>
  </si>
  <si>
    <t>Устройство стяжек цементных толщиной 20 мм (ремонтно-строительные работы, аналогичные технологическим процессам в новом строительстве)
ОЗП=684,27*12,76  МЗ=1091,66*7,6  ЭМ=71,98*7,91  
Козп=12,76 Кэм=7,91 Кзпм=12,76 Кмат=7,6 (Инд_ЛО2014_09_2021)
НР = 123%*0,85 (НР = 96.89 руб.)
СП = 75%*0,8 (СП = 55.37 руб.)</t>
  </si>
  <si>
    <t>44</t>
  </si>
  <si>
    <t>Устройство стяжек на каждые 5 мм изменения толщины стяжки добавлять или исключать к расценке 11-01-011-01 (ремонтно-строительные работы, аналогичные технологическим процессам в новом строительстве)
ОЗП=8,66*12,76  МЗ=271,02*7,63  ЭМ=12,43*7,84  
Козп=12,76 Кэм=7,84 Кзпм=12,76 Кмат=7,63 (Инд_ЛО2014_09_2021)
НР = 123%*0,85 (НР = 2.03 руб.)
СП = 75%*0,8 (СП = 1.16 руб.)</t>
  </si>
  <si>
    <t>45</t>
  </si>
  <si>
    <t>ТЕР-09-03-002-12
МДС 81-35.2004 оп п4.7 Козп=1,15 Кэм=1,25</t>
  </si>
  <si>
    <t>Монтаж балок, ригелей перекрытия, покрытия и под установку оборудования многоэтажных зданий при высоте здания до 25 м (ремонтно-строительные работы, аналогичные технологическим процессам в новом строительстве)
ОЗП=406,11*12,76  МЗ=146,95*13,03  ЭМ=654,13*9,78  
Козп=12,76 Кэм=9,78 Кзпм=12,76 Кмат=13,03 (Инд_ЛО2014_09_2021)
НР = 90%*0,85 (НР = 7818.6 руб.)
СП = 85%*0,8 (СП = 6904.74 руб.)</t>
  </si>
  <si>
    <t>46</t>
  </si>
  <si>
    <t>ТЕР-09-03-015-01
МДС 81-35.2004 оп п4.7 Козп=1,15 Кэм=1,25</t>
  </si>
  <si>
    <t>Монтаж прогонов при шаге ферм до 12 м при высоте здания до 25 м (ремонтно-строительные работы, аналогичные технологическим процессам в новом строительстве)
ОЗП=300,89*12,76  МЗ=117,14*12,56  ЭМ=391,93*7,35  
Козп=12,76 Кэм=7,35 Кзпм=12,76 Кмат=12,56 (Инд_ЛО2014_09_2021)
НР = 90%*0,85 (НР = 7603.14 руб.)
СП = 85%*0,8 (СП = 6714.46 руб.)</t>
  </si>
  <si>
    <t>47</t>
  </si>
  <si>
    <t>Монтаж балок, ригелей перекрытия, покрытия и под установку оборудования многоэтажных зданий при высоте здания до 25 м (ремонтно-строительные работы, аналогичные технологическим процессам в новом строительстве)
ОЗП=406,11*12,76  МЗ=146,95*13,03  ЭМ=654,13*9,78  
Козп=12,76 Кэм=9,78 Кзпм=12,76 Кмат=13,03 (Инд_ЛО2014_09_2021)
НР = 90%*0,85 (НР = 3772.88 руб.)
СП = 85%*0,8 (СП = 3331.9 руб.)</t>
  </si>
  <si>
    <t>48</t>
  </si>
  <si>
    <t>ТЕР-09-04-006-04
МДС 81-35.2004 оп п4.7 Козп=1,15 Кэм=1,25</t>
  </si>
  <si>
    <t>Монтаж ограждающих конструкций стен из многослойных панелей заводской готовности при высоте здания до 50 м (ремонтно-строительные работы, аналогичные технологическим процессам в новом строительстве)
ОЗП=3490,69*12,76  МЗ=677,61*12,74  ЭМ=7105,65*7,23  
Козп=12,76 Кэм=7,23 Кзпм=12,76 Кмат=12,74 (Инд_ЛО2014_09_2021)
НР = 90%*0,85 (НР = 75227.1 руб.)
СП = 85%*0,8 (СП = 66434.32 руб.)</t>
  </si>
  <si>
    <t>49</t>
  </si>
  <si>
    <t>ТЕР-09-04-002-03</t>
  </si>
  <si>
    <t>Монтаж кровельного покрытия из многослойных панелей заводской готовности при высоте до 50 м (ремонтно-строительные работы, аналогичные технологическим процессам в новом строительстве)
ОЗП=894,06*12,76  МЗ=164,33*18,29  ЭМ=2078,91*8,04  
Козп=12,76 Кэм=8,04 Кзпм=12,76 Кмат=18,29 (Инд_ЛО2014_09_2021)
НР = 90%*0,85 (НР = 18659.71 руб.)
СП = 85%*0,8 (СП = 16478.71 руб.)</t>
  </si>
  <si>
    <t>50</t>
  </si>
  <si>
    <t>ТЕР-10-04-009-02</t>
  </si>
  <si>
    <t>Устройство перегородок на металлическом каркасе в зданиях промышленных предприятий с изоляционной прослойкой толщиной 50 мм (ремонтно-строительные работы, аналогичные технологическим процессам в новом строительстве)
ОЗП=5051,08*12,76  МЗ=11475,33*8,35  ЭМ=257,18*6,85  
Козп=12,76 Кэм=6,85 Кзпм=12,76 Кмат=8,35 (Инд_ЛО2014_09_2021)
НР = 118%*0,85 (НР = 71823.63 руб.)
СП = 63%*0,8 (СП = 35911.82 руб.)</t>
  </si>
  <si>
    <t>100м2 перегородок (за вы</t>
  </si>
  <si>
    <t>51</t>
  </si>
  <si>
    <t>ТЕР-15-02-016-05
МДС 81-35.2004 оп п4.7 Козп=1,15 Кэм=1,25</t>
  </si>
  <si>
    <t>Штукатурка поверхностей внутри здания цементно-известковым или цементным раствором по камню и бетону высококачественная стен (ремонтно-строительные работы, аналогичные технологическим процессам в новом строительстве)
ОЗП=2934,27*12,76  МЗ=1456,66*7,38  ЭМ=218,79*10,22  
Козп=12,76 Кэм=10,22 Кзпм=12,76 Кмат=7,38 (Инд_ЛО2014_09_2021)
НР = 105%*0,85 (НР = 98481.72 руб.)
СП = 55%*0,8 (СП = 48687.59 руб.)
Объем: 171 + 111</t>
  </si>
  <si>
    <t>100м2 оштукатуриваемой п</t>
  </si>
  <si>
    <t>52</t>
  </si>
  <si>
    <t>ТЕР-15-04-006-04
МДС 81-35.2004 оп п4.7 Козп=1,15 Кэм=1,25</t>
  </si>
  <si>
    <t>Покрытие поверхностей грунтовкой глубокого проникновения за 2 раза стен (ремонтно-строительные работы, аналогичные технологическим процессам в новом строительстве)
ОЗП=342,33*12,76  МЗ=1,92*10,86  ЭМ=3,53*6,57  
Козп=12,76 Кэм=6,57 Кзпм=12,76 Кмат=10,86 (Инд_ЛО2014_09_2021)
НР = 105%*0,85 (НР = 10973.22 руб.)
СП = 55%*0,8 (СП = 5424.96 руб.)</t>
  </si>
  <si>
    <t>53</t>
  </si>
  <si>
    <t>ТЕР-15-06-002-03
МДС 81-35.2004 оп п4.7 Козп=1,15 Кэм=1,25</t>
  </si>
  <si>
    <t>Оклейка стен моющимися обоями на бумажной основе по гипсобетонным и гипсолитовым поверхностям (ремонтно-строительные работы, аналогичные технологическим процессам в новом строительстве)
ОЗП=921,6*12,76  МЗ=2655,49*23,03  ЭМ=2,03*6,76  
Козп=12,76 Кэм=6,76 Кзпм=12,76 Кмат=23,03 (Инд_ЛО2014_09_2021)
НР = 105%*0,85 (НР = 29524.25 руб.)
СП = 55%*0,8 (СП = 14596.26 руб.)</t>
  </si>
  <si>
    <t>100м2 оклеиваемой поверх</t>
  </si>
  <si>
    <t>54</t>
  </si>
  <si>
    <t>ТЕР-15-04-007-05
МДС 81-35.2004 оп п4.7 Козп=1,15 Кэм=1,25</t>
  </si>
  <si>
    <t>Окраска водно-дисперсионными акриловыми составами высококачественная по штукатурке стен (ремонтно-строительные работы, аналогичные технологическим процессам в новом строительстве)
ОЗП=1302,82*12,76  МЗ=1235,99*6,96  ЭМ=31,41*6,39  
Козп=12,76 Кэм=6,39 Кзпм=12,76 Кмат=6,96 (Инд_ЛО2014_09_2021)
НР = 105%*0,85 (НР = 41748.22 руб.)
СП = 55%*0,8 (СП = 20639.57 руб.)</t>
  </si>
  <si>
    <t>100м2 окрашиваемой повер</t>
  </si>
  <si>
    <t>55</t>
  </si>
  <si>
    <t>ТЕР-15-01-016-02
МДС 81-35.2004 оп п4.7 Козп=1,15 Кэм=1,25</t>
  </si>
  <si>
    <t>Наружная облицовка по бетонной поверхности керамическими отдельными плитками на цементном растворе стен (ремонтно-строительные работы, аналогичные технологическим процессам в новом строительстве)
ОЗП=6311,28*12,76  МЗ=5231,46*8,14  ЭМ=77,39*7,85  
Козп=12,76 Кэм=7,85 Кзпм=12,76 Кмат=8,14 (Инд_ЛО2014_09_2021)
НР = 105%*0,85 (НР = 42841.23 руб.)
СП = 55%*0,8 (СП = 21179.93 руб.)</t>
  </si>
  <si>
    <t>100м2 облицованной повер</t>
  </si>
  <si>
    <t>56</t>
  </si>
  <si>
    <t>ТЕР-15-02-005-01
МДС 81-35.2004 оп п4.7 Козп=1,15 Кэм=1,25</t>
  </si>
  <si>
    <t>Высококачественная штукатурка фасадов декоративным раствором по камню стен гладких (ремонтно-строительные работы, аналогичные технологическим процессам в новом строительстве)
ОЗП=3586,32*12,76  МЗ=1746,29*6,51  ЭМ=136,29*9,14  
Козп=12,76 Кэм=9,14 Кзпм=12,76 Кмат=6,51 (Инд_ЛО2014_09_2021)
НР = 105%*0,85 (НР = 7653.04 руб.)
СП = 55%*0,8 (СП = 3783.52 руб.)</t>
  </si>
  <si>
    <t>57</t>
  </si>
  <si>
    <t>ТЕР-15-04-024-01
МДС 81-35.2004 оп п4.7 Козп=1,15 Кэм=1,25</t>
  </si>
  <si>
    <t>Простая окраска масляными составами по дереву стен (ремонтно-строительные работы, аналогичные технологическим процессам в новом строительстве)
ОЗП=534,51*12,76  МЗ=675,83*8,66  ЭМ=8,01*6,42  
Козп=12,76 Кэм=6,42 Кзпм=12,76 Кмат=8,66 (Инд_ЛО2014_09_2021)
НР = 105%*0,85 (НР = 1062.89 руб.)
СП = 55%*0,8 (СП = 525.47 руб.)</t>
  </si>
  <si>
    <t>58</t>
  </si>
  <si>
    <t>ТЕР-11-01-040-03
МДС 81-35.2004 оп п4.7 Козп=1,15 Кэм=1,25</t>
  </si>
  <si>
    <t>Устройство плинтусов поливинилхлоридных на винтах самонарезающих (ремонтно-строительные работы, аналогичные технологическим процессам в новом строительстве)
ОЗП=133,34*12,76  МЗ=1078,39*6,36  ЭМ=15,39*4,34  
Козп=12,76 Кэм=4,34 Кзпм=12,76 Кмат=6,36 (Инд_ЛО2014_09_2021)
НР = 123%*0,85 (НР = 1572.14 руб.)
СП = 75%*0,8 (СП = 898.37 руб.)</t>
  </si>
  <si>
    <t>100м плинтуса</t>
  </si>
  <si>
    <t>59</t>
  </si>
  <si>
    <t>ТЕР-15-01-047-15
МДС 81-35.2004 оп п4.7 Козп=1,15 Кэм=1,25</t>
  </si>
  <si>
    <t>Устройство подвесных потолков типа &lt;Армстронг&gt; по каркасу из оцинкованного профиля (ремонтно-строительные работы, аналогичные технологическим процессам в новом строительстве)
ОЗП=2100,89*12,76  МЗ=4752,42*6,17  ЭМ=739,5*6,35  
Козп=12,76 Кэм=6,35 Кзпм=12,76 Кмат=6,17 (Инд_ЛО2014_09_2021)
НР = 105%*0,85 (НР = 21855.56 руб.)
СП = 55%*0,8 (СП = 10805 руб.)
Объем: 139.7 - 49.1</t>
  </si>
  <si>
    <t>100м2 поверхности облицо</t>
  </si>
  <si>
    <t>60</t>
  </si>
  <si>
    <t>ТЕР-35-01-447-01
МДС 81-35.2004 оп п4.7 Козп=1,15 Кэм=1,25</t>
  </si>
  <si>
    <t>Устройство козырька над сопряжением (ремонтно-строительные работы, аналогичные технологическим процессам в новом строительстве)
ОЗП=1272,92*12,76  МЗ=4223,36*11,08  ЭМ=10,38*4,93  
Козп=12,76 Кэм=4,93 Кзпм=12,76 Кмат=11,08 (Инд_ЛО2014_09_2021)
НР = 95%*0,85 (НР = 18353.21 руб.)
СП = 50%*0,8 (СП = 9063.32 руб.)</t>
  </si>
  <si>
    <t>10м2 «козырька»</t>
  </si>
  <si>
    <t>61</t>
  </si>
  <si>
    <t>ТЕР-10-01-034-02
МДС 81-35.2004 оп п4.7 Козп=1,15 Кэм=1,25</t>
  </si>
  <si>
    <t>Установка в жилых и общественных зданиях оконных блоков из ПВХ профилей глухих с площадью проема более 2 м2 (ремонтно-строительные работы, аналогичные технологическим процессам в новом строительстве)
ОЗП=2618,8*12,76  МЗ=7252,1*1,14  ЭМ=644,84*6,22  
Козп=12,76 Кэм=6,22 Кзпм=12,76 Кмат=1,14 (Инд_ЛО2014_09_2021)
НР = 118%*0,85 (НР = 4798.57 руб.)
СП = 63%*0,8 (СП = 2399.29 руб.)</t>
  </si>
  <si>
    <t>100м2 проемов</t>
  </si>
  <si>
    <t>62</t>
  </si>
  <si>
    <t>ТЕР-10-01-046-01</t>
  </si>
  <si>
    <t>Установка ворот с коробками стальными, с раздвижными или распахивающимися неутепленными полотнами и калитками (ремонтно-строительные работы, аналогичные технологическим процессам в новом строительстве)
ОЗП=4630,71*12,76  МЗ=3339,51*7,95  ЭМ=2257,13*7,42  
Козп=12,76 Кэм=7,42 Кзпм=12,76 Кмат=7,95 (Инд_ЛО2014_09_2021)
НР = 118%*0,85 (НР = 8007.93 руб.)
СП = 63%*0,8 (СП = 4003.97 руб.)</t>
  </si>
  <si>
    <t>100м2 полотен и проемов</t>
  </si>
  <si>
    <t>63</t>
  </si>
  <si>
    <t>ТЕР-10-01-047-01</t>
  </si>
  <si>
    <t>Установка блоков из ПВХ в наружных и внутренних дверных проемах в каменных стенах площадью проема до 3 м2 (ремонтно-строительные работы, аналогичные технологическим процессам в новом строительстве)
ОЗП=3881,01*12,76  МЗ=12828,01*4,74  ЭМ=753,35*6,1  
Козп=12,76 Кэм=6,1 Кзпм=12,76 Кмат=4,74 (Инд_ЛО2014_09_2021)
НР = 118%*0,85 (НР = 15351.76 руб.)
СП = 63%*0,8 (СП = 7675.88 руб.)
Объем: 2.15 * 1.3 * 11</t>
  </si>
  <si>
    <t>64</t>
  </si>
  <si>
    <t>СПГ-01-01-001-39</t>
  </si>
  <si>
    <t>Погрузка при автомобильных перевозках грунта растительного слоя (земля, перегной)
ЦЕНА=5,19*12,76
Кпз=12,76 (Индексация ПЗ)
Объем: 142.9 * 1.6</t>
  </si>
  <si>
    <t>65</t>
  </si>
  <si>
    <t>Перевозка грузов I класса автомобилями-самосвалами грузоподъемностью 10 т работающих вне карьера на расстояние до 36 км
ЦЕНА=28,42*7,4
Кпз=7,4 (Индексация ПЗ)</t>
  </si>
  <si>
    <t>66</t>
  </si>
  <si>
    <t>ТЕР-09-03-030-01
МДС 81-35.2004 оп п4.7 Козп=1,15 Кэм=1,25</t>
  </si>
  <si>
    <t>Монтаж площадок с настилом и ограждением из листовой, рифленой, просечной и круглой стали (ремонтно-строительные работы, аналогичные технологическим процессам в новом строительстве)
ОЗП=783,44*12,76  МЗ=103,65*15,24  ЭМ=897,81*8,07  
Козп=12,76 Кэм=8,07 Кзпм=12,76 Кмат=15,24 (Инд_ЛО2014_09_2021)
НР = 90%*0,85 (НР = 16576.36 руб.)
СП = 85%*0,8 (СП = 14638.86 руб.)</t>
  </si>
  <si>
    <t>67</t>
  </si>
  <si>
    <t>ТЕР-07-01-001-01
МДС 81-35.2004 оп п4.7 Козп=1,15 Кэм=1,25</t>
  </si>
  <si>
    <t>Укладка блоков и плит ленточных фундаментов при глубине котлована до 4 м, масса конструкций до 0,5 т (ремонтно-строительные работы, аналогичные технологическим процессам в новом строительстве)
ОЗП=1379,05*12,76  МЗ=671,04*7,28  ЭМ=3467,79*7,34  
Козп=12,76 Кэм=7,34 Кзпм=12,76 Кмат=7,28 (Инд_ЛО2014_09_2021)
НР = 130%*0,85 (НР = 1772.21 руб.)
СП = 85%*0,8 (СП = 1085.68 руб.)</t>
  </si>
  <si>
    <t>100шт сборных конструкци</t>
  </si>
  <si>
    <t>68</t>
  </si>
  <si>
    <t>ТЕР-10-02-041-01</t>
  </si>
  <si>
    <t>Ограждение лестничных площадок перилами (ремонтно-строительные работы, аналогичные технологическим процессам в новом строительстве)
ОЗП=555,7*12,76  МЗ=81,32*10,34  ЭМ=178,83*7  
Козп=12,76 Кэм=7 Кзпм=12,76 Кмат=10,34 (Инд_ЛО2014_09_2021)
НР = 118%*0,85 (НР = 960.25 руб.)
СП = 63%*0,8 (СП = 480.13 руб.)</t>
  </si>
  <si>
    <t>100м перил</t>
  </si>
  <si>
    <t>69</t>
  </si>
  <si>
    <t>ТЕР-27-07-001-03
МС РФ 421\пр от 4.08.20 Прил10 Тб2 п3 прим2.1, 2.2, 2.3 Кзтр=1,15; Кэм=1,15 МДС 81-35.2004 оп п4.7 Козп=1,15 Кэм=1,25</t>
  </si>
  <si>
    <t>Устройство асфальтобетонных покрытий дорожек и тротуаров двухслойных нижний слой из крупнозернистой асфальтобетонной смеси толщиной 4,5 см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ОЗП=246,29*12,76  МЗ=4313,45*7,69  ЭМ=115,22*11,73  
Козп=12,76 Кэм=11,73 Кзпм=12,76 Кмат=7,69 (Инд_ЛО2014_09_2021)
НР = 142%*0,85 (НР = 2802.92 руб.)
СП = 95%*0,8 (СП = 1760.51 руб.)</t>
  </si>
  <si>
    <t>3033422,57</t>
  </si>
  <si>
    <t>1728479,28</t>
  </si>
  <si>
    <t>935813,76</t>
  </si>
  <si>
    <t>305903,71</t>
  </si>
  <si>
    <t>86788,19</t>
  </si>
  <si>
    <t>909783,12</t>
  </si>
  <si>
    <t>536121,77</t>
  </si>
  <si>
    <t>4479327,46</t>
  </si>
  <si>
    <t>70</t>
  </si>
  <si>
    <t>101-3121
ТССЦ_ЛО2014_09_2021</t>
  </si>
  <si>
    <t>Нетканый геотекстиль Дорнит 250 г/м2
Объем: 245 * 1.2</t>
  </si>
  <si>
    <t>м2</t>
  </si>
  <si>
    <t>71</t>
  </si>
  <si>
    <t>408-0122
ТССЦ_ЛО2014_09_2021</t>
  </si>
  <si>
    <t>Песок природный для строительных работ средний</t>
  </si>
  <si>
    <t>м3</t>
  </si>
  <si>
    <t>72</t>
  </si>
  <si>
    <t>101-7167
ТССЦ_ЛО2014_09_2021</t>
  </si>
  <si>
    <t>Линолеум коммерческий гомогенный "ТАРКЕТТ iQ GRANIT ACOUSTIC", акустический (толщина 4 мм, класс 34/43, пож. безопасность Г4, В3, РП2, Д2, Т2)</t>
  </si>
  <si>
    <t>73</t>
  </si>
  <si>
    <t>101-6512
ТССЦ_ЛО2014_09_2021</t>
  </si>
  <si>
    <t>Грунтовка акриловая упрочняющая стабилизирующая глубокого проникновения "БИРСС Грунт М"</t>
  </si>
  <si>
    <t>74</t>
  </si>
  <si>
    <t>403-8325
ТССЦ_ЛО2014_09_2021</t>
  </si>
  <si>
    <t>Блоки бетонные стен подвалов сплошные (ГОСТ13579-78) ФБС12-4-3-П /бетон В7,5 (М100), объем 0,127 м3, расход арматуры 0,74 кг/</t>
  </si>
  <si>
    <t>122285,25</t>
  </si>
  <si>
    <t>75</t>
  </si>
  <si>
    <t>Пеноплекс ГЕО 100 мм
ЦЕНА=3500/0,2772/1,2
Кпз=1/0,2772 (Индексация ПЗ) Кпз=1/1,2 (Индексация ПЗ)
Объем: 16.8 * 1.1 + 9.955</t>
  </si>
  <si>
    <t>М3</t>
  </si>
  <si>
    <t>76</t>
  </si>
  <si>
    <t>Грунтовка проникающая knauf тифенгрунт
ЦЕНА=901,02/10/1,2
Кпз=1/10 (Индексация ПЗ) Кпз=1/1,2 (Индексация ПЗ)</t>
  </si>
  <si>
    <t>КГ</t>
  </si>
  <si>
    <t>77</t>
  </si>
  <si>
    <t>Металлоконструкции
ЦЕНА=150000/1,2
Кпз=1/1,2 (Индексация ПЗ)
Объем: 1.4577 + 1.6077 + 2.1992 + 0.7758 + 1.8169</t>
  </si>
  <si>
    <t>Т</t>
  </si>
  <si>
    <t>78</t>
  </si>
  <si>
    <t>Сэндвич-панели
ЦЕНА=10000/1,2
Кпз=1/1,2 (Индексация ПЗ)
Объем: 171 + 160</t>
  </si>
  <si>
    <t>М2</t>
  </si>
  <si>
    <t>79</t>
  </si>
  <si>
    <t>Блоки оконные
ЦЕНА=12500/1,2
Кпз=1/1,2 (Индексация ПЗ)</t>
  </si>
  <si>
    <t>80</t>
  </si>
  <si>
    <t>Ворота промышленные с дверью и окном
ЦЕНА=150000/1,2
Кпз=1/1,2 (Индексация ПЗ)</t>
  </si>
  <si>
    <t>КОМПЛЕКТ</t>
  </si>
  <si>
    <t>81</t>
  </si>
  <si>
    <t>Двери
ЦЕНА=25000/1,2
Кпз=1/1,2 (Индексация ПЗ)</t>
  </si>
  <si>
    <t>4542645,48</t>
  </si>
  <si>
    <t>4633498,39</t>
  </si>
  <si>
    <t>9235111,10</t>
  </si>
  <si>
    <t>10167857,32</t>
  </si>
  <si>
    <t>2033571,46</t>
  </si>
  <si>
    <t>12201428,78</t>
  </si>
  <si>
    <t>ЛОКАЛЬНАЯ СМЕТА №02-01-02</t>
  </si>
  <si>
    <t>Система электроснабжения  АБК</t>
  </si>
  <si>
    <t>Система электроснабжения</t>
  </si>
  <si>
    <t>Внутренее электроснабжение</t>
  </si>
  <si>
    <t>ТЕРм-08-03-572-07</t>
  </si>
  <si>
    <t>Блок управления шкафного исполнения или распределительный пункт (шкаф), устанавливаемый на полу, высота и ширина до 1700х1100 мм
ОЗП=87,61*12,76  МЗ=317,3*11,74  ЭМ=118,66*7,28  
Козп=12,76 Кэм=7,28 Кзпм=12,76 Кмат=11,74 (Инд_ЛО2014_09_2021)
НР = 95%*0,85 (НР = 1009.48 руб.)
СП = 65%*0,8 (СП = 648.06 руб.)</t>
  </si>
  <si>
    <t>ТЕРм-08-03-593-05</t>
  </si>
  <si>
    <t>Светильник потолочный или настенный с креплением винтами или болтами для помещений с тяжелыми условиями среды, уплотненный
ОЗП=1404,92*12,76  МЗ=517,45*9,17  ЭМ=169,12*6,48  
Козп=12,76 Кэм=6,48 Кзпм=12,76 Кмат=9,17 (Инд_ЛО2014_09_2021)
НР = 95%*0,85 (НР = 4248.49 руб.)
СП = 65%*0,8 (СП = 2727.43 руб.)
Объем: 9 + 15 + 5</t>
  </si>
  <si>
    <t>100шт</t>
  </si>
  <si>
    <t>ТЕРм-08-02-420-01</t>
  </si>
  <si>
    <t>Коробка ответвительная с предохранителем или разъединителем, или автоматом, или указателем напряжения
ОЗП=3337,78*12,76  МЗ=66,76*12,76  ЭМ=1169,96*7,22  
Козп=12,76 Кэм=7,22 Кзпм=12,76 Кмат=12,76 (Инд_ЛО2014_09_2021)
НР = 95%*0,85 (НР = 16021.51 руб.)
СП = 65%*0,8 (СП = 10285.41 руб.)
Объем: 7 + 9 + 4 + 5 + 8 + 11 + 1</t>
  </si>
  <si>
    <t>ТЕРм-08-03-591-02</t>
  </si>
  <si>
    <t>Выключатель одноклавишный утопленного типа при скрытой проводке
ОЗП=484,29*12,76  МЗ=35,95*43,69  ЭМ=6,85*7,38  
Козп=12,76 Кэм=7,38 Кзпм=12,76 Кмат=43,69 (Инд_ЛО2014_09_2021)
НР = 95%*0,85 (НР = 802.09 руб.)
СП = 65%*0,8 (СП = 514.92 руб.)</t>
  </si>
  <si>
    <t>ТЕРм-08-03-591-10</t>
  </si>
  <si>
    <t>Розетка штепсельная полугерметическая и герметическая
ОЗП=1144,54*12,76  МЗ=217,76*8,67  ЭМ=46,15*7,62  
Козп=12,76 Кэм=7,62 Кзпм=12,76 Кмат=8,67 (Инд_ЛО2014_09_2021)
НР = 95%*0,85 (НР = 3436.43 руб.)
СП = 65%*0,8 (СП = 2206.11 руб.)
Объем: 4 + 5 + 8 + 11 + 1</t>
  </si>
  <si>
    <t>ТЕРм-10-08-019-01</t>
  </si>
  <si>
    <t>Коробка ответвительная на стене
ОЗП=9,26*12,76  МЗ=0,48*10,46  
Козп=12,76 Кмат=10,46 (Инд_ЛО2014_09_2021)
НР = 80%*0,85 (НР = 160.7 руб.)
СП = 60%*0,8 (СП = 113.43 руб.)</t>
  </si>
  <si>
    <t>ТЕРм-08-02-409-01</t>
  </si>
  <si>
    <t>Труба винипластовая по установленным конструкциям, по стенам и колоннам с креплением скобами, диаметр до 25 мм
ОЗП=339,48*12,76  МЗ=21,5*10,83  ЭМ=50,19*7,26  
Козп=12,76 Кэм=7,26 Кзпм=12,76 Кмат=10,83 (Инд_ЛО2014_09_2021)
НР = 95%*0,85 (НР = 7275.03 руб.)
СП = 65%*0,8 (СП = 4670.39 руб.)</t>
  </si>
  <si>
    <t>100м</t>
  </si>
  <si>
    <t>ТЕРм-08-02-409-02</t>
  </si>
  <si>
    <t>Труба винипластовая по установленным конструкциям, по стенам и колоннам с креплением скобами, диаметр до 50 мм
ОЗП=490,68*12,76  МЗ=28,37*10,57  ЭМ=99,36*7,19  
Козп=12,76 Кэм=7,19 Кзпм=12,76 Кмат=10,57 (Инд_ЛО2014_09_2021)
НР = 95%*0,85 (НР = 6164.9 руб.)
СП = 65%*0,8 (СП = 3957.71 руб.)
Объем: 34 + 86</t>
  </si>
  <si>
    <t>Коробка ответвительная с предохранителем или разъединителем, или автоматом, или указателем напряжения
ОЗП=3337,78*12,76  МЗ=66,76*12,76  ЭМ=1169,96*7,22  
Козп=12,76 Кэм=7,22 Кзпм=12,76 Кмат=12,76 (Инд_ЛО2014_09_2021)
НР = 95%*0,85 (НР = 12105.13 руб.)
СП = 65%*0,8 (СП = 7771.2 руб.)</t>
  </si>
  <si>
    <t>ТЕРм-08-02-407-06</t>
  </si>
  <si>
    <t>Труба стальная по установленным конструкциям, в готовых бороздах, по основанию пола, диаметр до 25 мм
ОЗП=271,02*12,76  МЗ=104,57*15,02  ЭМ=130,22*7,39  
Козп=12,76 Кэм=7,39 Кзпм=12,76 Кмат=15,02 (Инд_ЛО2014_09_2021)
НР = 95%*0,85 (НР = 86.93 руб.)
СП = 65%*0,8 (СП = 55.81 руб.)</t>
  </si>
  <si>
    <t>ТЕРм-08-02-148-01</t>
  </si>
  <si>
    <t>Кабель до 35 кВ в проложенных трубах, блоках и коробах, масса 1 м кабеля до 1 кг
ОЗП=180,94*12,76  МЗ=45,86*10,48  ЭМ=67,64*6,83  
Козп=12,76 Кэм=6,83 Кзпм=12,76 Кмат=10,48 (Инд_ЛО2014_09_2021)
НР = 95%*0,85 (НР = 6550.16 руб.)
СП = 65%*0,8 (СП = 4205.04 руб.)
Объем: 102 + 115 + 95 + 5 + 20 + 4</t>
  </si>
  <si>
    <t>100м кабеля</t>
  </si>
  <si>
    <t>ТЕРм-08-02-155-01</t>
  </si>
  <si>
    <t>Герметизация проходов при вводе кабелей во взрывоопасные помещения уплотнительной массой
ОЗП=6,93*12,76  МЗ=13,62*14,03  
Козп=12,76 Кмат=14,03 (Инд_ЛО2014_09_2021)
НР = 95%*0,85 (НР = 214.88 руб.)
СП = 65%*0,8 (СП = 137.95 руб.)</t>
  </si>
  <si>
    <t>проход кабеля</t>
  </si>
  <si>
    <t>90960,69</t>
  </si>
  <si>
    <t>9681,77</t>
  </si>
  <si>
    <t>70101,86</t>
  </si>
  <si>
    <t>11177,06</t>
  </si>
  <si>
    <t>1634,51</t>
  </si>
  <si>
    <t>58075,73</t>
  </si>
  <si>
    <t>37293,46</t>
  </si>
  <si>
    <t>186329,88</t>
  </si>
  <si>
    <t>Заземление и управление потенциалов</t>
  </si>
  <si>
    <t>ТЕРм-08-02-472-10</t>
  </si>
  <si>
    <t>Проводник заземляющий из медного изолированного провода сечением 25 мм2 открыто по строительным основаниям
ОЗП=573,41*12,76  МЗ=171,88*9,83  ЭМ=33,27*4,27  
Козп=12,76 Кэм=4,27 Кзпм=12,76 Кмат=9,83 (Инд_ЛО2014_09_2021)
НР = 95%*0,85 (НР = 2076.96 руб.)
СП = 65%*0,8 (СП = 1333.36 руб.)</t>
  </si>
  <si>
    <t>ТЕРм-08-02-472-08</t>
  </si>
  <si>
    <t>Проводник заземляющий открыто по строительным основаниям из круглой стали диаметром 8 мм
ОЗП=358,38*12,76  МЗ=288,91*10,68  ЭМ=57,44*7,59  
Козп=12,76 Кэм=7,59 Кзпм=12,76 Кмат=10,68 (Инд_ЛО2014_09_2021)
НР = 95%*0,85 (НР = 3545.39 руб.)
СП = 65%*0,8 (СП = 2276.05 руб.)</t>
  </si>
  <si>
    <t>ТЕРм-08-02-472-07</t>
  </si>
  <si>
    <t>Проводник заземляющий открыто по строительным основаниям из полосовой стали сечением 160 мм2
ОЗП=379,78*12,76  МЗ=102,98*6,88  ЭМ=95,01*7,44  
Козп=12,76 Кэм=7,44 Кзпм=12,76 Кмат=6,88 (Инд_ЛО2014_09_2021)
НР = 95%*0,85 (НР = 1396.02 руб.)
СП = 65%*0,8 (СП = 896.21 руб.)</t>
  </si>
  <si>
    <t>ТЕР-01-02-059-02
МС РФ 519\пр от 4.09.19 Прил2 Тб2 п3 Козп=1,15; Кэм=1,15 МДС 81-35.2004 оп п4.7 Козп=1,15 Кэм=1,25 ОП п1.1.82; прил1.12 п3.184 прим. Козп=1,15</t>
  </si>
  <si>
    <t>Рытье ям вручную глубиной 1,5 м под электрод заземления с обратной засыпкой, группа грунтов 2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 (сильно налипающего на инструменты грунта)
ОЗП=145,26*12,76  МЗ=791,2*1,67  
Козп=12,76 Кмат=1,67 (Инд_ЛО2014_09_2021)
НР = 80%*0,85 (НР = 3781.14 руб.)
СП = 45%*0,8 (СП = 2001.78 руб.)</t>
  </si>
  <si>
    <t>электрод заземления</t>
  </si>
  <si>
    <t>ТЕРм-08-02-471-01</t>
  </si>
  <si>
    <t>Заземлитель вертикальный из угловой стали размером 50х50х5 мм
ОЗП=190,78*12,76  МЗ=69,58*3,68  ЭМ=65,53*7,39  
Козп=12,76 Кэм=7,39 Кзпм=12,76 Кмат=3,68 (Инд_ЛО2014_09_2021)
НР = 95%*0,85 (НР = 605.99 руб.)
СП = 65%*0,8 (СП = 389.03 руб.)</t>
  </si>
  <si>
    <t>10шт</t>
  </si>
  <si>
    <t>ТЕРм-08-03-603-01</t>
  </si>
  <si>
    <t>Ящик с понижающим трансформатором
ОЗП=21,43*12,76  МЗ=3,5*8,9  ЭМ=3,02*6,79  
Козп=12,76 Кэм=6,79 Кзпм=12,76 Кмат=8,9 (Инд_ЛО2014_09_2021)
НР = 95%*0,85 (НР = 224.08 руб.)
СП = 65%*0,8 (СП = 143.85 руб.)</t>
  </si>
  <si>
    <t>23885,05</t>
  </si>
  <si>
    <t>7842,48</t>
  </si>
  <si>
    <t>15165,49</t>
  </si>
  <si>
    <t>877,08</t>
  </si>
  <si>
    <t>84,44</t>
  </si>
  <si>
    <t>11629,58</t>
  </si>
  <si>
    <t>7040,28</t>
  </si>
  <si>
    <t>42554,91</t>
  </si>
  <si>
    <t>ПНР</t>
  </si>
  <si>
    <t>ТЕРп-01-11-011-01</t>
  </si>
  <si>
    <t>Проверка наличия цепи между заземлителями и заземленными элементами
ОЗП=314,6*12,76  
Козп=12,76 (Инд_ЛО2014_09_2021)
НР = 65%*0,85 (НР = 463.65 руб.)
СП = 40%*0,8 (СП = 269.76 руб.)</t>
  </si>
  <si>
    <t>100точек</t>
  </si>
  <si>
    <t>ТЕРп-01-11-010-01</t>
  </si>
  <si>
    <t>Измерение сопротивления растеканию тока заземлителя
ОЗП=29,62*12,76  
Козп=12,76 (Инд_ЛО2014_09_2021)
НР = 65%*0,85 (НР = 623.62 руб.)
СП = 40%*0,8 (СП = 362.83 руб.)</t>
  </si>
  <si>
    <t>измерение</t>
  </si>
  <si>
    <t>ТЕРп-01-12-020-01</t>
  </si>
  <si>
    <t>Испытание сборных и соединительных шин напряжением до 11 кВ
ОЗП=158,4*12,76  
Козп=12,76 (Инд_ЛО2014_09_2021)
НР = 65%*0,85 (НР = 3334.95 руб.)
СП = 40%*0,8 (СП = 1940.33 руб.)
Объем: 2 + 1</t>
  </si>
  <si>
    <t>испытание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</si>
  <si>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</si>
  <si>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ОЗП=7,77*12,76  
Козп=12,76 (Инд_ЛО2014_09_2021)
НР = 65%*0,85 (НР = 4798.86 руб.)
СП = 40%*0,8 (СП = 2792.06 руб.)
Объем: 7 + 9 + 4 + 5 + 8 + 11 + 1 + 2 + 9 + 15 + 15 + 2</t>
  </si>
  <si>
    <t>линия</t>
  </si>
  <si>
    <t>ТЕРп-01-12-027-07</t>
  </si>
  <si>
    <t>Испытание кабеля силового длиной до 500 м напряжением до 1 кВ
ОЗП=52,82*12,76  
Козп=12,76 (Инд_ЛО2014_09_2021)
НР = 65%*0,85 (НР = 370.69 руб.)
СП = 40%*0,8 (СП = 215.67 руб.)</t>
  </si>
  <si>
    <t>ТЕРп-01-03-002-05</t>
  </si>
  <si>
    <t>Выключатель трехполюсный напряжением до 1 кВ с электромагнитным, тепловым или комбинированным расцепителем, номинальный ток до 200 А
ОЗП=48,09*12,76  
Козп=12,76 (Инд_ЛО2014_09_2021)
НР = 65%*0,85 (НР = 674.99 руб.)
СП = 40%*0,8 (СП = 392.72 руб.)</t>
  </si>
  <si>
    <t>ТЕРп-01-03-002-04</t>
  </si>
  <si>
    <t>Выключатель трехполюсный напряжением до 1 кВ с электромагнитным, тепловым или комбинированным расцепителем, номинальный ток до 50 А
ОЗП=32,06*12,76  
Козп=12,76 (Инд_ЛО2014_09_2021)
НР = 65%*0,85 (НР = 1575 руб.)
СП = 40%*0,8 (СП = 916.36 руб.)
Объем: 5 + 2</t>
  </si>
  <si>
    <t>ТЕРп-01-03-001-01</t>
  </si>
  <si>
    <t>Выключатель однополюсный напряжением до 1 кВ с электромагнитным, тепловым или комбинированным расцепителем
ОЗП=24,22*12,76  
Козп=12,76 (Инд_ЛО2014_09_2021)
НР = 65%*0,85 (НР = 2379.69 руб.)
СП = 40%*0,8 (СП = 1384.54 руб.)
Объем: 3 + 5 + 1 + 1 + 2 + 2</t>
  </si>
  <si>
    <t>25857,16</t>
  </si>
  <si>
    <t>14221,45</t>
  </si>
  <si>
    <t>8274,27</t>
  </si>
  <si>
    <t>48352,88</t>
  </si>
  <si>
    <t>Наружное электроснабжение</t>
  </si>
  <si>
    <t>ТЕР-23-01-001-01
МС РФ 519\пр от 4.09.19 Прил2 Тб2 п3 Козп=1,15; Кэм=1,15 МДС 81-35.2004 оп п4.7 Козп=1,15 Кэм=1,25</t>
  </si>
  <si>
    <t>Устройство основания под трубопроводы песчаного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ОЗП=208,82*12,76  МЗ=768,9*7,28  ЭМ=52,41*6,97  
Козп=12,76 Кэм=6,97 Кзпм=12,76 Кмат=7,28 (Инд_ЛО2014_09_2021)
НР = 130%*0,85 (НР = 12042.37 руб.)
СП = 89%*0,8 (СП = 7702.78 руб.)</t>
  </si>
  <si>
    <t>10м3 основания</t>
  </si>
  <si>
    <t>ТЕР-34-02-003-01
МС РФ 81\пр от 9.02.17 Прил2 Тб3 п3 Козп=1,15; Кэм=1,15 МДС 81-35.2004 оп п4.7 Козп=1,15 Кэм=1,25</t>
  </si>
  <si>
    <t>Устройство трубопроводов из полиэтиленовых труб до 2 отверстий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ОЗП=2819,56*12,76  МЗ=28171,68*21,89  
Козп=12,76 Кмат=21,89 (Инд_ЛО2014_09_2021)
НР = 100%*0,85 (НР = 8532.07 руб.)
СП = 65%*0,8 (СП = 5219.62 руб.)</t>
  </si>
  <si>
    <t>канало/километр трубопро</t>
  </si>
  <si>
    <t>Кабель до 35 кВ в проложенных трубах, блоках и коробах, масса 1 м кабеля до 1 кг
ОЗП=180,94*12,76  МЗ=45,86*10,48  ЭМ=67,64*6,83  
Козп=12,76 Кэм=6,83 Кзпм=12,76 Кмат=10,48 (Инд_ЛО2014_09_2021)
НР = 95%*0,85 (НР = 10795.27 руб.)
СП = 65%*0,8 (СП = 6930.29 руб.)</t>
  </si>
  <si>
    <t>ТЕРм-08-02-143-01
МС РФ 519\пр от 4.09.19 Прил2 Тб3 п3 Козп=1,15; Кэм=1,15</t>
  </si>
  <si>
    <t>Покрытие кабеля, проложенного в траншее кирпичом одного кабеля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ОЗП=109,28*12,76  МЗ=1,9*12,76  ЭМ=533,86*7,22  
Козп=12,76 Кэм=7,22 Кзпм=12,76 Кмат=12,76 (Инд_ЛО2014_09_2021)
НР = 95%*0,85 (НР = 6541.05 руб.)
СП = 65%*0,8 (СП = 4199.19 руб.)</t>
  </si>
  <si>
    <t>Засыпка вручную траншей, пазух котлованов и ям, группа грунтов 2 (сильно налипающего на инструменты грунта)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ОЗП=2102,12*12,76  
Козп=12,76 (Инд_ЛО2014_09_2021)
НР = 80%*0,85 (НР = 14226.97 руб.)
СП = 45%*0,8 (СП = 7531.92 руб.)</t>
  </si>
  <si>
    <t>ТЕР-23-01-003-01
МС РФ 519\пр от 4.09.19 Прил2 Тб2 п3 Козп=1,15; Кэм=1,15 МДС 81-35.2004 оп п4.7 Козп=1,15 Кэм=1,25</t>
  </si>
  <si>
    <t>Укладка трубопроводов из хризотилцементных безнапорных труб диаметром 150 мм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ОЗП=6960,58*12,76  МЗ=33495,07*11,28  ЭМ=172,23*7  
Козп=12,76 Кэм=7 Кзпм=12,76 Кмат=11,28 (Инд_ЛО2014_09_2021)
НР = 130%*0,85 (НР = 1185.38 руб.)
СП = 89%*0,8 (СП = 758.22 руб.)</t>
  </si>
  <si>
    <t>км трубопровода</t>
  </si>
  <si>
    <t>Труба стальная по установленным конструкциям, в готовых бороздах, по основанию пола, диаметр до 25 мм
ОЗП=271,02*12,76  МЗ=104,57*15,02  ЭМ=130,22*7,39  
Козп=12,76 Кэм=7,39 Кзпм=12,76 Кмат=15,02 (Инд_ЛО2014_09_2021)
НР = 95%*0,85 (НР = 28.97 руб.)
СП = 65%*0,8 (СП = 18.6 руб.)</t>
  </si>
  <si>
    <t>ТЕРм-08-03-545-17</t>
  </si>
  <si>
    <t>Кожух металлический для защиты вводов и электрооборудования
ОЗП=2,96*12,76  МЗ=6,46*20,17  ЭМ=0,14*6,04  
Козп=12,76 Кэм=6,04 Кзпм=12,76 Кмат=20,17 (Инд_ЛО2014_09_2021)
НР = 95%*0,85 (НР = 61.19 руб.)
СП = 65%*0,8 (СП = 39.28 руб.)</t>
  </si>
  <si>
    <t>кг</t>
  </si>
  <si>
    <t>Блок управления шкафного исполнения или распределительный пункт (шкаф), устанавливаемый на полу, высота и ширина до 1700х1100 мм
ОЗП=87,61*12,76  МЗ=317,3*11,74  ЭМ=118,66*7,28  
Козп=12,76 Кэм=7,28 Кзпм=12,76 Кмат=11,74 (Инд_ЛО2014_09_2021)
НР = 95%*0,85 (НР = 2018.96 руб.)
СП = 65%*0,8 (СП = 1296.12 руб.)</t>
  </si>
  <si>
    <t>ТЕР-33-02-013-16</t>
  </si>
  <si>
    <t>Установка стальных шпилей массой до 0,2 т
ОЗП=667,45*12,76  МЗ=11851,54*18,19  ЭМ=2324,37*6,85  
Козп=12,76 Кэм=6,85 Кзпм=12,76 Кмат=18,19 (Инд_ЛО2014_09_2021)
НР = 105%*0,85 (НР = 12940.16 руб.)
СП = 60%*0,8 (СП = 6978.96 руб.)</t>
  </si>
  <si>
    <t>ТЕРм-08-03-596-05
ОП п1.8.3 Козп=1,1</t>
  </si>
  <si>
    <t>Прожектор, отдельно устанавливаемый на кронштейне, установленном на опоре, с лампой мощностью 500 Вт (при производстве работ на высоте св. 8 м до 15 м)
ОЗП=5724,22*12,76  МЗ=1528,34*7,74  ЭМ=14737,53*6,15  
Козп=12,76 Кэм=6,15 Кзпм=12,76 Кмат=7,74 (Инд_ЛО2014_09_2021)
НР = 95%*0,85 (НР = 6574.11 руб.)
СП = 65%*0,8 (СП = 4220.42 руб.)</t>
  </si>
  <si>
    <t>Погрузка при автомобильных перевозках грунта растительного слоя (земля, перегной)
ЦЕНА=5,19*12,76
Кпз=12,76 (Индексация ПЗ)
Объем: 39 * 1.8</t>
  </si>
  <si>
    <t>Перевозка грузов I класса автомобилями-самосвалами грузоподъемностью 10 т работающих вне карьера на расстояние до 36 км
ЦЕНА=28,42*12,76
Кпз=12,76 (Индексация ПЗ)</t>
  </si>
  <si>
    <t>625636,35</t>
  </si>
  <si>
    <t>468584,02</t>
  </si>
  <si>
    <t>79384,34</t>
  </si>
  <si>
    <t>47562,02</t>
  </si>
  <si>
    <t>10154,70</t>
  </si>
  <si>
    <t>74946,50</t>
  </si>
  <si>
    <t>44895,40</t>
  </si>
  <si>
    <t>745478,25</t>
  </si>
  <si>
    <t>503-0606
ТССЦ_ЛО2014_09_2021</t>
  </si>
  <si>
    <t>Коробка для установки розеток и выключателей скрытой проводки</t>
  </si>
  <si>
    <t>1000шт</t>
  </si>
  <si>
    <t>503-0473
ТССЦ_ЛО2014_09_2021</t>
  </si>
  <si>
    <t>Розетка скрытой проводки
Объем: 4 + 8 + 11</t>
  </si>
  <si>
    <t>503-0482
ТССЦ_ЛО2014_09_2021</t>
  </si>
  <si>
    <t>Розетка штепсельная с заземляющим контактом</t>
  </si>
  <si>
    <t>503-0468
ТССЦ_ЛО2014_09_2021</t>
  </si>
  <si>
    <t>Розетка открытой проводки</t>
  </si>
  <si>
    <t>103-2447
ТССЦ_ЛО2014_09_2021</t>
  </si>
  <si>
    <t>Трубы гибкие гофрированные легкие из ПНД, серии BL, диаметром 20 мм</t>
  </si>
  <si>
    <t>10м</t>
  </si>
  <si>
    <t>103-2448
ТССЦ_ЛО2014_09_2021</t>
  </si>
  <si>
    <t>Трубы гибкие гофрированные легкие из ПНД, серии BL, диаметром 25 мм</t>
  </si>
  <si>
    <t>103-2449
ТССЦ_ЛО2014_09_2021</t>
  </si>
  <si>
    <t>Трубы гибкие гофрированные легкие из ПНД, серии BL, диаметром 32 мм</t>
  </si>
  <si>
    <t>103-2600
ТССЦ_ЛО2014_09_2021</t>
  </si>
  <si>
    <t>Клипса для крепежа гофротрубы, диаметром 20 мм</t>
  </si>
  <si>
    <t>103-1178
ТССЦ_ЛО2014_09_2021</t>
  </si>
  <si>
    <t>Клипса для крепежа гофротрубы, диаметром 32 мм</t>
  </si>
  <si>
    <t>103-0051
ТССЦ_ЛО2014_09_2021</t>
  </si>
  <si>
    <t>Трубы стальные сварные водогазопроводные с резьбой оцинкованные обыкновенные, диаметр условного прохода 25 мм, толщина стенки 3,2 мм</t>
  </si>
  <si>
    <t>м</t>
  </si>
  <si>
    <t>101-0796
ТССЦ_ЛО2014_09_2021</t>
  </si>
  <si>
    <t>Проволока канатная оцинкованная, диаметром 5,5 мм</t>
  </si>
  <si>
    <t>101-2548
ТССЦ_ЛО2014_09_2021</t>
  </si>
  <si>
    <t>Сталь полосовая 40х4 мм</t>
  </si>
  <si>
    <t>101-2542
ТССЦ_ЛО2014_09_2021</t>
  </si>
  <si>
    <t>Сталь угловая 50х50 мм</t>
  </si>
  <si>
    <t>404-0006
ТССЦ_ЛО2014_09_2021</t>
  </si>
  <si>
    <t>Кирпич керамический одинарный, размером 250х120х65 мм, марка 125</t>
  </si>
  <si>
    <t>103-0039
ТССЦ_ЛО2014_09_2021</t>
  </si>
  <si>
    <t>Трубы стальные сварные водогазопроводные с резьбой оцинкованные легкие, диаметр условного прохода 25 мм, толщина стенки 2,8 мм</t>
  </si>
  <si>
    <t>509-0814
ТССЦ_ЛО2014_09_2021</t>
  </si>
  <si>
    <t>Кожухи защитные</t>
  </si>
  <si>
    <t>101-1714
ТССЦ_ЛО2014_09_2021</t>
  </si>
  <si>
    <t>Болты с гайками и шайбами строительные</t>
  </si>
  <si>
    <t>78514,55</t>
  </si>
  <si>
    <t>ВРУ-0,04 кВ двухсекционный с АВР
ЦЕНА=150000/1,2
Кпз=1/1,2 (Индексация ПЗ)</t>
  </si>
  <si>
    <t>Светильник Arctic 1х32
ЦЕНА=3200/1,2
Кпз=1/1,2 (Индексация ПЗ)</t>
  </si>
  <si>
    <t>Светильник ARS/R/UNI LED 1х30
ЦЕНА=7000/1,2
Кпз=1/1,2 (Индексация ПЗ)</t>
  </si>
  <si>
    <t>Светильник CD218 1х36
ЦЕНА=9000/1,2
Кпз=1/1,2 (Индексация ПЗ)</t>
  </si>
  <si>
    <t>Выключатель одноклавишный утопленного типа при скрытой проводке  legrand IP23
ЦЕНА=173/1,2
Кпз=1/1,2 (Индексация ПЗ)</t>
  </si>
  <si>
    <t>Выключатель одноклавишный утопленного типа при скрытой проводке  legrand IP44
ЦЕНА=215/1,2
Кпз=1/1,2 (Индексация ПЗ)</t>
  </si>
  <si>
    <t>КУП2603
ЦЕНА=379,13/1,2
Кпз=1/1,2 (Индексация ПЗ)</t>
  </si>
  <si>
    <t>Тусо IP54
ЦЕНА=55,94/1,2
Кпз=1/1,2 (Индексация ПЗ)</t>
  </si>
  <si>
    <t>Кабель ВВГнг-LS 3х1,5</t>
  </si>
  <si>
    <t>М</t>
  </si>
  <si>
    <t>Кабель ВВГнг-LS 3х2,5
ЦЕНА=108,42/1,2
Кпз=1/1,2 (Индексация ПЗ)</t>
  </si>
  <si>
    <t>Кабель ВВГнг-LS 5х2,5</t>
  </si>
  <si>
    <t>Кабель ВВГнг-LS 5х6
ЦЕНА=363/1,2
Кпз=1/1,2 (Индексация ПЗ)</t>
  </si>
  <si>
    <t>Кабель ВВГнг-LS 3х4
ЦЕНА=167/1,2
Кпз=1/1,2 (Индексация ПЗ)</t>
  </si>
  <si>
    <t>Кабель ВВГнг-FRLS 5х6
ЦЕНА=436/1,2
Кпз=1/1,2 (Индексация ПЗ)</t>
  </si>
  <si>
    <t>Материал для заделки отверстий (Противопожарный акрировый герметик СР 606 Hilti)
ЦЕНА=1829/1,2
Кпз=1/1,2 (Индексация ПЗ)</t>
  </si>
  <si>
    <t>Проворд ПУГВ 1х6
ЦЕНА=70,4/1,2
Кпз=1/1,2 (Индексация ПЗ)</t>
  </si>
  <si>
    <t>Проворд ПУГВ 1х4
ЦЕНА=47,7/1,2
Кпз=1/1,2 (Индексация ПЗ)</t>
  </si>
  <si>
    <t>ЯТП-0,25-220/36
ЦЕНА=2271,7/1,2
Кпз=1/1,2 (Индексация ПЗ)</t>
  </si>
  <si>
    <t>Кабель ВВНнг-LS 3х2,5
ЦЕНА=108,42/1,2
Кпз=1/1,2 (Индексация ПЗ)</t>
  </si>
  <si>
    <t>Кабель ВВНнг-LS 3х6
ЦЕНА=239/1,2
Кпз=1/1,2 (Индексация ПЗ)</t>
  </si>
  <si>
    <t>Кабель АПвБбШв 4х35
ЦЕНА=492/1,2
Кпз=1/1,2 (Индексация ПЗ)</t>
  </si>
  <si>
    <t>Щит ЩНО
ЦЕНА=250000/1,2
Кпз=1/1,2 (Индексация ПЗ)</t>
  </si>
  <si>
    <t>Светильник Промлед Прожектор-100
ЦЕНА=7200/1,2
Кпз=1/1,2 (Индексация ПЗ)</t>
  </si>
  <si>
    <t>923042,60</t>
  </si>
  <si>
    <t>941503,45</t>
  </si>
  <si>
    <t>2042733,92</t>
  </si>
  <si>
    <t>2249050,04</t>
  </si>
  <si>
    <t xml:space="preserve">449810     </t>
  </si>
  <si>
    <t>2698860,04</t>
  </si>
  <si>
    <t>ЛОКАЛЬНАЯ СМЕТА №05-01-01</t>
  </si>
  <si>
    <t>Благоустройство АБК</t>
  </si>
  <si>
    <t>Благоустройство территории</t>
  </si>
  <si>
    <t>Благоустроство</t>
  </si>
  <si>
    <t>ТЕР-47-01-001-04
МС РФ 81\пр от 9.02.17 Прил2 Тб3 п3 Козп=1,15; Кэм=1,15</t>
  </si>
  <si>
    <t>Очистка участка от мусора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ОЗП=66,5*12,76  
Козп=12,76 (Инд_ЛО2014_09_2021)
НР = 115%*0,85 (НР = 19709.58 руб.)
СП = 90%*0,8 (СП = 14480.51 руб.)</t>
  </si>
  <si>
    <t>ТЕР-01-03-034-02
МС РФ 81\пр от 9.02.17 Прил2 Тб3 п3 Козп=1,15; Кэм=1,15</t>
  </si>
  <si>
    <t>Планировка площадей бульдозерами мощностью 79 кВт (108 л.с.) (при производстве работ на территории действующего предприятия с наличием в зоне производства р-т одного или нескольких факторов затрудняющих работы)
ЭМ=27,24*8,84  
Козп=12,76 Кэм=8,84 Кзпм=12,76 (Инд_ЛО2014_09_2021)
НР = 95%*0,85 (НР = 172.68 руб.)
СП = 50%*0,8 (СП = 85.27 руб.)</t>
  </si>
  <si>
    <t>1000м2 спланированной по</t>
  </si>
  <si>
    <t>ТЕР-01-01-006-02
МС РФ 81\пр от 9.02.17 Прил2 Тб3 п3 Козп=1,15; Кэм=1,15 МДС 81-35.2004 оп п4.7 Козп=1,15 Кэм=1,25</t>
  </si>
  <si>
    <t>Разработка грунта в котлованах объемом до 500 м3 экскаваторами с ковшом вместимостью 0,4 (0,35-0,45) м3, группа грунтов 2 (в отвал)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ЭМ=7299,75*7,45  
Козп=12,76 Кэм=7,45 Кзпм=12,76 (Инд_ЛО2014_09_2021)
НР = 95%*0,85 (НР = 17375.91 руб.)
СП = 50%*0,8 (СП = 8580.7 руб.)</t>
  </si>
  <si>
    <t>ТЕР-01-02-007-01
МС РФ 81\пр от 9.02.17 Прил2 Тб3 п3 Козп=1,15; Кэм=1,15 МДС 81-35.2004 оп п4.7 Козп=1,15 Кэм=1,25</t>
  </si>
  <si>
    <t>Уплотнение грунта оснований под полы промышленных цехов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ЭМ=100,61*6,06  
Козп=12,76 Кэм=6,06 Кзпм=12,76 (Инд_ЛО2014_09_2021)
НР = 95%*0,85 (НР = 5986.01 руб.)
СП = 50%*0,8 (СП = 2956.05 руб.)</t>
  </si>
  <si>
    <t>100м2 уплотненной площад</t>
  </si>
  <si>
    <t>ТЕР-27-04-016-04
МС РФ 81\пр от 9.02.17 Прил2 Тб3 п3 Козп=1,15; Кэм=1,15 МДС 81-35.2004 оп п4.7 Козп=1,15 Кэм=1,25</t>
  </si>
  <si>
    <t>Устройство прослойки из нетканого синтетического материала (НСМ) в земляном полотне сплошной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ОЗП=612,45*12,76  МЗ=1*10,58  ЭМ=834,15*7,74  
Козп=12,76 Кэм=7,74 Кзпм=12,76 Кмат=10,58 (Инд_ЛО2014_09_2021)
НР = 142%*0,85 (НР = 32341.85 руб.)
СП = 95%*0,8 (СП = 20313.89 руб.)</t>
  </si>
  <si>
    <t>ТЕР-27-04-001-01</t>
  </si>
  <si>
    <t>Устройство подстилающих и выравнивающих слоев оснований из песка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ОЗП=316*12,76  МЗ=10,8*3,12  ЭМ=3392,66*8,09  
Козп=12,76 Кэм=8,09 Кзпм=12,76 Кмат=3,12 (Инд_ЛО2014_09_2021)
НР = 142%*0,85 (НР = 199712.82 руб.)
СП = 95%*0,8 (СП = 125439.46 руб.)
Объем: 2370 * 0.7</t>
  </si>
  <si>
    <t>100м3 материала основани</t>
  </si>
  <si>
    <t>ТЕР-27-04-001-04</t>
  </si>
  <si>
    <t>Устройство подстилающих и выравнивающих слоев оснований из щебня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ОЗП=490,42*12,76  МЗ=15,12*3,12  ЭМ=5270,08*8,26  
Козп=12,76 Кэм=8,26 Кзпм=12,76 Кмат=3,12 (Инд_ЛО2014_09_2021)
НР = 142%*0,85 (НР = 64088.84 руб.)
СП = 95%*0,8 (СП = 40254.14 руб.)
Объем: 62.46 + 6.94 + 244.26 + 27.14</t>
  </si>
  <si>
    <t>ТЕР-27-06-020-03
МС РФ 81\пр от 9.02.17 Прил2 Тб3 п3 Козп=1,15; Кэм=1,15 МДС 81-35.2004 оп п4.7 Козп=1,15 Кэм=1,25</t>
  </si>
  <si>
    <t>Устройство покрытия толщиной 4 см из горячих асфальтобетонных смесей плотных крупнозернинистых типа АБ, плотность каменных материалов 2,5-2,9 т/м3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ОЗП=923,89*12,76  МЗ=67267,88*6,47  ЭМ=3807,74*5,93  
Козп=12,76 Кэм=5,93 Кзпм=12,76 Кмат=6,47 (Инд_ЛО2014_09_2021)
НР = 142%*0,85 (НР = 33717.3 руб.)
СП = 95%*0,8 (СП = 21177.81 руб.)</t>
  </si>
  <si>
    <t>1000м2 покрытия</t>
  </si>
  <si>
    <t>ТЕР-27-06-021-03
МС РФ 81\пр от 9.02.17 Прил2 Тб3 п3 Козп=1,15; Кэм=1,15 МДС 81-35.2004 оп п4.7 Козп=1,15 Кэм=1,25</t>
  </si>
  <si>
    <t>На каждые 0,5 см изменения толщины покрытия добавлять или исключать к расценке 27-06-020-03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ОЗП=2,17*12,76  МЗ=8387,99*6,45  ЭМ=4,2*4,42  
Козп=12,76 Кэм=4,42 Кзпм=12,76 Кмат=6,45 (Инд_ЛО2014_09_2021)
НР = 142%*0,85 (НР = 45.45 руб.)
СП = 95%*0,8 (СП = 28.55 руб.)</t>
  </si>
  <si>
    <t>ТЕР-27-06-020-02
МС РФ 81\пр от 9.02.17 Прил2 Тб3 п3 Козп=1,15; Кэм=1,15 МДС 81-35.2004 оп п4.7 Козп=1,15 Кэм=1,25</t>
  </si>
  <si>
    <t>Устройство покрытия толщиной 4 см из горячих асфальтобетонных смесей плотных мелкозернистых типа АБВ, плотность каменных материалов 3 т/м3 и более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ОЗП=923,89*12,76  МЗ=71661,95*6,52  ЭМ=3807,74*5,93  
Козп=12,76 Кэм=5,93 Кзпм=12,76 Кмат=6,52 (Инд_ЛО2014_09_2021)
НР = 142%*0,85 (НР = 33717.3 руб.)
СП = 95%*0,8 (СП = 21177.81 руб.)</t>
  </si>
  <si>
    <t>ТЕР-09-03-039-05
МС РФ 81\пр от 9.02.17 Прил2 Тб3 п3 Козп=1,15; Кэм=1,15 МДС 81-35.2004 оп п4.7 Козп=1,15 Кэм=1,25</t>
  </si>
  <si>
    <t>Монтаж опорных конструкций этажерочного типа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ОЗП=456,99*12,76  МЗ=517,23*14,45  ЭМ=411,67*8,57  
Козп=12,76 Кэм=8,57 Кзпм=12,76 Кмат=14,45 (Инд_ЛО2014_09_2021)
НР = 90%*0,85 (НР = 493.83 руб.)
СП = 85%*0,8 (СП = 436.11 руб.)</t>
  </si>
  <si>
    <t>ТЕР-27-02-010-02
МС РФ 81\пр от 9.02.17 Прил2 Тб3 п3 Козп=1,15; Кэм=1,15 МДС 81-35.2004 оп п4.7 Козп=1,15 Кэм=1,25</t>
  </si>
  <si>
    <t>Установка бортовых камней бетонных при других видах покрытий (при производстве работ на территории действующего предприятия с наличием в зоне производства р-т одного или нескольких факторов затрудняющих работы) (ремонтно-строительные работы, аналогичные технологическим процессам в новом строительстве)
ОЗП=1612,87*12,76  МЗ=4092,88*5,53  ЭМ=129,79*7,9  
Козп=12,76 Кэм=7,9 Кзпм=12,76 Кмат=5,53 (Инд_ЛО2014_09_2021)
НР = 142%*0,85 (НР = 56862.55 руб.)
СП = 95%*0,8 (СП = 35715.32 руб.)</t>
  </si>
  <si>
    <t>100м бортового камня</t>
  </si>
  <si>
    <t>2318526,31</t>
  </si>
  <si>
    <t>1350475,76</t>
  </si>
  <si>
    <t>208461,97</t>
  </si>
  <si>
    <t>759588,58</t>
  </si>
  <si>
    <t>188855,42</t>
  </si>
  <si>
    <t>464224,12</t>
  </si>
  <si>
    <t>290645,62</t>
  </si>
  <si>
    <t>3073396,05</t>
  </si>
  <si>
    <t>Монтаж ограждения</t>
  </si>
  <si>
    <t>ТЕР-01-01-006-02
МДС 81-35.2004 прил1 ТБ1 п7 Козп=1,15 Кэм=1,15 МС РФ 421\пр от 4.08.20 п58 Козп=1,15 Кэм=1,25</t>
  </si>
  <si>
    <t>Разработка грунта в котлованах объемом до 500 м3 экскаваторами с ковшом вместимостью 0,4 (0,35-0,45) м3, группа грунтов 2 (в отвал)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ЭМ=7299,75*7,45  
Козп=12,76 Кэм=7,45 Кзпм=12,76 (Инд_ЛО2014_09_2021)
НР = 95%*0,85 (НР = 1640.53 руб.)
СП = 50%*0,8 (СП = 810.14 руб.)</t>
  </si>
  <si>
    <t>ТЕР-01-02-057-02
МДС 81-35.2004 прил1 ТБ1 п7 Козп=1,15 Кэм=1,15 МС РФ 421\пр от 4.08.20 п58 Козп=1,15 Кэм=1,25 ОП п1.1.82; прил1.12 п3.184 прим. Козп=1,15 ОП п1.1.57; прил1.12 п3.187 Козп=1,2</t>
  </si>
  <si>
    <t>Разработка грунта вручную в траншеях глубиной до 2 м без креплений с откосами, группа грунтов 2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 (сильно налипающего на инструменты грунта) (доработка вручную, зачистка дна и стенок с выкидкой грунта в котлованах и траншеях, разработанных механизированным способом)
ОЗП=4156,84*12,76  
Козп=12,76 (Инд_ЛО2014_09_2021)
НР = 80%*0,85 (НР = 4133.41 руб.)
СП = 45%*0,8 (СП = 2188.27 руб.)</t>
  </si>
  <si>
    <t>ТЕР-08-01-002-01
МДС 81-35.2004 прил1 ТБ1 п7 Козп=1,15 Кэм=1,15 МС РФ 421\пр от 4.08.20 п58 Козп=1,15 Кэм=1,25</t>
  </si>
  <si>
    <t>Устройство основания под фундаменты песчаного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ОЗП=47,08*12,76  МЗ=115,14*3,25  ЭМ=55,65*5,73  
Козп=12,76 Кэм=5,73 Кзпм=12,76 Кмат=3,25 (Инд_ЛО2014_09_2021)
НР = 122%*0,85 (НР = 16729.15 руб.)
СП = 80%*0,8 (СП = 10294.86 руб.)</t>
  </si>
  <si>
    <t>ТЕР-06-01-005-06
МДС 81-35.2004 прил1 ТБ1 п7 Козп=1,15 Кэм=1,15 МС РФ 421\пр от 4.08.20 п58 Козп=1,15 Кэм=1,25</t>
  </si>
  <si>
    <t>Устройство железобетонных фундаментов общего назначения объемом более 25 м3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ОЗП=5860,53*12,76  МЗ=74629,79*7,24  ЭМ=4094,12*7,55  
Козп=12,76 Кэм=7,55 Кзпм=12,76 Кмат=7,24 (Инд_ЛО2014_09_2021)
НР = 105%*0,85 (НР = 29548.38 руб.)
СП = 65%*0,8 (СП = 17264.22 руб.)</t>
  </si>
  <si>
    <t>ТЕР-08-01-003-07
МДС 81-35.2004 прил1 ТБ1 п7 Козп=1,15 Кэм=1,15 МС РФ 421\пр от 4.08.20 п58 Козп=1,15 Кэм=1,25</t>
  </si>
  <si>
    <t>Гидроизоляция боковая обмазочная битумная в 2 слоя по выровненной поверхности бутовой кладки, кирпичу, бетону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ОЗП=505,51*12,76  МЗ=1064,47*8,25  ЭМ=120,23*6,13  
Козп=12,76 Кэм=6,13 Кзпм=12,76 Кмат=8,25 (Инд_ЛО2014_09_2021)
НР = 122%*0,85 (НР = 25625.91 руб.)
СП = 80%*0,8 (СП = 15769.79 руб.)</t>
  </si>
  <si>
    <t>ТЕР-01-02-061-02
МДС 81-35.2004 прил1 ТБ1 п7 Козп=1,15 Кэм=1,15 МС РФ 421\пр от 4.08.20 п58 Козп=1,15 Кэм=1,25</t>
  </si>
  <si>
    <t>Засыпка вручную траншей, пазух котлованов и ям, группа грунтов 2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ОЗП=1827,93*12,76  
Козп=12,76 (Инд_ЛО2014_09_2021)
НР = 80%*0,85 (НР = 9694.01 руб.)
СП = 45%*0,8 (СП = 5132.12 руб.)</t>
  </si>
  <si>
    <t>ТЕР-07-01-054-09
МДС 81-35.2004 прил1 ТБ1 п7 Козп=1,15 Кэм=1,15 МС РФ 421\пр от 4.08.20 п58 Козп=1,15 Кэм=1,25</t>
  </si>
  <si>
    <t>Установка металлических оград по железобетонным столбам без цоколя из сетки высотой до 2,2 м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ОЗП=5660,91*12,76  МЗ=5712,92*10,53  ЭМ=4048,93*7,8  
Козп=12,76 Кэм=7,8 Кзпм=12,76 Кмат=10,53 (Инд_ЛО2014_09_2021)
НР = 130%*0,85 (НР = 172697.15 руб.)
СП = 85%*0,8 (СП = 105796.45 руб.)</t>
  </si>
  <si>
    <t>100м ограды</t>
  </si>
  <si>
    <t>ТЕР-09-08-002-02
МДС 81-35.2004 прил1 ТБ1 п7 Козп=1,15 Кэм=1,15 МС РФ 421\пр от 4.08.20 п58 Козп=1,15 Кэм=1,25</t>
  </si>
  <si>
    <t>Устройство барьеров безопасности спиральных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ОЗП=163,38*12,76  МЗ=60,18*7,46  ЭМ=77,32*7,96  
Козп=12,76 Кэм=7,96 Кзпм=12,76 Кмат=7,46 (Инд_ЛО2014_09_2021)
НР = 90%*0,85 (НР = 3626.61 руб.)
СП = 85%*0,8 (СП = 3202.72 руб.)</t>
  </si>
  <si>
    <t>ТЕР-07-01-055-04
МДС 81-35.2004 прил1 ТБ1 п7 Козп=1,15 Кэм=1,15 МС РФ 421\пр от 4.08.20 п58 Козп=1,15 Кэм=1,25</t>
  </si>
  <si>
    <t>Устройство ворот распашных без фундаментов (на территориях действующих предприятий, имеющих разветвленную сеть транспортных и инженерных коммуникаций и стесненные условия для складирования материалов) (работы по кап. ремонту и реконструкции обьектов кап. стр-ва, аналогичные технологическим процессам в новом строительстве)
ОЗП=24344,46*12,76  МЗ=11917,45*20,38  ЭМ=41802,59*7,93  
Козп=12,76 Кэм=7,93 Кзпм=12,76 Кмат=20,38 (Инд_ЛО2014_09_2021)
НР = 130%*0,85 (НР = 4572.07 руб.)
СП = 85%*0,8 (СП = 2800.91 руб.)</t>
  </si>
  <si>
    <t>703764,23</t>
  </si>
  <si>
    <t>377032,13</t>
  </si>
  <si>
    <t>233791,92</t>
  </si>
  <si>
    <t>92940,18</t>
  </si>
  <si>
    <t>26906,18</t>
  </si>
  <si>
    <t>268267,22</t>
  </si>
  <si>
    <t>163259,48</t>
  </si>
  <si>
    <t>1135290,93</t>
  </si>
  <si>
    <t>101-2695
ТССЦ_ЛО2014_09_2021</t>
  </si>
  <si>
    <t>Нетканый геотекстиль Дорнит 200 г/м2
Объем: 1357 * 1.2 * 2</t>
  </si>
  <si>
    <t>201-0778
ТССЦ_ЛО2014_09_2021</t>
  </si>
  <si>
    <t>Прочие индивидуальные сварные конструкции, масса сборочной единицы до 0,1 т</t>
  </si>
  <si>
    <t>403-8021
ТССЦ_ЛО2014_09_2021</t>
  </si>
  <si>
    <t>Камни бортовые БР 100.30.15 /бетон В30 (М400), объем 0,043 м3/ (ГОСТ 6665-91)</t>
  </si>
  <si>
    <t>103-1568
ТССЦ_ЛО2014_09_2021</t>
  </si>
  <si>
    <t>Трубы стальные квадратные из стали марки ст1-3сп/пс размером 60х60 мм, толщина стенки 2 мм
Объем: 153 * 2 * 3.62 : 1000</t>
  </si>
  <si>
    <t>Песок природный для строительных работ средний
Объем: 1990.8 + 61.12</t>
  </si>
  <si>
    <t>408-0007
ТССЦ_ЛО2014_09_2021</t>
  </si>
  <si>
    <t>Щебень из природного камня для строительных работ марка 1200, фракция 20-40 мм</t>
  </si>
  <si>
    <t>1511056,32</t>
  </si>
  <si>
    <t>Дива парковый
ЦЕНА=35000/1,2
Кпз=1/1,2 (Индексация ПЗ)</t>
  </si>
  <si>
    <t>Спиральный барьер безопасности оцинкованный (АКЛ)
ЦЕНА=1327/1,2
Кпз=1/1,2 (Индексация ПЗ)</t>
  </si>
  <si>
    <t>Ворота металлические откатные комфорт ЗD с Калиткой
ЦЕНА=100000/1,2
Кпз=1/1,2 (Индексация ПЗ)</t>
  </si>
  <si>
    <t>323713,53</t>
  </si>
  <si>
    <t>330187,80</t>
  </si>
  <si>
    <t>6049931,10</t>
  </si>
  <si>
    <t>6660974,14</t>
  </si>
  <si>
    <t>1332194,83</t>
  </si>
  <si>
    <t>7993168,97</t>
  </si>
  <si>
    <t>ЛОКАЛЬНАЯ СМЕТА №02-01-03</t>
  </si>
  <si>
    <t>Водоснабжение и водоотведения АБК</t>
  </si>
  <si>
    <t>Система водоснабжения</t>
  </si>
  <si>
    <t>СМР</t>
  </si>
  <si>
    <t>ТЕР-01-01-006-02
МДС 81-35.2004 оп п4.7 Козп=1,15 Кэм=1,25 МДС 81-35.2004 прил1 ТБ1 п4 Козп=1,15 Кэм=1,15</t>
  </si>
  <si>
    <t>Разработка грунта в котлованах объемом до 500 м3 экскаваторами с ковшом вместимостью 0,4 (0,35-0,45) м3, группа грунтов 2 (в отвал)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ЭМ=7299,75*7,45  
Козп=12,76 Кэм=7,45 Кзпм=12,76 (Инд_ЛО2014_09_2021)
НР = 95%*0,85 (НР = 2539.55 руб.)
СП = 50%*0,8 (СП = 1254.1 руб.)</t>
  </si>
  <si>
    <t>ТЕР-01-02-057-02
МДС 81-35.2004 оп п4.7 Козп=1,15 Кэм=1,25 МДС 81-35.2004 прил1 ТБ1 п4 Козп=1,15 Кэм=1,15 ОП п1.1.82; прил1.12 п3.184 прим. Козп=1,15 ОП п1.1.57; прил1.12 п3.187 Козп=1,2</t>
  </si>
  <si>
    <t>Разработка грунта вручную в траншеях глубиной до 2 м без креплений с откосами,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(сильно налипающего на инструменты грунта) (доработка вручную, зачистка дна и стенок с выкидкой грунта в котлованах и траншеях, разработанных механизированным способом)
ОЗП=4156,84*12,76  
Козп=12,76 (Инд_ЛО2014_09_2021)
НР = 80%*0,85 (НР = 1190.24 руб.)
СП = 45%*0,8 (СП = 630.13 руб.)</t>
  </si>
  <si>
    <t>ТЕР-23-01-001-01
МДС 81-35.2004 оп п4.7 Козп=1,15 Кэм=1,25 МДС 81-35.2004 прил1 ТБ1 п4 Козп=1,15 Кэм=1,15</t>
  </si>
  <si>
    <t>Устройство основания под трубопроводы песчаного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ОЗП=208,82*12,76  МЗ=768,9*7,28  ЭМ=52,41*6,97  
Козп=12,76 Кэм=6,97 Кзпм=12,76 Кмат=7,28 (Инд_ЛО2014_09_2021)
НР = 130%*0,85 (НР = 17909.16 руб.)
СП = 89%*0,8 (СП = 11455.41 руб.)</t>
  </si>
  <si>
    <t>ТЕР-22-01-021-02
МДС 81-35.2004 оп п4.7 Козп=1,15 Кэм=1,25 МДС 81-35.2004 прил1 ТБ1 п4 Козп=1,15 Кэм=1,15</t>
  </si>
  <si>
    <t>Укладка трубопроводов из полиэтиленовых труб диаметром 63 мм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ОЗП=4835,77*12,76  МЗ=37448,89*3,54  ЭМ=4179,7*8,35  
Козп=12,76 Кэм=8,35 Кзпм=12,76 Кмат=3,54 (Инд_ЛО2014_09_2021)
НР = 130%*0,85 (НР = 4021 руб.)
СП = 89%*0,8 (СП = 2571.99 руб.)</t>
  </si>
  <si>
    <t>ТЕР-22-06-005-01
МДС 81-35.2004 оп п4.7 Козп=1,15 Кэм=1,25</t>
  </si>
  <si>
    <t>Врезка в существующие сети из стальных труб стальных штуцеров (патрубков) диаметром 50 мм (ремонтно-строительные работы, аналогичные технологическим процессам в новом строительстве)
ОЗП=33,9*12,76  МЗ=12,75*20,58  ЭМ=85,05*6,84  
Козп=12,76 Кэм=6,84 Кзпм=12,76 Кмат=20,58 (Инд_ЛО2014_09_2021)
НР = 130%*0,85 (НР = 640.94 руб.)
СП = 89%*0,8 (СП = 409.97 руб.)</t>
  </si>
  <si>
    <t>врезка</t>
  </si>
  <si>
    <t>ТЕР-16-05-001-03
МДС 81-35.2004 оп п4.7 Козп=1,15 Кэм=1,25</t>
  </si>
  <si>
    <t>Установка вентилей, задвижек, затворов, клапанов обратных, кранов проходных на трубопроводах из стальных труб диаметром до 100 мм (ремонтно-строительные работы, аналогичные технологическим процессам в новом строительстве)
ОЗП=57,56*12,76  МЗ=266,65*6,51  ЭМ=12,35*7,66  
Козп=12,76 Кэм=7,66 Кзпм=12,76 Кмат=6,51 (Инд_ЛО2014_09_2021)
НР = 128%*0,85 (НР = 809.05 руб.)
СП = 83%*0,8 (СП = 489.89 руб.)</t>
  </si>
  <si>
    <t>ТЕР-16-05-001-02
МДС 81-35.2004 оп п4.7 Козп=1,15 Кэм=1,25</t>
  </si>
  <si>
    <t>Установка вентилей, задвижек, затворов, клапанов обратных, кранов проходных на трубопроводах из стальных труб диаметром до 50 мм (ремонтно-строительные работы, аналогичные технологическим процессам в новом строительстве)
ОЗП=29,07*12,76  МЗ=135,47*5,22  ЭМ=6,64*7,22  
Козп=12,76 Кэм=7,22 Кзпм=12,76 Кмат=5,22 (Инд_ЛО2014_09_2021)
НР = 128%*0,85 (НР = 404.35 руб.)
СП = 83%*0,8 (СП = 244.83 руб.)</t>
  </si>
  <si>
    <t>ТЕР-22-03-011-03
МДС 81-35.2004 оп п4.7 Козп=1,15 Кэм=1,25</t>
  </si>
  <si>
    <t>Установка гидрантов пожарных (ремонтно-строительные работы, аналогичные технологическим процессам в новом строительстве)
ОЗП=36,82*12,76  МЗ=1084,05*8,51  ЭМ=7,64*7  
Козп=12,76 Кэм=7 Кзпм=12,76 Кмат=8,51 (Инд_ЛО2014_09_2021)
НР = 130%*0,85 (НР = 530.22 руб.)
СП = 89%*0,8 (СП = 339.15 руб.)</t>
  </si>
  <si>
    <t>ТЕР-16-06-002-01
МДС 81-35.2004 оп п4.7 Козп=1,15 Кэм=1,25</t>
  </si>
  <si>
    <t>Установка водомерных узлов, поставляемых на место монтажа собранными в блоки, без обводной линии диаметром ввода до 65 мм, диаметром водомера до 40 мм (ремонтно-строительные работы, аналогичные технологическим процессам в новом строительстве)
ОЗП=130,16*12,76  МЗ=565,75*20,58  ЭМ=13,03*7,48  
Козп=12,76 Кэм=7,48 Кзпм=12,76 Кмат=20,58 (Инд_ЛО2014_09_2021)
НР = 128%*0,85 (НР = 1818.8 руб.)
СП = 83%*0,8 (СП = 1101.29 руб.)</t>
  </si>
  <si>
    <t>узел</t>
  </si>
  <si>
    <t>ТЕР-01-02-061-02
МДС 81-35.2004 оп п4.7 Козп=1,15 Кэм=1,25 МДС 81-35.2004 прил1 ТБ1 п4 Козп=1,15 Кэм=1,15</t>
  </si>
  <si>
    <t>Засыпка вручную траншей, пазух котлованов и ям,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ОЗП=1827,93*12,76  
Козп=12,76 (Инд_ЛО2014_09_2021)
НР = 80%*0,85 (НР = 6401.34 руб.)
СП = 45%*0,8 (СП = 3388.95 руб.)</t>
  </si>
  <si>
    <t>ТЕР-22-01-021-03
МДС 81-35.2004 оп п4.7 Козп=1,15 Кэм=1,25 МДС 81-35.2004 прил1 ТБ1 п4 Козп=1,15 Кэм=1,15</t>
  </si>
  <si>
    <t>Укладка трубопроводов из полиэтиленовых труб диаметром 110 мм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ОЗП=5241*12,76  МЗ=112464*3,28  ЭМ=5376,62*8,29  
Козп=12,76 Кэм=8,29 Кзпм=12,76 Кмат=3,28 (Инд_ЛО2014_09_2021)
НР = 130%*0,85 (НР = 892.55 руб.)
СП = 89%*0,8 (СП = 570.91 руб.)</t>
  </si>
  <si>
    <t>ТЕР-16-03-002-03
МДС 81-35.2004 оп п4.7 Козп=1,15 Кэм=1,25 МДС 81-35.2004 прил1 ТБ1 п4 Козп=1,15 Кэм=1,15</t>
  </si>
  <si>
    <t>Прокладка трубопроводов водоснабжения из многослойных металлополимерных труб диаметром 25 мм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ОЗП=2521,39*12,76  МЗ=5701,97*12,83  ЭМ=88,78*6,11  
Козп=12,76 Кэм=6,11 Кзпм=12,76 Кмат=12,83 (Инд_ЛО2014_09_2021)
НР = 128%*0,85 (НР = 10530.85 руб.)
СП = 83%*0,8 (СП = 6376.48 руб.)</t>
  </si>
  <si>
    <t>100м трубопровода</t>
  </si>
  <si>
    <t>ТЕР-16-03-002-02
МДС 81-35.2004 оп п4.7 Козп=1,15 Кэм=1,25</t>
  </si>
  <si>
    <t>Прокладка трубопроводов водоснабжения из многослойных металлополимерных труб диаметром 20 мм (ремонтно-строительные работы, аналогичные технологическим процессам в новом строительстве)
ОЗП=2192,51*12,76  МЗ=5569,16*12,85  ЭМ=76,36*6,14  
Козп=12,76 Кэм=6,14 Кзпм=12,76 Кмат=12,85 (Инд_ЛО2014_09_2021)
НР = 128%*0,85 (НР = 11599.19 руб.)
СП = 83%*0,8 (СП = 7023.36 руб.)</t>
  </si>
  <si>
    <t>ТЕР-26-01-022-01
МДС 81-35.2004 оп п4.7 Козп=1,15 Кэм=1,25 МДС 81-35.2004 прил1 ТБ1 п4 Козп=1,15 Кэм=1,15</t>
  </si>
  <si>
    <t>Изоляция поверхностей трубопроводов штучными изделиями из пенополиуретана (полуцилиндрами и сегментами)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ОЗП=600,55*12,76  МЗ=2202,62*6,82  ЭМ=70,8*6,37  
Козп=12,76 Кэм=6,37 Кзпм=12,76 Кмат=6,82 (Инд_ЛО2014_09_2021)
НР = 100%*0,85 (НР = 321.11 руб.)
СП = 70%*0,8 (СП = 211.56 руб.)</t>
  </si>
  <si>
    <t>ТЕР-16-05-001-01
МДС 81-35.2004 оп п4.7 Козп=1,15 Кэм=1,25</t>
  </si>
  <si>
    <t>Установка вентилей, задвижек, затворов, клапанов обратных, кранов проходных на трубопроводах из стальных труб диаметром до 25 мм (ремонтно-строительные работы, аналогичные технологическим процессам в новом строительстве)
ОЗП=29,07*12,76  МЗ=60,81*6,16  ЭМ=5,14*7,49  
Козп=12,76 Кэм=7,49 Кзпм=12,76 Кмат=6,16 (Инд_ЛО2014_09_2021)
НР = 128%*0,85 (НР = 1213.04 руб.)
СП = 83%*0,8 (СП = 734.5 руб.)</t>
  </si>
  <si>
    <t>ТЕР-19-01-002-02
МДС 81-35.2004 оп п4.7 Козп=1,15 Кэм=1,25</t>
  </si>
  <si>
    <t>Установка водонагревателей емкостных (ремонтно-строительные работы, аналогичные технологическим процессам в новом строительстве)
ОЗП=136,98*12,76  МЗ=681,14*15,45  ЭМ=23,54*6,39  
Козп=12,76 Кэм=6,39 Кзпм=12,76 Кмат=15,45 (Инд_ЛО2014_09_2021)
НР = 128%*0,85 (НР = 1913.65 руб.)
СП = 83%*0,8 (СП = 1158.72 руб.)</t>
  </si>
  <si>
    <t>прибор</t>
  </si>
  <si>
    <t>ТЕР-17-01-005-04
МДС 81-35.2004 оп п4.7 Козп=1,15 Кэм=1,25</t>
  </si>
  <si>
    <t>Установка раковин (ремонтно-строительные работы, аналогичные технологическим процессам в новом строительстве)
ОЗП=188,58*12,76  МЗ=76,26*11,28  ЭМ=25,14*6,5  
Козп=12,76 Кэм=6,5 Кзпм=12,76 Кмат=11,28 (Инд_ЛО2014_09_2021)
НР = 128%*0,85 (НР = 795.81 руб.)
СП = 83%*0,8 (СП = 481.87 руб.)</t>
  </si>
  <si>
    <t>10компл</t>
  </si>
  <si>
    <t>ТЕР-17-01-003-01
МДС 81-35.2004 оп п4.7 Козп=1,15 Кэм=1,25</t>
  </si>
  <si>
    <t>Установка унитазов с бачком непосредственно присоединенным (ремонтно-строительные работы, аналогичные технологическим процессам в новом строительстве)
ОЗП=510,9*12,76  МЗ=257,77*12,67  ЭМ=75,65*6,67  
Козп=12,76 Кэм=6,67 Кзпм=12,76 Кмат=12,67 (Инд_ЛО2014_09_2021)
НР = 128%*0,85 (НР = 724.22 руб.)
СП = 83%*0,8 (СП = 438.52 руб.)</t>
  </si>
  <si>
    <t>ТЕР-17-01-001-20
МДС 81-35.2004 оп п4.7 Козп=1,15 Кэм=1,25</t>
  </si>
  <si>
    <t>Установка кабин душевых со стальными поддонами (ремонтно-строительные работы, аналогичные технологическим процессам в новом строительстве)
ОЗП=1282,89*12,76  МЗ=79,45*2,57  ЭМ=133,49*7,16  
Козп=12,76 Кэм=7,16 Кзпм=12,76 Кмат=2,57 (Инд_ЛО2014_09_2021)
НР = 128%*0,85 (НР = 3620.62 руб.)
СП = 83%*0,8 (СП = 2192.3 руб.)</t>
  </si>
  <si>
    <t>205505,93</t>
  </si>
  <si>
    <t>128511,70</t>
  </si>
  <si>
    <t>62210,37</t>
  </si>
  <si>
    <t>14783,86</t>
  </si>
  <si>
    <t>4752,19</t>
  </si>
  <si>
    <t>67875,69</t>
  </si>
  <si>
    <t>41073,93</t>
  </si>
  <si>
    <t>314455,55</t>
  </si>
  <si>
    <t>302-0634
ТССЦ_ЛО2014_09_2021</t>
  </si>
  <si>
    <t>Задвижки клиновые с выдвижным шпинделем фланцевые на давление 4 МПа (40 кгс/см2) 30с15нж, диаметром 100 мм</t>
  </si>
  <si>
    <t>302-0632
ТССЦ_ЛО2014_09_2021</t>
  </si>
  <si>
    <t>Задвижки клиновые с выдвижным шпинделем фланцевые на давление 4 МПа (40 кгс/см2) 30с15нж, диаметром 50 мм</t>
  </si>
  <si>
    <t>302-0069
ТССЦ_ЛО2014_09_2021</t>
  </si>
  <si>
    <t>Кран шаровый муфтовый Valtec для воды диаметром 20 мм, тип в/н</t>
  </si>
  <si>
    <t>18068,44</t>
  </si>
  <si>
    <t>Узел учета
ЦЕНА=50000/1,2
Кпз=1/1,2 (Индексация ПЗ)</t>
  </si>
  <si>
    <t>Боллер емколсной электрический 80 л
ЦЕНА=80000/1,2
Кпз=1/1,2 (Индексация ПЗ)</t>
  </si>
  <si>
    <t>Раковина
ЦЕНА=7000/1,2
Кпз=1/1,2 (Индексация ПЗ)</t>
  </si>
  <si>
    <t>Унитаз
ЦЕНА=10000/1,2
Кпз=1/1,2 (Индексация ПЗ)</t>
  </si>
  <si>
    <t>Кабина душевая
ЦЕНА=35000/1,2
Кпз=1/1,2 (Индексация ПЗ)</t>
  </si>
  <si>
    <t xml:space="preserve">192500     </t>
  </si>
  <si>
    <t xml:space="preserve">196350     </t>
  </si>
  <si>
    <t>528873,99</t>
  </si>
  <si>
    <t>Система водоотведения</t>
  </si>
  <si>
    <t>ТЕР-01-02-057-02
МДС 81-35.2004 оп п4.7 Козп=1,15 Кэм=1,25 МДС 81-35.2004 прил1 ТБ1 п4 Козп=1,15 Кэм=1,15 ОП п1.1.82; прил1.12 п3.184 прим. Козп=1,15</t>
  </si>
  <si>
    <t>Разработка грунта вручную в траншеях глубиной до 2 м без креплений с откосами,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(сильно налипающего на инструменты грунта)
ОЗП=3464,04*12,76  
Козп=12,76 (Инд_ЛО2014_09_2021)
НР = 80%*0,85 (НР = 3186.02 руб.)
СП = 45%*0,8 (СП = 1686.72 руб.)</t>
  </si>
  <si>
    <t>ТЕР-16-04-001-02
МДС 81-35.2004 оп п4.7 Козп=1,15 Кэм=1,25 МДС 81-35.2004 прил1 ТБ1 п4 Козп=1,15 Кэм=1,15</t>
  </si>
  <si>
    <t>Прокладка трубопроводов канализации из полиэтиленовых труб высокой плотности диаметром 110 мм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ОЗП=1531,56*12,76  МЗ=6405,02*4,26  ЭМ=11,33*7,81  
Козп=12,76 Кэм=7,81 Кзпм=12,76 Кмат=4,26 (Инд_ЛО2014_09_2021)
НР = 128%*0,85 (НР = 6397.85 руб.)
СП = 83%*0,8 (СП = 3873.93 руб.)</t>
  </si>
  <si>
    <t>Устройство основания под трубопроводы песчаного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ОЗП=208,82*12,76  МЗ=768,9*7,28  ЭМ=52,41*6,97  
Козп=12,76 Кэм=6,97 Кзпм=12,76 Кмат=7,28 (Инд_ЛО2014_09_2021)
НР = 130%*0,85 (НР = 6329.96 руб.)
СП = 89%*0,8 (СП = 4048.9 руб.)</t>
  </si>
  <si>
    <t>ТЕР-23-01-001-02
МДС 81-35.2004 оп п4.7 Козп=1,15 Кэм=1,25 МДС 81-35.2004 прил1 ТБ1 п4 Козп=1,15 Кэм=1,15</t>
  </si>
  <si>
    <t>Устройство основания под трубопроводы щебеночного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ОЗП=208,82*12,76  МЗ=3237*2,43  ЭМ=76,36*6,97  
Козп=12,76 Кэм=6,97 Кзпм=12,76 Кмат=2,43 (Инд_ЛО2014_09_2021)
НР = 130%*0,85 (НР = 3147.24 руб.)
СП = 89%*0,8 (СП = 2013.1 руб.)</t>
  </si>
  <si>
    <t>ТЕР-01-02-061-02
МДС 81-35.2004 оп п4.7 Козп=1,15 Кэм=1,25 МДС 81-35.2004 прил1 ТБ1 п4 Козп=1,15 Кэм=1,15 ОП п1.1.82; прил1.12 п3.184 прим. Козп=1,15</t>
  </si>
  <si>
    <t>Засыпка вручную траншей, пазух котлованов и ям,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(сильно налипающего на инструменты грунта)
ОЗП=2102,12*12,76  
Козп=12,76 (Инд_ЛО2014_09_2021)
НР = 80%*0,85 (НР = 829.91 руб.)
СП = 45%*0,8 (СП = 439.36 руб.)</t>
  </si>
  <si>
    <t>ТЕР-23-03-001-06
МДС 81-35.2004 оп п4.7 Козп=1,15 Кэм=1,25 МДС 81-35.2004 прил1 ТБ1 п4 Козп=1,15 Кэм=1,15</t>
  </si>
  <si>
    <t>Устройство круглых сборных железобетонных канализационных колодцев диаметром 1,5 м в мокрых грунтах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ОЗП=2538,57*12,76  МЗ=16145,24*5,81  ЭМ=3213,93*7,39  
Козп=12,76 Кэм=7,39 Кзпм=12,76 Кмат=5,81 (Инд_ЛО2014_09_2021)
НР = 130%*0,85 (НР = 25016.24 руб.)
СП = 89%*0,8 (СП = 16001.38 руб.)</t>
  </si>
  <si>
    <t>10м3 железобетонных и бе</t>
  </si>
  <si>
    <t>ТЕР-07-02-002-05</t>
  </si>
  <si>
    <t>Установка в сооружениях прямоугольных лотков сечением до 0,2 м2 (ремонтно-строительные работы, аналогичные технологическим процессам в новом строительстве)
ОЗП=18015,23*12,76  МЗ=9133,98*10,47  ЭМ=33362,65*6,37  
Козп=12,76 Кэм=6,37 Кзпм=12,76 Кмат=10,47 (Инд_ЛО2014_09_2021)
НР = 130%*0,85 (НР = 3104.63 руб.)
СП = 85%*0,8 (СП = 1901.93 руб.)
Объем: 31 * 0.03</t>
  </si>
  <si>
    <t>ТЕР-23-01-020-01</t>
  </si>
  <si>
    <t>Укладка канализационных безнапорных раструбных труб из поливинилхлорида (ПВХ) диаметром 250 мм (ремонтно-строительные работы, аналогичные технологическим процессам в новом строительстве)
ОЗП=542,98*12,76  МЗ=10,58*3,12  ЭМ=550,31*8,17  
Козп=12,76 Кэм=8,17 Кзпм=12,76 Кмат=3,12 (Инд_ЛО2014_09_2021)
НР = 130%*0,85 (НР = 4138.06 руб.)
СП = 89%*0,8 (СП = 2646.87 руб.)</t>
  </si>
  <si>
    <t>100м трубопроводов</t>
  </si>
  <si>
    <t>148857,47</t>
  </si>
  <si>
    <t>84713,11</t>
  </si>
  <si>
    <t>44586,46</t>
  </si>
  <si>
    <t>19557,90</t>
  </si>
  <si>
    <t>4789,01</t>
  </si>
  <si>
    <t>52149,91</t>
  </si>
  <si>
    <t>32612,19</t>
  </si>
  <si>
    <t>233619,57</t>
  </si>
  <si>
    <t>101-2536
ТССЦ_ЛО2014_09_2021</t>
  </si>
  <si>
    <t>Люки чугунные тяжелые</t>
  </si>
  <si>
    <t>507-3654
ТССЦ_ЛО2014_09_2021</t>
  </si>
  <si>
    <t>Труба напорная из полиэтилена PE 100 питьевая ПЭ100 SDR11, размером 225х20,5 мм (ГОСТ 18599-2001, ГОСТ Р 52134-2003)</t>
  </si>
  <si>
    <t>165712,62</t>
  </si>
  <si>
    <t>Лоток водоотводной BetMax Drive
ЦЕНА=25000/1,2
Кпз=1/1,2 (Индексация ПЗ)</t>
  </si>
  <si>
    <t>м.п.</t>
  </si>
  <si>
    <t>645833,23</t>
  </si>
  <si>
    <t>658749,89</t>
  </si>
  <si>
    <t>1058082,08</t>
  </si>
  <si>
    <t>1586956,07</t>
  </si>
  <si>
    <t>1747238,63</t>
  </si>
  <si>
    <t>349447,73</t>
  </si>
  <si>
    <t>2096686,36</t>
  </si>
  <si>
    <t>ЛОКАЛЬНАЯ СМЕТА №02-01-04</t>
  </si>
  <si>
    <t>Отопление и вентияляция АБК</t>
  </si>
  <si>
    <t>Система отпопления, вентиляции и кондиционирования</t>
  </si>
  <si>
    <t>ТЕР-18-03-001-03
МДС 81-35.2004 оп п4.7 Козп=1,15 Кэм=1,25</t>
  </si>
  <si>
    <t>Установка конвекторов (ремонтно-строительные работы, аналогичные технологическим процессам в новом строительстве)
ОЗП=1887,94*12,76  МЗ=40,6*9,4  ЭМ=327,61*6,65  
Козп=12,76 Кэм=6,65 Кзпм=12,76 Кмат=9,4 (Инд_ЛО2014_09_2021)
НР = 128%*0,85 (НР = 3539.11 руб.)
СП = 83%*0,8 (СП = 2142.95 руб.)</t>
  </si>
  <si>
    <t>100кВт радиаторов и конв</t>
  </si>
  <si>
    <t>ТЕР-07-05-035-05
МДС 81-35.2004 оп п4.7 Козп=1,15 Кэм=1,25</t>
  </si>
  <si>
    <t>Установка вентиляционных блоков массой до 1 т (ремонтно-строительные работы, аналогичные технологическим процессам в новом строительстве)
ОЗП=3094,18*12,76  МЗ=337,33*8,05  ЭМ=5387,58*8,87  
Козп=12,76 Кэм=8,87 Кзпм=12,76 Кмат=8,05 (Инд_ЛО2014_09_2021)
НР = 155%*0,85 (НР = 1492.46 руб.)
СП = 100%*0,8 (СП = 904.52 руб.)</t>
  </si>
  <si>
    <t>ТЕР-20-06-018-03
МДС 81-35.2004 оп п4.7 Козп=1,15 Кэм=1,25</t>
  </si>
  <si>
    <t>Установка сплит-систем с внутренним блоком настенного типа мощностью до 5 кВт (ремонтно-строительные работы, аналогичные технологическим процессам в новом строительстве)
ОЗП=92,83*12,76  МЗ=83,14*11,25  ЭМ=17,89*3,5  
Козп=12,76 Кэм=3,5 Кзпм=12,76 Кмат=11,25 (Инд_ЛО2014_09_2021)
НР = 128%*0,85 (НР = 2582.19 руб.)
СП = 83%*0,8 (СП = 1563.53 руб.)</t>
  </si>
  <si>
    <t>сплит/система</t>
  </si>
  <si>
    <t>ТЕРп-03-02-020-01</t>
  </si>
  <si>
    <t>Сеть систем вентиляции и кондиционирования воздуха при количестве сечений до 5
ОЗП=305,58*12,76  
Козп=12,76 (Инд_ЛО2014_09_2021)
НР = 65%*0,85 (НР = 4289.12 руб.)
СП = 40%*0,8 (СП = 2495.49 руб.)</t>
  </si>
  <si>
    <t>вентиляционная сеть</t>
  </si>
  <si>
    <t>17494,14</t>
  </si>
  <si>
    <t>1975,54</t>
  </si>
  <si>
    <t>14148,95</t>
  </si>
  <si>
    <t>1369,65</t>
  </si>
  <si>
    <t>395,97</t>
  </si>
  <si>
    <t>11902,88</t>
  </si>
  <si>
    <t>7106,49</t>
  </si>
  <si>
    <t>36503,51</t>
  </si>
  <si>
    <t>Конвекторы электрические
ЦЕНА=18000/1,2
Кпз=1/1,2 (Индексация ПЗ)</t>
  </si>
  <si>
    <t>Система приточной вентиляции
ЦЕНА=350000/1,2
Кпз=1/1,2 (Индексация ПЗ)</t>
  </si>
  <si>
    <t>Система вытяжной вентиляции
ЦЕНА=350000/1,2
Кпз=1/1,2 (Индексация ПЗ)</t>
  </si>
  <si>
    <t>Наружный и внутренний блок в комплекте
ЦЕНА=95000/1,2
Кпз=1/1,2 (Индексация ПЗ)</t>
  </si>
  <si>
    <t>891666,68</t>
  </si>
  <si>
    <t>909500,01</t>
  </si>
  <si>
    <t>946003,52</t>
  </si>
  <si>
    <t>1041549,87</t>
  </si>
  <si>
    <t>208309,98</t>
  </si>
  <si>
    <t>1249859,85</t>
  </si>
  <si>
    <t>ЛОКАЛЬНАЯ СМЕТА №02-01-05</t>
  </si>
  <si>
    <t>Система охранной сигнализации и системы управления и контроля доступа АБК</t>
  </si>
  <si>
    <t>Система охранной сигнализации и система управления и контроля доступа</t>
  </si>
  <si>
    <t>ТЕРм-10-08-001-01</t>
  </si>
  <si>
    <t>Приборы ПС приемно-контрольные, пусковые, концентратор блок базовый на 10 лучей
ОЗП=137,3*12,76  МЗ=15,39*8,04  ЭМ=0,32*3,32  
Козп=12,76 Кэм=3,32 Кзпм=12,76 Кмат=8,04 (Инд_ЛО2014_09_2021)
НР = 80%*0,85 (НР = 1191.33 руб.)
СП = 60%*0,8 (СП = 840.94 руб.)</t>
  </si>
  <si>
    <t>ТЕРм-10-08-002-01</t>
  </si>
  <si>
    <t>Извещатель ПС автоматический тепловой электро-контактный, магнитоконтактный в нормальном исполнении
ОЗП=15,32*12,76  МЗ=2,73*5,62  ЭМ=0,12*3,32  
Козп=12,76 Кэм=3,32 Кзпм=12,76 Кмат=5,62 (Инд_ЛО2014_09_2021)
НР = 80%*0,85 (НР = 2126.82 руб.)
СП = 60%*0,8 (СП = 1501.29 руб.)</t>
  </si>
  <si>
    <t>Извещатель ПС автоматический тепловой электро-контактный, магнитоконтактный в нормальном исполнении
ОЗП=15,32*12,76  МЗ=2,73*5,62  ЭМ=0,12*3,32  
Козп=12,76 Кэм=3,32 Кзпм=12,76 Кмат=5,62 (Инд_ЛО2014_09_2021)
НР = 80%*0,85 (НР = 1993.9 руб.)
СП = 60%*0,8 (СП = 1407.46 руб.)</t>
  </si>
  <si>
    <t>ТЕРм-10-08-002-05</t>
  </si>
  <si>
    <t>Извещатель ОС автоматический ударно-контактный, бесконтактный электромагнитный или пьезоэлектрический, устанавливаемый на стекле
ОЗП=15,32*12,76  МЗ=2,33*6,9  
Козп=12,76 Кмат=6,9 (Инд_ЛО2014_09_2021)
НР = 80%*0,85 (НР = 398.78 руб.)
СП = 60%*0,8 (СП = 281.49 руб.)</t>
  </si>
  <si>
    <t>ТЕРм-10-08-002-02</t>
  </si>
  <si>
    <t>Извещатель ПС автоматический дымовой, фотоэлектрический, радиоизотопный, световой в нормальном исполнении
ОЗП=30,64*12,76  МЗ=6,16*5,26  ЭМ=0,32*3,32  
Козп=12,76 Кэм=3,32 Кзпм=12,76 Кмат=5,26 (Инд_ЛО2014_09_2021)
НР = 80%*0,85 (НР = 1063.44 руб.)
СП = 60%*0,8 (СП = 750.66 руб.)</t>
  </si>
  <si>
    <t>ТЕРм-10-06-010-22</t>
  </si>
  <si>
    <t>Устройство оконечное кабельное УОК
ОЗП=126,12*12,76  МЗ=2,52*12,77  ЭМ=98,9*6,55  
Козп=12,76 Кэм=6,55 Кзпм=12,76 Кмат=12,77 (Инд_ЛО2014_09_2021)
НР = 120%*0,85 (НР = 7407.2 руб.)
СП = 70%*0,8 (СП = 4066.7 руб.)</t>
  </si>
  <si>
    <t>устройство</t>
  </si>
  <si>
    <t>ТЕРм-10-04-030-03</t>
  </si>
  <si>
    <t>Дополнительная установка на пультах и панелях кнопки
ОЗП=15,48*12,76  МЗ=0,31*12,74  
Козп=12,76 Кмат=12,74 (Инд_ЛО2014_09_2021)
НР = 92%*0,85 (НР = 462.2 руб.)
СП = 65%*0,8 (СП = 308.13 руб.)</t>
  </si>
  <si>
    <t>ТЕРм-11-04-008-01</t>
  </si>
  <si>
    <t>Съемные и выдвижные блоки (модули, ячейки, ТЭЗ), масса до 5 кг
ОЗП=16,86*12,76  МЗ=0,34*12,65  ЭМ=1,2*6,31  
Козп=12,76 Кэм=6,31 Кзпм=12,76 Кмат=12,65 (Инд_ЛО2014_09_2021)
НР = 92%*0,85 (НР = 671.21 руб.)
СП = 65%*0,8 (СП = 447.47 руб.)</t>
  </si>
  <si>
    <t>Съемные и выдвижные блоки (модули, ячейки, ТЭЗ), масса до 5 кг
ОЗП=16,86*12,76  МЗ=0,34*12,65  ЭМ=1,2*6,31  
Козп=12,76 Кэм=6,31 Кзпм=12,76 Кмат=12,65 (Инд_ЛО2014_09_2021)
НР = 92%*0,85 (НР = 335.6 руб.)
СП = 65%*0,8 (СП = 223.74 руб.)</t>
  </si>
  <si>
    <t>Съемные и выдвижные блоки (модули, ячейки, ТЭЗ), масса до 5 кг
ОЗП=16,86*12,76  МЗ=0,34*12,65  ЭМ=1,2*6,31  
Козп=12,76 Кэм=6,31 Кзпм=12,76 Кмат=12,65 (Инд_ЛО2014_09_2021)
НР = 92%*0,85 (НР = 503.4 руб.)
СП = 65%*0,8 (СП = 335.6 руб.)</t>
  </si>
  <si>
    <t>ТЕРм-10-02-016-06</t>
  </si>
  <si>
    <t>Отдельно устанавливаемый преобразователь или блок питания
ОЗП=212,3*12,76  МЗ=65,77*7,19  ЭМ=45,83*6,97  
Козп=12,76 Кэм=6,97 Кзпм=12,76 Кмат=7,19 (Инд_ЛО2014_09_2021)
НР = 80%*0,85 (НР = 3823.52 руб.)
СП = 60%*0,8 (СП = 2698.95 руб.)</t>
  </si>
  <si>
    <t>ТЕРм-20-01-044-15</t>
  </si>
  <si>
    <t>Контроллер аппаратуры ДИСК
ОЗП=43,21*12,76  МЗ=11,94*9,36  
Козп=12,76 Кмат=9,36 (Инд_ЛО2014_09_2021)
НР = 92%*0,85 (НР = 3440.49 руб.)
СП = 50%*0,8 (СП = 1764.35 руб.)</t>
  </si>
  <si>
    <t>ТЕР-09-04-012-02</t>
  </si>
  <si>
    <t>Установка дверного доводчика к металлическим дверям
ОЗП=20,87*12,76  МЗ=0,86*11,97  ЭМ=2,94*6,74  
Козп=12,76 Кэм=6,74 Кзпм=12,76 Кмат=11,97 (Инд_ЛО2014_09_2021)
НР = 90%*0,85 (НР = 2255.56 руб.)
СП = 85%*0,8 (СП = 1991.92 руб.)</t>
  </si>
  <si>
    <t>ТЕРм-08-01-081-01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</si>
  <si>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
ОЗП=20,61*12,76  МЗ=1,35*11,18  ЭМ=10,73*7,22  
Козп=12,76 Кэм=7,22 Кзпм=12,76 Кмат=11,18 (Инд_ЛО2014_09_2021)
НР = 95%*0,85 (НР = 1338.83 руб.)
СП = 65%*0,8 (СП = 859.5 руб.)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</si>
  <si>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
ОЗП=20,61*12,76  МЗ=1,35*11,18  ЭМ=10,73*7,22  
Козп=12,76 Кэм=7,22 Кзпм=12,76 Кмат=11,18 (Инд_ЛО2014_09_2021)
НР = 95%*0,85 (НР = 1115.69 руб.)
СП = 65%*0,8 (СП = 716.25 руб.)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</si>
  <si>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
ОЗП=20,61*12,76  МЗ=1,35*11,18  ЭМ=10,73*7,22  
Козп=12,76 Кэм=7,22 Кзпм=12,76 Кмат=11,18 (Инд_ЛО2014_09_2021)
НР = 95%*0,85 (НР = 1561.97 руб.)
СП = 65%*0,8 (СП = 1002.75 руб.)</t>
  </si>
  <si>
    <t>ТЕРм-10-10-001-01</t>
  </si>
  <si>
    <t>Камеры видеонаблюдения фиксированные
ОЗП=55,38*12,76  МЗ=1,43*10,44  ЭМ=3,58*3,53  
Козп=12,76 Кэм=3,53 Кзпм=12,76 Кмат=10,44 (Инд_ЛО2014_09_2021)
НР = 80%*0,85 (НР = 480.52 руб.)
СП = 60%*0,8 (СП = 339.19 руб.)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</si>
  <si>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
ОЗП=20,61*12,76  МЗ=1,35*11,18  ЭМ=10,73*7,22  
Козп=12,76 Кэм=7,22 Кзпм=12,76 Кмат=11,18 (Инд_ЛО2014_09_2021)
НР = 95%*0,85 (НР = 223.14 руб.)
СП = 65%*0,8 (СП = 143.25 руб.)</t>
  </si>
  <si>
    <t>Съемные и выдвижные блоки (модули, ячейки, ТЭЗ), масса до 5 кг
ОЗП=16,86*12,76  МЗ=0,34*12,65  ЭМ=1,2*6,31  
Козп=12,76 Кэм=6,31 Кзпм=12,76 Кмат=12,65 (Инд_ЛО2014_09_2021)
НР = 92%*0,85 (НР = 1006.81 руб.)
СП = 65%*0,8 (СП = 671.21 руб.)</t>
  </si>
  <si>
    <t>ТЕРп-02-01-001-05</t>
  </si>
  <si>
    <t>Автоматизированная система управления I категории технической сложности с количеством каналов (Кобщ) 20
ОЗП=3441,02*12,76  
Козп=12,76 (Инд_ЛО2014_09_2021)
НР = 65%*0,85 (НР = 48298.16 руб.)
СП = 40%*0,8 (СП = 28100.75 руб.)</t>
  </si>
  <si>
    <t>система</t>
  </si>
  <si>
    <t>ТЕРп-02-01-001-06</t>
  </si>
  <si>
    <t>Автоматизированная система управления I категории технической сложности с количеством каналов (Кобщ) за каждый канал свыше 20 до 39 добавлять к расценке 02-01-001-05
ОЗП=165,33*12,76  
Козп=12,76 (Инд_ЛО2014_09_2021)
НР = 65%*0,85 (НР = 29007.14 руб.)
СП = 40%*0,8 (СП = 16876.88 руб.)
Объем: 16 + 15 + 3 + 4 + 4 + 3 - 20</t>
  </si>
  <si>
    <t>канал</t>
  </si>
  <si>
    <t>ТЕРп-02-02-007-01</t>
  </si>
  <si>
    <t>Приемосдаточные испытания АС I категории сложности
ОЗП=359,93*12,76  
Козп=12,76 (Инд_ЛО2014_09_2021)
НР = 65%*0,85 (НР = 5051.98 руб.)
СП = 40%*0,8 (СП = 2939.33 руб.)</t>
  </si>
  <si>
    <t>ТЕРм-10-06-068-17</t>
  </si>
  <si>
    <t>Сдача объекта, контрольные и приемо-сдаточные испытания
ОЗП=8103,56*12,76  МЗ=162,07*12,76  ЭМ=6165,12*6,55  
Козп=12,76 Кэм=6,55 Кзпм=12,76 Кмат=12,76 (Инд_ЛО2014_09_2021)
НР = 80%*0,85 (НР = 79055.03 руб.)
СП = 60%*0,8 (СП = 55803.55 руб.)</t>
  </si>
  <si>
    <t>объект</t>
  </si>
  <si>
    <t>350482,98</t>
  </si>
  <si>
    <t>6267,87</t>
  </si>
  <si>
    <t>298100,53</t>
  </si>
  <si>
    <t>46114,58</t>
  </si>
  <si>
    <t>14328,10</t>
  </si>
  <si>
    <t>197307,45</t>
  </si>
  <si>
    <t>127217,78</t>
  </si>
  <si>
    <t>675008,21</t>
  </si>
  <si>
    <t>509-4264
ТССЦ_ЛО2014_09_2021</t>
  </si>
  <si>
    <t>Прибор приемно-контрольный охранно-пожарный, марка "Аккорд" исп. 1.00</t>
  </si>
  <si>
    <t>509-1440
ТССЦ_ЛО2014_09_2021</t>
  </si>
  <si>
    <t>Извещатель магнитоконтактный поверхностный, марка 4939SN-WH</t>
  </si>
  <si>
    <t>509-7297
ТССЦ_ЛО2014_09_2021</t>
  </si>
  <si>
    <t>Извещатель охранный адресный объемный оптико-электронный, марка "С2000-ИК" исп. 02</t>
  </si>
  <si>
    <t>509-7301
ТССЦ_ЛО2014_09_2021</t>
  </si>
  <si>
    <t>Извещатель охранный адресный совмещенный объемный оптико-электронный и поверхностный звуковой , марка "С2000-ПИК-СТ"</t>
  </si>
  <si>
    <t>509-1436
ТССЦ_ЛО2014_09_2021</t>
  </si>
  <si>
    <t>Извещатель акустический разбития стекла "DG-50 BU"</t>
  </si>
  <si>
    <t>509-7264
ТССЦ_ЛО2014_09_2021</t>
  </si>
  <si>
    <t>Оповещатель охранно-пожарный световой ОПОП 1-5-12/24</t>
  </si>
  <si>
    <t>509-4380
ТССЦ_ЛО2014_09_2021</t>
  </si>
  <si>
    <t>Устройство оконечное пультовое, марка "Сеть УОП"</t>
  </si>
  <si>
    <t>509-4301
ТССЦ_ЛО2014_09_2021</t>
  </si>
  <si>
    <t>Расширитель адресный ("адресная метка"), марка "С2000-АР1" исп. 01</t>
  </si>
  <si>
    <t>509-4391
ТССЦ_ЛО2014_09_2021</t>
  </si>
  <si>
    <t>Блок релейный адресный, марка "БРА-03-4" корпус IP20</t>
  </si>
  <si>
    <t>509-7324
ТССЦ_ЛО2014_09_2021</t>
  </si>
  <si>
    <t>Модуль сопряжения с компьютером, марка "Астра-983"</t>
  </si>
  <si>
    <t>509-8316
ТССЦ_ЛО2014_09_2021</t>
  </si>
  <si>
    <t>Модуль интерфейсный Mini GBIC марки D-Link DEM-310GT с 1 портом для одномодового оптического кабеля, питание 3,3 В (до 10 км)</t>
  </si>
  <si>
    <t>509-7159
ТССЦ_ЛО2014_09_2021</t>
  </si>
  <si>
    <t>Источник резервного питания, марка "РИП 12" исп. 03</t>
  </si>
  <si>
    <t>509-6524
ТССЦ_ЛО2014_09_2021</t>
  </si>
  <si>
    <t>Контроллер доступа, марка "С2000-2" исп. 01</t>
  </si>
  <si>
    <t>101-0889
ТССЦ_ЛО2014_09_2021</t>
  </si>
  <si>
    <t>Скобяные изделия для блоков входных дверей в помещение однопольных</t>
  </si>
  <si>
    <t>компл</t>
  </si>
  <si>
    <t>101-6978
ТССЦ_ЛО2014_09_2021</t>
  </si>
  <si>
    <t>Доводчик дверной DS 73 BC "Серия Premium", усилие закрывания EN2-5</t>
  </si>
  <si>
    <t>101-6976
ТССЦ_ЛО2014_09_2021</t>
  </si>
  <si>
    <t>Замок электромагнитный универсальный сдвиговый AL-400S</t>
  </si>
  <si>
    <t>509-7289
ТССЦ_ЛО2014_09_2021</t>
  </si>
  <si>
    <t>Считыватель проксимити карты накладной "С2000-Proxy Н"</t>
  </si>
  <si>
    <t>374011,98</t>
  </si>
  <si>
    <t>Изолятор линии Из1
ЦЕНА=520,44/1,2
Кпз=1/1,2 (Индексация ПЗ)</t>
  </si>
  <si>
    <t>Кнопка выхода
ЦЕНА=100/1,2
Кпз=1/1,2 (Индексация ПЗ)</t>
  </si>
  <si>
    <t>Видиодомофон
ЦЕНА=10000/1,2
Кпз=1/1,2 (Индексация ПЗ)</t>
  </si>
  <si>
    <t>Вызывная панель видиодомофона
ЦЕНА=2500/1,2
Кпз=1/1,2 (Индексация ПЗ)</t>
  </si>
  <si>
    <t>12568,11</t>
  </si>
  <si>
    <t>12819,47</t>
  </si>
  <si>
    <t>1061839,66</t>
  </si>
  <si>
    <t>1169085,46</t>
  </si>
  <si>
    <t>233817,10</t>
  </si>
  <si>
    <t>1402902,56</t>
  </si>
  <si>
    <t>ЛОКАЛЬНАЯ СМЕТА №02-01-06</t>
  </si>
  <si>
    <t>Система охранного телевидения АБК</t>
  </si>
  <si>
    <t>Система охранного телевидения</t>
  </si>
  <si>
    <t>ТЕРм-10-10-001-02</t>
  </si>
  <si>
    <t>Камеры видеонаблюдения на кронштейне
ОЗП=64,5*12,76  МЗ=2,25*8,38  ЭМ=9,95*3,51  
Козп=12,76 Кэм=3,51 Кзпм=12,76 Кмат=8,38 (Инд_ЛО2014_09_2021)
НР = 80%*0,85 (НР = 7835.15 руб.)
СП = 60%*0,8 (СП = 5530.69 руб.)</t>
  </si>
  <si>
    <t>ТЕРм-10-04-067-04</t>
  </si>
  <si>
    <t>Шкаф коммутаторов
ОЗП=4809,35*12,76  МЗ=153,87*16,45  ЭМ=5,21*6,97  
Козп=12,76 Кэм=6,97 Кзпм=12,76 Кмат=16,45 (Инд_ЛО2014_09_2021)
НР = 92%*0,85 (НР = 47875.56 руб.)
СП = 65%*0,8 (СП = 31917.04 руб.)</t>
  </si>
  <si>
    <t>Отдельно устанавливаемый преобразователь или блок питания
ОЗП=212,3*12,76  МЗ=65,77*7,19  ЭМ=45,83*6,97  
Козп=12,76 Кэм=6,97 Кзпм=12,76 Кмат=7,19 (Инд_ЛО2014_09_2021)
НР = 80%*0,85 (НР = 1911.76 руб.)
СП = 60%*0,8 (СП = 1349.48 руб.)</t>
  </si>
  <si>
    <t>ТЕРм-11-04-002-01</t>
  </si>
  <si>
    <t>Аппарат настольный, масса до 0,015 т
ОЗП=16,66*12,76  МЗ=0,33*12,88  ЭМ=19,19*6,31  
Козп=12,76 Кэм=6,31 Кзпм=12,76 Кмат=12,88 (Инд_ЛО2014_09_2021)
НР = 92%*0,85 (НР = 165.81 руб.)
СП = 65%*0,8 (СП = 110.54 руб.)</t>
  </si>
  <si>
    <t>ТЕРм-10-02-041-03</t>
  </si>
  <si>
    <t>Электрическая проверка и настройка канала ввода-вывода информации
ОЗП=379,6*12,76  МЗ=7,59*12,76  
Козп=12,76 Кмат=12,76 (Инд_ЛО2014_09_2021)
НР = 80%*0,85 (НР = 26349.73 руб.)
СП = 60%*0,8 (СП = 18599.81 руб.)</t>
  </si>
  <si>
    <t>ТЕРп-02-01-001-03</t>
  </si>
  <si>
    <t>Автоматизированная система управления I категории технической сложности с количеством каналов (Кобщ) 10
ОЗП=1747,4*12,76  
Козп=12,76 (Инд_ЛО2014_09_2021)
НР = 65%*0,85 (НР = 12263.25 руб.)
СП = 40%*0,8 (СП = 7134.98 руб.)</t>
  </si>
  <si>
    <t>288059,30</t>
  </si>
  <si>
    <t>6119,40</t>
  </si>
  <si>
    <t>240471,55</t>
  </si>
  <si>
    <t>41468,35</t>
  </si>
  <si>
    <t>12970,03</t>
  </si>
  <si>
    <t>175622,10</t>
  </si>
  <si>
    <t>120556,63</t>
  </si>
  <si>
    <t>584238,03</t>
  </si>
  <si>
    <t>509-8283
ТССЦ_ЛО2014_09_2021</t>
  </si>
  <si>
    <t>Панель видеокоммутационная LTC8808/00, высота 1U</t>
  </si>
  <si>
    <t>509-8274
ТССЦ_ЛО2014_09_2021</t>
  </si>
  <si>
    <t>Монитор LCD с диагональю экрана 22 дюйма HP LP2275w</t>
  </si>
  <si>
    <t>509-8273
ТССЦ_ЛО2014_09_2021</t>
  </si>
  <si>
    <t>Видеорегистратор 8-ми канальный DVR-630-08A200 с комплектом расширения хранилища на 2 ТБ DVR XS200-A</t>
  </si>
  <si>
    <t>493556,94</t>
  </si>
  <si>
    <t>Видеокамера
ЦЕНА=6290/1,2
Кпз=1/1,2 (Индексация ПЗ)</t>
  </si>
  <si>
    <t>Видеокамера с поворотным механизмом
ЦЕНА=10500/1,2
Кпз=1/1,2 (Индексация ПЗ)</t>
  </si>
  <si>
    <t>Видеокамера в гермокорпусе с поворотным механизмом
ЦЕНА=14800/1,2
Кпз=1/1,2 (Индексация ПЗ)</t>
  </si>
  <si>
    <t>161991,63</t>
  </si>
  <si>
    <t>165231,46</t>
  </si>
  <si>
    <t>1243026,43</t>
  </si>
  <si>
    <t>1368572,10</t>
  </si>
  <si>
    <t>273714,42</t>
  </si>
  <si>
    <t>1642286,52</t>
  </si>
  <si>
    <t>ЛОКАЛЬНАЯ СМЕТА №02-01-07</t>
  </si>
  <si>
    <t>Система пожарной сигнализации АБК</t>
  </si>
  <si>
    <t>Система пожарной сигнализации</t>
  </si>
  <si>
    <t>ТЕРм-10-08-002-03</t>
  </si>
  <si>
    <t>Извещатель ПС автоматический тепловой, дымовой, световой во взрывозащищенном исполнении
ОЗП=37,65*12,76  МЗ=7,26*5,11  ЭМ=0,37*3,32  
Козп=12,76 Кэм=3,32 Кзпм=12,76 Кмат=5,11 (Инд_ЛО2014_09_2021)
НР = 80%*0,85 (НР = 17640.66 руб.)
СП = 60%*0,8 (СП = 12452.23 руб.)</t>
  </si>
  <si>
    <t>Съемные и выдвижные блоки (модули, ячейки, ТЭЗ), масса до 5 кг
ОЗП=16,86*12,76  МЗ=0,34*12,65  ЭМ=1,2*6,31  
Козп=12,76 Кэм=6,31 Кзпм=12,76 Кмат=12,65 (Инд_ЛО2014_09_2021)
НР = 92%*0,85 (НР = 167.8 руб.)
СП = 65%*0,8 (СП = 111.87 руб.)</t>
  </si>
  <si>
    <t>ТЕРм-08-02-147-01</t>
  </si>
  <si>
    <t>Кабель до 35 кВ по установленным конструкциям и лоткам с креплением на поворотах и в конце трассы, масса 1 м кабеля до 1 кг
ОЗП=169,27*12,76  МЗ=49,12*7,11  ЭМ=66,47*6,86  
Козп=12,76 Кэм=6,86 Кзпм=12,76 Кмат=7,11 (Инд_ЛО2014_09_2021)
НР = 95%*0,85 (НР = 5400.77 руб.)
СП = 65%*0,8 (СП = 3467.16 руб.)</t>
  </si>
  <si>
    <t>ТЕРп-02-01-001-07</t>
  </si>
  <si>
    <t>Автоматизированная система управления I категории технической сложности с количеством каналов (Кобщ) 40
ОЗП=6747,63*12,76  
Козп=12,76 (Инд_ЛО2014_09_2021)
НР = 65%*0,85 (НР = 47354.87 руб.)
СП = 40%*0,8 (СП = 27551.92 руб.)</t>
  </si>
  <si>
    <t>ТЕРп-02-01-001-08</t>
  </si>
  <si>
    <t>Автоматизированная система управления I категории технической сложности с количеством каналов (Кобщ) за каждый канал свыше 40 до 79 добавлять к расценке 02-01-001-07
ОЗП=162,1*12,76  
Козп=12,76 (Инд_ЛО2014_09_2021)
НР = 65%*0,85 (НР = 10238.58 руб.)
СП = 40%*0,8 (СП = 5956.99 руб.)
Объем: 22 + 7 + 11 + 9 - 40</t>
  </si>
  <si>
    <t>294213,66</t>
  </si>
  <si>
    <t>5741,56</t>
  </si>
  <si>
    <t>246290,28</t>
  </si>
  <si>
    <t>42181,82</t>
  </si>
  <si>
    <t>13146,37</t>
  </si>
  <si>
    <t>163799,81</t>
  </si>
  <si>
    <t>108093,48</t>
  </si>
  <si>
    <t>566106,95</t>
  </si>
  <si>
    <t>509-4402
ТССЦ_ЛО2014_09_2021</t>
  </si>
  <si>
    <t>Блок центральный процессорный для приема и обработки событий, марка "БЦП Рубеж-08" исп. 2</t>
  </si>
  <si>
    <t>509-1271
ТССЦ_ЛО2014_09_2021</t>
  </si>
  <si>
    <t>Извещатель пожарный дымовой ИПА-1</t>
  </si>
  <si>
    <t>509-1898
ТССЦ_ЛО2014_09_2021</t>
  </si>
  <si>
    <t>Извещатель пожарный ручной ИПР-3СУ</t>
  </si>
  <si>
    <t>509-4517
ТССЦ_ЛО2014_09_2021</t>
  </si>
  <si>
    <t>Оповещатель светозвуковой (сирена и стробвспышка), уличное исполнение, марка Лигард-Сигнал</t>
  </si>
  <si>
    <t>509-6290
ТССЦ_ЛО2014_09_2021</t>
  </si>
  <si>
    <t>Светильник аварийного освещения "ВЫХОД" под лампу КЛ с рассеивателем из поликарбоната, тип ЛБО 29-9-831 (БС-831)</t>
  </si>
  <si>
    <t>509-4308
ТССЦ_ЛО2014_09_2021</t>
  </si>
  <si>
    <t>Модуль релейный, марка "Астра-822" (для возможной работы с "Астра 831", "Астра 832", "Астра 812")</t>
  </si>
  <si>
    <t>501-1720
ТССЦ_ЛО2014_09_2021</t>
  </si>
  <si>
    <t>Кабель для систем пожарной сигнализации с однопроволочными медными жилами, с изоляцией из огнестойкой кремнийорганической резины, в оболочке из ПВХ пластиката, не распространяющий горение, с низким дымо- и газовыделением марки КПСЭнг(А)-FRLS 1х2х1,0</t>
  </si>
  <si>
    <t>1000м</t>
  </si>
  <si>
    <t>107430,59</t>
  </si>
  <si>
    <t>1734,80</t>
  </si>
  <si>
    <t>1769,50</t>
  </si>
  <si>
    <t>675307,04</t>
  </si>
  <si>
    <t>743513,05</t>
  </si>
  <si>
    <t>148702,60</t>
  </si>
  <si>
    <t>892215,65</t>
  </si>
  <si>
    <t>Всев, Стр-во здания склада в д. Янино Всеволожского района ЛО (21-1-17-1-11-04-2-0201)</t>
  </si>
  <si>
    <t>Устройство дорог из сборных железобетонных плит площадью до 3 м2 (при производстве работ на территории действующего предприятия с наличием в зоне производства р-т одного или нескольких факторов затрудняющих работы)
ОЗП=2848,29*12,76  МЗ=176,85*7,28  ЭМ=5754,53*8,02  
Козп=12,76 Кэм=8,02 Кзпм=12,76 Кмат=7,28 (Инд_ЛО2014_09_2021)
НР = 142%*0,85 (НР = 4411.62 руб.)
СП = 95%*0,8 (СП = 2770.94 руб.)
Объем: 40 * 0.18</t>
  </si>
  <si>
    <t>79331,04</t>
  </si>
  <si>
    <t>42626,55</t>
  </si>
  <si>
    <t>25784,66</t>
  </si>
  <si>
    <t>10919,83</t>
  </si>
  <si>
    <t>2978,86</t>
  </si>
  <si>
    <t>25008,01</t>
  </si>
  <si>
    <t>12817,96</t>
  </si>
  <si>
    <t>117157,01</t>
  </si>
  <si>
    <t>404757,60</t>
  </si>
  <si>
    <t>1033614,62</t>
  </si>
  <si>
    <t>Транспортные расхолы 160 км (1,061+(160-120)/10*0,01)</t>
  </si>
  <si>
    <t>10,1 %</t>
  </si>
  <si>
    <t>104395,08</t>
  </si>
  <si>
    <t>1138009,70</t>
  </si>
  <si>
    <t>227601,94</t>
  </si>
  <si>
    <t>1365611,64</t>
  </si>
  <si>
    <t>ЛОКАЛЬНАЯ СМЕТА №04-01-01</t>
  </si>
  <si>
    <t>Смета составлена в ценах базе ТСНБ-ЛО 2014 ноябрь 2020 с пересчетом на III кв. 2023 г.</t>
  </si>
  <si>
    <t>СВОДНЫЙ СМЕТНЫЙ РАСЧЕТ  СТОИМОСТИ СТРОИТЕЛЬСТВА</t>
  </si>
  <si>
    <t>(наименование стройки)</t>
  </si>
  <si>
    <t>Составлен в ценах  ТСНБ-ЛО 2014 с пересчетом в цены III кв. 2022 года</t>
  </si>
  <si>
    <t>руб.</t>
  </si>
  <si>
    <t>№ п/п</t>
  </si>
  <si>
    <t>Номера сметных расчетов и смет</t>
  </si>
  <si>
    <t>Наименование глав, объектов,                                   работ и затрат</t>
  </si>
  <si>
    <t>Общая сметная стоимость</t>
  </si>
  <si>
    <t xml:space="preserve">монтажных работ </t>
  </si>
  <si>
    <t>оборудова-ния, мебели инвентаря</t>
  </si>
  <si>
    <t>прочих затрат</t>
  </si>
  <si>
    <t>Глава 1. Подготовка территории строительства</t>
  </si>
  <si>
    <t>01-01-01</t>
  </si>
  <si>
    <t>Демонтаж</t>
  </si>
  <si>
    <t>Итого по главе 1</t>
  </si>
  <si>
    <t>Глава 2. Основные объекты строительства</t>
  </si>
  <si>
    <t>02-01-01</t>
  </si>
  <si>
    <t>Общестроительные работы (КМ, КЖ, АР) АБК</t>
  </si>
  <si>
    <t>02-01-02</t>
  </si>
  <si>
    <t>Система электроснабжения АБК</t>
  </si>
  <si>
    <t>02-01-03</t>
  </si>
  <si>
    <t>Водоснабжение и водоотведение АБК</t>
  </si>
  <si>
    <t>02-01-04</t>
  </si>
  <si>
    <t>Отопление и вентиляция АБК</t>
  </si>
  <si>
    <t>02-01-05</t>
  </si>
  <si>
    <t>Система охранной сигнализации и система управления контроля доступа АБК</t>
  </si>
  <si>
    <t>02-01-06</t>
  </si>
  <si>
    <t>Охраное телевидение АБК</t>
  </si>
  <si>
    <t>02-01-07</t>
  </si>
  <si>
    <t>Пожарная сигнализация АБК</t>
  </si>
  <si>
    <t>02-02-01</t>
  </si>
  <si>
    <t>Общестроительные работы (КМ, КЖ, АР) Склад</t>
  </si>
  <si>
    <t>02-02-02</t>
  </si>
  <si>
    <t>Система электроснабжения Склад</t>
  </si>
  <si>
    <t>Итого по главе 2</t>
  </si>
  <si>
    <t>Итого по главам 1-2</t>
  </si>
  <si>
    <t>Глава 4. Наружные сети и сооружения.</t>
  </si>
  <si>
    <t>Локальная смета № 20-В-НВК</t>
  </si>
  <si>
    <t xml:space="preserve"> Наружные сети водопровода и канализации.</t>
  </si>
  <si>
    <t>Итого по главе 4</t>
  </si>
  <si>
    <t>Итого по главам 1-4</t>
  </si>
  <si>
    <t>Глава 3. Благоустройство и озеленение территории</t>
  </si>
  <si>
    <t>03-01-01</t>
  </si>
  <si>
    <t xml:space="preserve">Благоустройство </t>
  </si>
  <si>
    <t>Итого по главе 5</t>
  </si>
  <si>
    <t>Итого по главам 1-5</t>
  </si>
  <si>
    <t xml:space="preserve">Глава 4. Временные здания и сооружения </t>
  </si>
  <si>
    <t>04-01-01</t>
  </si>
  <si>
    <t xml:space="preserve">Временные здания и сооружения </t>
  </si>
  <si>
    <t>Итого по главе 6</t>
  </si>
  <si>
    <t>Итого по главам 1-6</t>
  </si>
  <si>
    <t xml:space="preserve">Глава 7. Прочие работы и затраты </t>
  </si>
  <si>
    <t>ГСНр81-05-02-2001 табл.2 п1.4</t>
  </si>
  <si>
    <t>Зимнее удорожание 1,41%</t>
  </si>
  <si>
    <t>Итого по главе 7</t>
  </si>
  <si>
    <t>Итого по главам 1-7</t>
  </si>
  <si>
    <t>Глава 9. Проектные и изыскательские работы, авторский надзор</t>
  </si>
  <si>
    <t>Договор №00-0266/2020ПИР от 20.04.2020г.</t>
  </si>
  <si>
    <t>Средства на оплату проектных работ -                                    1393260,32 руб. 00 коп.</t>
  </si>
  <si>
    <t>Договор №00-0267/2020ПИР от 20.04.2020г.</t>
  </si>
  <si>
    <t>Средства на оплату проектных работ -                                    298333,33руб. 00 коп.</t>
  </si>
  <si>
    <t>Итого по главе 9</t>
  </si>
  <si>
    <t>Итого по главам 1-9</t>
  </si>
  <si>
    <t>ТСН -2001 п.2.4.17, 2%</t>
  </si>
  <si>
    <t>Средства на возмещение расходов по оплате непредвиденных работ и затрат</t>
  </si>
  <si>
    <t xml:space="preserve">Итого без НДС </t>
  </si>
  <si>
    <t>Расп.№4-37-2406/4 от 27.01.04г. 20%</t>
  </si>
  <si>
    <t>Средства на покрытие затрат по уплате налога на добавленную стоимость</t>
  </si>
  <si>
    <t>ИТОГО по сводному сметному расчету</t>
  </si>
  <si>
    <t>Руководитель проектной организации</t>
  </si>
  <si>
    <t>(подпись(инициалы, фамилия)</t>
  </si>
  <si>
    <t>Главный инженер проекта</t>
  </si>
  <si>
    <t>Начальник сметного отдела</t>
  </si>
  <si>
    <t>Заказчик</t>
  </si>
  <si>
    <t>строительных работ</t>
  </si>
  <si>
    <t>Смета</t>
  </si>
  <si>
    <t>на проектные (изыскательские) работы</t>
  </si>
  <si>
    <t>Наименование предприятия, здания, сооружения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</si>
  <si>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</si>
  <si>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</si>
  <si>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(a+bx)*Kj или (объём строительно-монтажных работ)*проц./ 100 или количество * цена</t>
  </si>
  <si>
    <t>Стоимость работ, Руб.</t>
  </si>
  <si>
    <t>Стоимость на разработку проектно-сметной документации на строительство здания склада в д. Янино Всеволожского района ЛО</t>
  </si>
  <si>
    <t xml:space="preserve">Объекты жилищно-гражданского строительства. Москва 2003 г. </t>
  </si>
  <si>
    <t>тыс..руб.</t>
  </si>
  <si>
    <t>((313,828+1,343*10)*1000=</t>
  </si>
  <si>
    <t xml:space="preserve">Глава 8. Таблица 25, п.1 </t>
  </si>
  <si>
    <t>Для данного объекта:</t>
  </si>
  <si>
    <t>А = 313,828 тыс.руб.,</t>
  </si>
  <si>
    <t>В = 1,343 тыс.руб.,</t>
  </si>
  <si>
    <t xml:space="preserve">Х = 10 рабочих мест; </t>
  </si>
  <si>
    <t>Итого: Всев, Стр-во здания склада в д. Янино Всеволожского района ЛО</t>
  </si>
  <si>
    <t>№</t>
  </si>
  <si>
    <t>Коэффициент</t>
  </si>
  <si>
    <t>Значение</t>
  </si>
  <si>
    <t>Итого</t>
  </si>
  <si>
    <t>Итого с индексом на III квартал 2023 (к уровню цен 1.01.2001г.)</t>
  </si>
  <si>
    <t xml:space="preserve">Стоимость проектных работ с учетом корректирующего коэффициента </t>
  </si>
  <si>
    <t>НДС, 20%</t>
  </si>
  <si>
    <t>0,20</t>
  </si>
  <si>
    <t xml:space="preserve">Итого с НДС </t>
  </si>
  <si>
    <t>Главный инженер проекта________________________
                                  (подпись, инициалы, фамилия)</t>
  </si>
  <si>
    <t>Начальник отдела________________________
                                  (подпись, инициалы, фамилия)</t>
  </si>
  <si>
    <t>Составитель сметы________________________
                                  (подпись, инициалы, фамилия)</t>
  </si>
  <si>
    <t>проектно-изыскательские работы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</si>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</sst>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4" fillId="0" borderId="1">
      <alignment horizontal="left" vertical="center"/>
    </xf>
    <xf numFmtId="0" fontId="5" fillId="0" borderId="0">
      <alignment horizontal="left" vertical="center"/>
    </xf>
    <xf numFmtId="0" fontId="6" fillId="0" borderId="1">
      <alignment horizontal="center"/>
    </xf>
    <xf numFmtId="0" fontId="4" fillId="0" borderId="0">
      <alignment horizontal="center" vertical="top"/>
    </xf>
    <xf numFmtId="0" fontId="7" fillId="0" borderId="0">
      <alignment horizontal="center"/>
    </xf>
    <xf numFmtId="0" fontId="6" fillId="0" borderId="0">
      <alignment horizontal="center" vertical="top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" fillId="0" borderId="3">
      <alignment horizontal="center" vertical="center"/>
    </xf>
    <xf numFmtId="0" fontId="3" fillId="0" borderId="1">
      <alignment horizontal="center" vertical="center"/>
    </xf>
    <xf numFmtId="0" fontId="1" fillId="0" borderId="3">
      <alignment horizontal="center" vertical="top"/>
    </xf>
    <xf numFmtId="0" fontId="1" fillId="0" borderId="3">
      <alignment horizontal="left" vertical="top"/>
    </xf>
    <xf numFmtId="0" fontId="1" fillId="0" borderId="3">
      <alignment horizontal="right" vertical="top"/>
    </xf>
    <xf numFmtId="0" fontId="4" fillId="0" borderId="3">
      <alignment horizontal="left" vertical="top"/>
    </xf>
    <xf numFmtId="0" fontId="4" fillId="0" borderId="3">
      <alignment horizontal="right" vertical="top"/>
    </xf>
    <xf numFmtId="0" fontId="4" fillId="0" borderId="0">
      <alignment horizontal="left"/>
    </xf>
    <xf numFmtId="43" fontId="8" fillId="0" borderId="0" applyFont="0" applyFill="0" applyBorder="0" applyAlignment="0" applyProtection="0"/>
    <xf numFmtId="0" fontId="9" fillId="0" borderId="0"/>
    <xf numFmtId="0" fontId="8" fillId="0" borderId="0"/>
    <xf numFmtId="0" fontId="17" fillId="0" borderId="0">
      <alignment horizontal="center" vertical="center"/>
    </xf>
    <xf numFmtId="0" fontId="4" fillId="0" borderId="0">
      <alignment horizontal="center" vertical="top"/>
    </xf>
    <xf numFmtId="0" fontId="3" fillId="0" borderId="0">
      <alignment horizontal="left" vertical="top"/>
    </xf>
    <xf numFmtId="0" fontId="4" fillId="0" borderId="0">
      <alignment horizontal="left" vertical="top"/>
    </xf>
    <xf numFmtId="0" fontId="4" fillId="0" borderId="3">
      <alignment horizontal="center" vertical="center"/>
    </xf>
    <xf numFmtId="0" fontId="4" fillId="0" borderId="5">
      <alignment horizontal="center" vertical="center"/>
    </xf>
    <xf numFmtId="0" fontId="4" fillId="0" borderId="3">
      <alignment horizontal="left" vertical="center"/>
    </xf>
    <xf numFmtId="0" fontId="4" fillId="0" borderId="2">
      <alignment horizontal="left" vertical="top"/>
    </xf>
    <xf numFmtId="0" fontId="4" fillId="0" borderId="3">
      <alignment horizontal="right" vertical="center"/>
    </xf>
    <xf numFmtId="0" fontId="4" fillId="0" borderId="7">
      <alignment horizontal="left" vertical="center"/>
    </xf>
    <xf numFmtId="0" fontId="4" fillId="0" borderId="9">
      <alignment horizontal="right" vertical="center"/>
    </xf>
    <xf numFmtId="0" fontId="4" fillId="0" borderId="3">
      <alignment horizontal="left" vertical="top"/>
    </xf>
    <xf numFmtId="0" fontId="4" fillId="0" borderId="3">
      <alignment horizontal="right" vertical="top"/>
    </xf>
  </cellStyleXfs>
  <cellXfs count="156">
    <xf numFmtId="0" fontId="0" fillId="0" borderId="0" xfId="0"/>
    <xf numFmtId="0" fontId="0" fillId="0" borderId="0" xfId="0" applyAlignment="1">
      <alignment wrapText="1"/>
    </xf>
    <xf numFmtId="0" fontId="1" fillId="0" borderId="3" xfId="15" quotePrefix="1" applyAlignment="1">
      <alignment horizontal="center" vertical="center" wrapText="1"/>
    </xf>
    <xf numFmtId="0" fontId="1" fillId="0" borderId="3" xfId="15" applyNumberFormat="1" applyAlignment="1">
      <alignment horizontal="center" vertical="center" wrapText="1"/>
    </xf>
    <xf numFmtId="0" fontId="1" fillId="0" borderId="3" xfId="17" quotePrefix="1" applyAlignment="1">
      <alignment horizontal="center" vertical="top" wrapText="1"/>
    </xf>
    <xf numFmtId="0" fontId="1" fillId="0" borderId="3" xfId="19" quotePrefix="1" applyAlignment="1">
      <alignment horizontal="right" vertical="top" wrapText="1"/>
    </xf>
    <xf numFmtId="0" fontId="1" fillId="0" borderId="3" xfId="19" applyNumberFormat="1" applyAlignment="1">
      <alignment horizontal="right" vertical="top" wrapText="1"/>
    </xf>
    <xf numFmtId="0" fontId="1" fillId="0" borderId="3" xfId="19" applyAlignment="1">
      <alignment horizontal="right" vertical="top" wrapText="1"/>
    </xf>
    <xf numFmtId="0" fontId="4" fillId="0" borderId="3" xfId="21" quotePrefix="1" applyAlignment="1">
      <alignment horizontal="right" vertical="top" wrapText="1"/>
    </xf>
    <xf numFmtId="0" fontId="4" fillId="0" borderId="0" xfId="4" quotePrefix="1" applyAlignment="1">
      <alignment horizontal="left" vertical="center" wrapText="1"/>
    </xf>
    <xf numFmtId="0" fontId="4" fillId="0" borderId="0" xfId="4" quotePrefix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1" xfId="5" quotePrefix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4" fillId="0" borderId="0" xfId="22" quotePrefix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4" quotePrefix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7" xfId="20" quotePrefix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21" quotePrefix="1" applyBorder="1" applyAlignment="1">
      <alignment horizontal="right" vertical="top" wrapText="1"/>
    </xf>
    <xf numFmtId="0" fontId="3" fillId="0" borderId="0" xfId="3" quotePrefix="1" applyAlignment="1">
      <alignment horizontal="left" vertical="center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7" xfId="19" applyBorder="1" applyAlignment="1">
      <alignment horizontal="right" vertical="top" wrapText="1"/>
    </xf>
    <xf numFmtId="0" fontId="1" fillId="0" borderId="7" xfId="18" quotePrefix="1" applyBorder="1" applyAlignment="1">
      <alignment horizontal="left" vertical="top" wrapText="1"/>
    </xf>
    <xf numFmtId="0" fontId="1" fillId="0" borderId="7" xfId="19" applyNumberFormat="1" applyBorder="1" applyAlignment="1">
      <alignment horizontal="right" vertical="top" wrapText="1"/>
    </xf>
    <xf numFmtId="0" fontId="1" fillId="0" borderId="7" xfId="15" applyNumberFormat="1" applyBorder="1" applyAlignment="1">
      <alignment horizontal="center" vertical="center" wrapText="1"/>
    </xf>
    <xf numFmtId="0" fontId="3" fillId="0" borderId="8" xfId="16" quotePrefix="1" applyBorder="1" applyAlignment="1">
      <alignment horizontal="center" vertical="center" wrapText="1"/>
    </xf>
    <xf numFmtId="0" fontId="1" fillId="0" borderId="5" xfId="15" quotePrefix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" fillId="0" borderId="7" xfId="15" quotePrefix="1" applyBorder="1" applyAlignment="1">
      <alignment horizontal="center" vertical="center" wrapText="1"/>
    </xf>
    <xf numFmtId="0" fontId="6" fillId="0" borderId="1" xfId="11" quotePrefix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1" xfId="7" quotePrefix="1" applyAlignment="1">
      <alignment horizontal="center" wrapText="1"/>
    </xf>
    <xf numFmtId="0" fontId="4" fillId="0" borderId="2" xfId="8" quotePrefix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6" fillId="0" borderId="0" xfId="13" quotePrefix="1" applyAlignment="1">
      <alignment horizontal="left" vertical="top" wrapText="1"/>
    </xf>
    <xf numFmtId="0" fontId="6" fillId="0" borderId="0" xfId="14" applyNumberFormat="1" applyAlignment="1">
      <alignment horizontal="right" vertical="top" wrapText="1"/>
    </xf>
    <xf numFmtId="0" fontId="7" fillId="0" borderId="0" xfId="9" quotePrefix="1" applyAlignment="1">
      <alignment horizontal="center" wrapText="1"/>
    </xf>
    <xf numFmtId="0" fontId="6" fillId="0" borderId="0" xfId="10" quotePrefix="1" applyAlignment="1">
      <alignment horizontal="center" vertical="top" wrapText="1"/>
    </xf>
    <xf numFmtId="0" fontId="6" fillId="0" borderId="0" xfId="11" quotePrefix="1" applyAlignment="1">
      <alignment horizontal="left" vertical="center" wrapText="1"/>
    </xf>
    <xf numFmtId="0" fontId="6" fillId="0" borderId="0" xfId="12" applyNumberFormat="1" applyAlignment="1">
      <alignment horizontal="right" vertical="center" wrapText="1"/>
    </xf>
    <xf numFmtId="39" fontId="4" fillId="0" borderId="7" xfId="21" quotePrefix="1" applyNumberFormat="1" applyBorder="1" applyAlignment="1">
      <alignment horizontal="right" vertical="top" wrapText="1"/>
    </xf>
    <xf numFmtId="39" fontId="0" fillId="0" borderId="8" xfId="0" applyNumberFormat="1" applyBorder="1" applyAlignment="1">
      <alignment wrapText="1"/>
    </xf>
    <xf numFmtId="39" fontId="0" fillId="0" borderId="9" xfId="0" applyNumberFormat="1" applyBorder="1" applyAlignment="1">
      <alignment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10" fillId="0" borderId="0" xfId="24" applyFont="1" applyAlignment="1">
      <alignment horizontal="center"/>
    </xf>
    <xf numFmtId="0" fontId="10" fillId="0" borderId="0" xfId="24" applyFont="1"/>
    <xf numFmtId="0" fontId="11" fillId="0" borderId="0" xfId="24" applyFont="1"/>
    <xf numFmtId="164" fontId="10" fillId="0" borderId="0" xfId="24" applyNumberFormat="1" applyFont="1"/>
    <xf numFmtId="0" fontId="11" fillId="0" borderId="0" xfId="24" applyFont="1" applyAlignment="1">
      <alignment horizontal="center"/>
    </xf>
    <xf numFmtId="0" fontId="11" fillId="0" borderId="0" xfId="24" applyFont="1" applyAlignment="1">
      <alignment horizontal="center"/>
    </xf>
    <xf numFmtId="164" fontId="11" fillId="0" borderId="0" xfId="24" applyNumberFormat="1" applyFont="1" applyAlignment="1">
      <alignment horizontal="center"/>
    </xf>
    <xf numFmtId="0" fontId="10" fillId="0" borderId="1" xfId="24" applyFont="1" applyBorder="1" applyAlignment="1">
      <alignment horizontal="center"/>
    </xf>
    <xf numFmtId="0" fontId="11" fillId="0" borderId="1" xfId="24" applyFont="1" applyBorder="1" applyAlignment="1">
      <alignment horizontal="center" wrapText="1"/>
    </xf>
    <xf numFmtId="0" fontId="12" fillId="0" borderId="2" xfId="24" applyFont="1" applyBorder="1" applyAlignment="1">
      <alignment horizontal="center"/>
    </xf>
    <xf numFmtId="0" fontId="13" fillId="0" borderId="2" xfId="24" applyFont="1" applyBorder="1" applyAlignment="1">
      <alignment horizontal="center"/>
    </xf>
    <xf numFmtId="0" fontId="12" fillId="0" borderId="0" xfId="24" applyFont="1"/>
    <xf numFmtId="0" fontId="12" fillId="0" borderId="0" xfId="24" applyFont="1" applyBorder="1" applyAlignment="1">
      <alignment horizontal="center"/>
    </xf>
    <xf numFmtId="164" fontId="12" fillId="0" borderId="0" xfId="24" applyNumberFormat="1" applyFont="1" applyBorder="1" applyAlignment="1">
      <alignment horizontal="center"/>
    </xf>
    <xf numFmtId="0" fontId="13" fillId="0" borderId="0" xfId="24" applyFont="1"/>
    <xf numFmtId="164" fontId="10" fillId="0" borderId="1" xfId="24" applyNumberFormat="1" applyFont="1" applyBorder="1" applyAlignment="1">
      <alignment horizontal="center"/>
    </xf>
    <xf numFmtId="164" fontId="10" fillId="0" borderId="1" xfId="24" applyNumberFormat="1" applyFont="1" applyBorder="1" applyAlignment="1">
      <alignment horizontal="center" vertical="justify"/>
    </xf>
    <xf numFmtId="0" fontId="10" fillId="0" borderId="3" xfId="24" applyFont="1" applyBorder="1" applyAlignment="1">
      <alignment horizontal="center" vertical="center" wrapText="1"/>
    </xf>
    <xf numFmtId="0" fontId="12" fillId="0" borderId="3" xfId="24" applyFont="1" applyBorder="1" applyAlignment="1">
      <alignment horizontal="center" vertical="center" wrapText="1"/>
    </xf>
    <xf numFmtId="164" fontId="10" fillId="0" borderId="3" xfId="24" applyNumberFormat="1" applyFont="1" applyBorder="1" applyAlignment="1">
      <alignment horizontal="center" vertical="center" wrapText="1"/>
    </xf>
    <xf numFmtId="0" fontId="10" fillId="0" borderId="16" xfId="24" applyFont="1" applyBorder="1" applyAlignment="1">
      <alignment horizontal="center" vertical="center" wrapText="1"/>
    </xf>
    <xf numFmtId="0" fontId="12" fillId="0" borderId="16" xfId="24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0" fontId="10" fillId="0" borderId="17" xfId="24" applyFont="1" applyBorder="1" applyAlignment="1">
      <alignment horizontal="center"/>
    </xf>
    <xf numFmtId="0" fontId="12" fillId="0" borderId="13" xfId="24" applyFont="1" applyBorder="1" applyAlignment="1">
      <alignment horizontal="center"/>
    </xf>
    <xf numFmtId="0" fontId="10" fillId="0" borderId="13" xfId="24" applyFont="1" applyBorder="1" applyAlignment="1">
      <alignment horizontal="center"/>
    </xf>
    <xf numFmtId="0" fontId="14" fillId="0" borderId="13" xfId="24" applyFont="1" applyBorder="1" applyAlignment="1">
      <alignment horizontal="left" wrapText="1"/>
    </xf>
    <xf numFmtId="0" fontId="12" fillId="2" borderId="13" xfId="24" applyFont="1" applyFill="1" applyBorder="1" applyAlignment="1">
      <alignment horizontal="center"/>
    </xf>
    <xf numFmtId="49" fontId="12" fillId="2" borderId="3" xfId="24" applyNumberFormat="1" applyFont="1" applyFill="1" applyBorder="1" applyAlignment="1">
      <alignment vertical="center" wrapText="1"/>
    </xf>
    <xf numFmtId="0" fontId="12" fillId="2" borderId="13" xfId="24" applyFont="1" applyFill="1" applyBorder="1" applyAlignment="1">
      <alignment horizontal="left" vertical="center"/>
    </xf>
    <xf numFmtId="0" fontId="10" fillId="2" borderId="13" xfId="24" applyFont="1" applyFill="1" applyBorder="1" applyAlignment="1">
      <alignment horizontal="center"/>
    </xf>
    <xf numFmtId="0" fontId="12" fillId="2" borderId="3" xfId="24" applyFont="1" applyFill="1" applyBorder="1" applyAlignment="1">
      <alignment vertical="center" wrapText="1"/>
    </xf>
    <xf numFmtId="0" fontId="12" fillId="2" borderId="3" xfId="24" applyFont="1" applyFill="1" applyBorder="1" applyAlignment="1">
      <alignment vertical="center"/>
    </xf>
    <xf numFmtId="0" fontId="14" fillId="2" borderId="3" xfId="24" applyFont="1" applyFill="1" applyBorder="1" applyAlignment="1">
      <alignment vertical="center" wrapText="1"/>
    </xf>
    <xf numFmtId="49" fontId="12" fillId="2" borderId="3" xfId="24" applyNumberFormat="1" applyFont="1" applyFill="1" applyBorder="1" applyAlignment="1">
      <alignment vertical="center"/>
    </xf>
    <xf numFmtId="0" fontId="12" fillId="0" borderId="3" xfId="24" applyFont="1" applyBorder="1" applyAlignment="1">
      <alignment vertical="center" wrapText="1"/>
    </xf>
    <xf numFmtId="49" fontId="12" fillId="2" borderId="3" xfId="24" applyNumberFormat="1" applyFont="1" applyFill="1" applyBorder="1" applyAlignment="1">
      <alignment horizontal="left" vertical="center" wrapText="1"/>
    </xf>
    <xf numFmtId="0" fontId="10" fillId="0" borderId="0" xfId="24" applyFont="1" applyBorder="1" applyAlignment="1">
      <alignment horizontal="center"/>
    </xf>
    <xf numFmtId="164" fontId="10" fillId="0" borderId="0" xfId="24" applyNumberFormat="1" applyFont="1" applyFill="1" applyBorder="1" applyAlignment="1">
      <alignment horizontal="center"/>
    </xf>
    <xf numFmtId="0" fontId="12" fillId="0" borderId="0" xfId="24" applyFont="1" applyAlignment="1">
      <alignment horizontal="center"/>
    </xf>
    <xf numFmtId="164" fontId="12" fillId="0" borderId="1" xfId="24" applyNumberFormat="1" applyFont="1" applyBorder="1"/>
    <xf numFmtId="164" fontId="13" fillId="0" borderId="0" xfId="24" applyNumberFormat="1" applyFont="1"/>
    <xf numFmtId="164" fontId="10" fillId="0" borderId="1" xfId="24" applyNumberFormat="1" applyFont="1" applyBorder="1" applyAlignment="1">
      <alignment horizontal="right"/>
    </xf>
    <xf numFmtId="0" fontId="13" fillId="0" borderId="0" xfId="24" applyFont="1" applyAlignment="1">
      <alignment horizontal="center"/>
    </xf>
    <xf numFmtId="164" fontId="16" fillId="0" borderId="2" xfId="24" applyNumberFormat="1" applyFont="1" applyBorder="1" applyAlignment="1">
      <alignment horizontal="center"/>
    </xf>
    <xf numFmtId="164" fontId="13" fillId="0" borderId="1" xfId="24" applyNumberFormat="1" applyFont="1" applyBorder="1"/>
    <xf numFmtId="164" fontId="12" fillId="0" borderId="0" xfId="24" applyNumberFormat="1" applyFont="1" applyBorder="1"/>
    <xf numFmtId="164" fontId="10" fillId="0" borderId="0" xfId="24" applyNumberFormat="1" applyFont="1" applyBorder="1" applyAlignment="1">
      <alignment horizontal="right"/>
    </xf>
    <xf numFmtId="0" fontId="8" fillId="0" borderId="0" xfId="25" applyAlignment="1">
      <alignment wrapText="1"/>
    </xf>
    <xf numFmtId="0" fontId="17" fillId="0" borderId="0" xfId="26" quotePrefix="1" applyAlignment="1">
      <alignment horizontal="center" vertical="center" wrapText="1"/>
    </xf>
    <xf numFmtId="0" fontId="8" fillId="0" borderId="0" xfId="25" applyAlignment="1">
      <alignment wrapText="1"/>
    </xf>
    <xf numFmtId="0" fontId="4" fillId="0" borderId="0" xfId="27" quotePrefix="1" applyAlignment="1">
      <alignment horizontal="center" vertical="top" wrapText="1"/>
    </xf>
    <xf numFmtId="0" fontId="3" fillId="0" borderId="0" xfId="28" quotePrefix="1" applyAlignment="1">
      <alignment horizontal="left" vertical="top" wrapText="1"/>
    </xf>
    <xf numFmtId="0" fontId="4" fillId="0" borderId="0" xfId="29" quotePrefix="1" applyAlignment="1">
      <alignment horizontal="left" vertical="top" wrapText="1"/>
    </xf>
    <xf numFmtId="0" fontId="4" fillId="0" borderId="3" xfId="30" quotePrefix="1" applyAlignment="1">
      <alignment horizontal="center" vertical="center" wrapText="1"/>
    </xf>
    <xf numFmtId="0" fontId="4" fillId="0" borderId="5" xfId="31" quotePrefix="1" applyAlignment="1">
      <alignment horizontal="center" vertical="center" wrapText="1"/>
    </xf>
    <xf numFmtId="0" fontId="4" fillId="0" borderId="7" xfId="30" quotePrefix="1" applyBorder="1" applyAlignment="1">
      <alignment horizontal="center" vertical="center" wrapText="1"/>
    </xf>
    <xf numFmtId="0" fontId="8" fillId="0" borderId="9" xfId="25" applyBorder="1" applyAlignment="1">
      <alignment wrapText="1"/>
    </xf>
    <xf numFmtId="0" fontId="4" fillId="0" borderId="4" xfId="32" quotePrefix="1" applyBorder="1" applyAlignment="1">
      <alignment horizontal="left" vertical="center" wrapText="1"/>
    </xf>
    <xf numFmtId="0" fontId="4" fillId="0" borderId="3" xfId="33" quotePrefix="1" applyBorder="1" applyAlignment="1">
      <alignment horizontal="left" vertical="top" wrapText="1"/>
    </xf>
    <xf numFmtId="0" fontId="8" fillId="0" borderId="3" xfId="25" applyBorder="1" applyAlignment="1">
      <alignment wrapText="1"/>
    </xf>
    <xf numFmtId="0" fontId="4" fillId="0" borderId="5" xfId="32" quotePrefix="1" applyBorder="1" applyAlignment="1">
      <alignment horizontal="left" vertical="center" wrapText="1"/>
    </xf>
    <xf numFmtId="0" fontId="8" fillId="0" borderId="6" xfId="25" applyBorder="1" applyAlignment="1">
      <alignment wrapText="1"/>
    </xf>
    <xf numFmtId="3" fontId="4" fillId="0" borderId="4" xfId="34" applyNumberFormat="1" applyBorder="1" applyAlignment="1">
      <alignment horizontal="right" vertical="center" wrapText="1"/>
    </xf>
    <xf numFmtId="0" fontId="4" fillId="0" borderId="10" xfId="32" quotePrefix="1" applyBorder="1" applyAlignment="1">
      <alignment horizontal="left" vertical="center" wrapText="1"/>
    </xf>
    <xf numFmtId="0" fontId="4" fillId="0" borderId="11" xfId="32" quotePrefix="1" applyBorder="1" applyAlignment="1">
      <alignment horizontal="left" vertical="center" wrapText="1"/>
    </xf>
    <xf numFmtId="0" fontId="8" fillId="0" borderId="12" xfId="25" applyBorder="1" applyAlignment="1">
      <alignment wrapText="1"/>
    </xf>
    <xf numFmtId="3" fontId="4" fillId="0" borderId="10" xfId="34" applyNumberFormat="1" applyBorder="1" applyAlignment="1">
      <alignment horizontal="right" vertical="center" wrapText="1"/>
    </xf>
    <xf numFmtId="0" fontId="18" fillId="0" borderId="1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4" fillId="0" borderId="7" xfId="35" quotePrefix="1" applyAlignment="1">
      <alignment horizontal="left" vertical="center" wrapText="1"/>
    </xf>
    <xf numFmtId="0" fontId="8" fillId="0" borderId="8" xfId="25" applyBorder="1" applyAlignment="1">
      <alignment wrapText="1"/>
    </xf>
    <xf numFmtId="3" fontId="4" fillId="0" borderId="9" xfId="36" applyNumberFormat="1" applyAlignment="1">
      <alignment horizontal="right" vertical="center" wrapText="1"/>
    </xf>
    <xf numFmtId="0" fontId="4" fillId="0" borderId="7" xfId="30" quotePrefix="1" applyBorder="1" applyAlignment="1">
      <alignment horizontal="left" vertical="center" wrapText="1"/>
    </xf>
    <xf numFmtId="0" fontId="8" fillId="0" borderId="8" xfId="25" applyBorder="1" applyAlignment="1">
      <alignment horizontal="left" wrapText="1"/>
    </xf>
    <xf numFmtId="0" fontId="8" fillId="0" borderId="9" xfId="25" applyBorder="1" applyAlignment="1">
      <alignment horizontal="left" wrapText="1"/>
    </xf>
    <xf numFmtId="0" fontId="4" fillId="0" borderId="3" xfId="37" quotePrefix="1" applyAlignment="1">
      <alignment horizontal="center" vertical="top" wrapText="1"/>
    </xf>
    <xf numFmtId="0" fontId="4" fillId="0" borderId="7" xfId="37" quotePrefix="1" applyBorder="1" applyAlignment="1">
      <alignment horizontal="left" vertical="top" wrapText="1"/>
    </xf>
    <xf numFmtId="0" fontId="4" fillId="0" borderId="3" xfId="34" quotePrefix="1" applyAlignment="1">
      <alignment horizontal="right" vertical="center" wrapText="1"/>
    </xf>
    <xf numFmtId="3" fontId="4" fillId="0" borderId="3" xfId="38" applyNumberFormat="1" applyAlignment="1">
      <alignment horizontal="right" vertical="top" wrapText="1"/>
    </xf>
    <xf numFmtId="0" fontId="4" fillId="0" borderId="8" xfId="37" quotePrefix="1" applyBorder="1" applyAlignment="1">
      <alignment horizontal="left" vertical="top" wrapText="1"/>
    </xf>
    <xf numFmtId="0" fontId="4" fillId="0" borderId="9" xfId="37" quotePrefix="1" applyBorder="1" applyAlignment="1">
      <alignment horizontal="left" vertical="top" wrapText="1"/>
    </xf>
    <xf numFmtId="43" fontId="4" fillId="0" borderId="3" xfId="23" applyFont="1" applyBorder="1" applyAlignment="1">
      <alignment horizontal="right" vertical="top" wrapText="1"/>
    </xf>
    <xf numFmtId="4" fontId="4" fillId="0" borderId="3" xfId="38" applyNumberFormat="1" applyAlignment="1">
      <alignment horizontal="right" vertical="top" wrapText="1"/>
    </xf>
    <xf numFmtId="164" fontId="10" fillId="0" borderId="7" xfId="24" applyNumberFormat="1" applyFont="1" applyBorder="1" applyAlignment="1">
      <alignment horizontal="center" vertical="center" wrapText="1"/>
    </xf>
    <xf numFmtId="164" fontId="10" fillId="0" borderId="8" xfId="24" applyNumberFormat="1" applyFont="1" applyBorder="1" applyAlignment="1">
      <alignment horizontal="center" vertical="center" wrapText="1"/>
    </xf>
    <xf numFmtId="164" fontId="10" fillId="0" borderId="9" xfId="24" applyNumberFormat="1" applyFont="1" applyBorder="1" applyAlignment="1">
      <alignment horizontal="center" vertical="center" wrapText="1"/>
    </xf>
    <xf numFmtId="0" fontId="10" fillId="0" borderId="16" xfId="24" applyFont="1" applyBorder="1" applyAlignment="1">
      <alignment horizontal="left" vertical="center" wrapText="1"/>
    </xf>
    <xf numFmtId="0" fontId="15" fillId="0" borderId="13" xfId="24" applyFont="1" applyBorder="1" applyAlignment="1">
      <alignment horizontal="left" wrapText="1"/>
    </xf>
    <xf numFmtId="0" fontId="14" fillId="2" borderId="3" xfId="24" applyFont="1" applyFill="1" applyBorder="1" applyAlignment="1">
      <alignment horizontal="right" vertical="center" wrapText="1"/>
    </xf>
    <xf numFmtId="164" fontId="10" fillId="2" borderId="3" xfId="24" applyNumberFormat="1" applyFont="1" applyFill="1" applyBorder="1" applyAlignment="1">
      <alignment horizontal="right" vertical="center"/>
    </xf>
    <xf numFmtId="2" fontId="10" fillId="0" borderId="3" xfId="24" applyNumberFormat="1" applyFont="1" applyFill="1" applyBorder="1" applyAlignment="1">
      <alignment horizontal="right" vertical="center"/>
    </xf>
    <xf numFmtId="164" fontId="15" fillId="2" borderId="3" xfId="24" applyNumberFormat="1" applyFont="1" applyFill="1" applyBorder="1" applyAlignment="1">
      <alignment horizontal="right" vertical="center"/>
    </xf>
    <xf numFmtId="164" fontId="10" fillId="2" borderId="13" xfId="24" applyNumberFormat="1" applyFont="1" applyFill="1" applyBorder="1" applyAlignment="1">
      <alignment horizontal="right" vertical="center"/>
    </xf>
    <xf numFmtId="0" fontId="14" fillId="0" borderId="13" xfId="24" applyFont="1" applyBorder="1" applyAlignment="1">
      <alignment horizontal="right" vertical="center" wrapText="1"/>
    </xf>
    <xf numFmtId="164" fontId="10" fillId="0" borderId="13" xfId="24" applyNumberFormat="1" applyFont="1" applyBorder="1" applyAlignment="1">
      <alignment horizontal="right" vertical="center"/>
    </xf>
    <xf numFmtId="164" fontId="10" fillId="2" borderId="13" xfId="23" applyNumberFormat="1" applyFont="1" applyFill="1" applyBorder="1" applyAlignment="1">
      <alignment horizontal="right" vertical="center"/>
    </xf>
    <xf numFmtId="164" fontId="15" fillId="2" borderId="13" xfId="24" applyNumberFormat="1" applyFont="1" applyFill="1" applyBorder="1" applyAlignment="1">
      <alignment horizontal="right" vertical="center"/>
    </xf>
    <xf numFmtId="4" fontId="0" fillId="0" borderId="0" xfId="0" applyNumberFormat="1"/>
  </cellXfs>
  <cellStyles count="39">
    <cellStyle name="S0" xfId="1" xr:uid="{00000000-0005-0000-0000-000000000000}"/>
    <cellStyle name="S1" xfId="2" xr:uid="{00000000-0005-0000-0000-000001000000}"/>
    <cellStyle name="S10" xfId="11" xr:uid="{00000000-0005-0000-0000-000002000000}"/>
    <cellStyle name="S10 3" xfId="34" xr:uid="{2F332764-6101-43AF-BC29-B465C8D112ED}"/>
    <cellStyle name="S11" xfId="12" xr:uid="{00000000-0005-0000-0000-000003000000}"/>
    <cellStyle name="S11 2" xfId="33" xr:uid="{4255AA8D-6AC2-4A1A-8429-74A984CA3484}"/>
    <cellStyle name="S12" xfId="13" xr:uid="{00000000-0005-0000-0000-000004000000}"/>
    <cellStyle name="S13" xfId="14" xr:uid="{00000000-0005-0000-0000-000005000000}"/>
    <cellStyle name="S13 3" xfId="35" xr:uid="{4780E185-2E22-4364-A5B4-E67CF62496B9}"/>
    <cellStyle name="S14" xfId="15" xr:uid="{00000000-0005-0000-0000-000006000000}"/>
    <cellStyle name="S14 3" xfId="36" xr:uid="{0C32B986-8772-4AA9-BBC3-784BFBE690D4}"/>
    <cellStyle name="S15" xfId="16" xr:uid="{00000000-0005-0000-0000-000007000000}"/>
    <cellStyle name="S15 3" xfId="38" xr:uid="{59DAC3D9-D1BC-44E2-A765-6DC648AC52A5}"/>
    <cellStyle name="S16" xfId="17" xr:uid="{00000000-0005-0000-0000-000008000000}"/>
    <cellStyle name="S16 3" xfId="37" xr:uid="{4765B8B1-3223-49E4-8CDA-5B20357B4EFE}"/>
    <cellStyle name="S17" xfId="18" xr:uid="{00000000-0005-0000-0000-000009000000}"/>
    <cellStyle name="S17 3" xfId="31" xr:uid="{D0A5DD90-98FE-4CF1-AEE8-7576EDEC2B2D}"/>
    <cellStyle name="S18" xfId="19" xr:uid="{00000000-0005-0000-0000-00000A000000}"/>
    <cellStyle name="S19" xfId="20" xr:uid="{00000000-0005-0000-0000-00000B000000}"/>
    <cellStyle name="S2" xfId="3" xr:uid="{00000000-0005-0000-0000-00000C000000}"/>
    <cellStyle name="S20" xfId="21" xr:uid="{00000000-0005-0000-0000-00000D000000}"/>
    <cellStyle name="S21" xfId="22" xr:uid="{00000000-0005-0000-0000-00000E000000}"/>
    <cellStyle name="S3" xfId="4" xr:uid="{00000000-0005-0000-0000-00000F000000}"/>
    <cellStyle name="S3 3" xfId="29" xr:uid="{A447CB85-D627-423D-AA96-5334AD17CB16}"/>
    <cellStyle name="S4" xfId="5" xr:uid="{00000000-0005-0000-0000-000010000000}"/>
    <cellStyle name="S4 3" xfId="26" xr:uid="{1700F716-3669-4DF9-B5DA-6BE65E5C294D}"/>
    <cellStyle name="S5" xfId="6" xr:uid="{00000000-0005-0000-0000-000011000000}"/>
    <cellStyle name="S5 3" xfId="27" xr:uid="{EFED4053-B15F-4533-BAC4-5DA763ADB0AE}"/>
    <cellStyle name="S6" xfId="7" xr:uid="{00000000-0005-0000-0000-000012000000}"/>
    <cellStyle name="S6 3" xfId="28" xr:uid="{7324EA5A-1F4B-4610-A81E-12E6E1027EC6}"/>
    <cellStyle name="S7" xfId="8" xr:uid="{00000000-0005-0000-0000-000013000000}"/>
    <cellStyle name="S8" xfId="9" xr:uid="{00000000-0005-0000-0000-000014000000}"/>
    <cellStyle name="S8 3" xfId="30" xr:uid="{7ECB9F99-13F7-40B1-B64C-AA479AD7ED0D}"/>
    <cellStyle name="S9" xfId="10" xr:uid="{00000000-0005-0000-0000-000015000000}"/>
    <cellStyle name="S9 3" xfId="32" xr:uid="{3DB11FE1-A753-462F-A1E8-2ACE4ABD166F}"/>
    <cellStyle name="Обычный" xfId="0" builtinId="0"/>
    <cellStyle name="Обычный 3" xfId="24" xr:uid="{17B52FBF-85DD-46FC-926A-84A9AD6D5240}"/>
    <cellStyle name="Обычный 4" xfId="25" xr:uid="{6FF83FE1-34A5-4894-8143-0A248A26BB71}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97D5B-A7BD-4914-B456-72652258778F}">
  <dimension ref="A1:L62"/>
  <sheetViews>
    <sheetView topLeftCell="A49" workbookViewId="0">
      <selection activeCell="K16" sqref="K16"/>
    </sheetView>
  </sheetViews>
  <sheetFormatPr defaultRowHeight="15" x14ac:dyDescent="0.25"/>
  <cols>
    <col min="1" max="1" width="7.42578125" customWidth="1"/>
    <col min="2" max="2" width="10.7109375" customWidth="1"/>
    <col min="3" max="4" width="14" customWidth="1"/>
    <col min="5" max="5" width="14.42578125" customWidth="1"/>
    <col min="6" max="6" width="13.28515625" customWidth="1"/>
    <col min="8" max="8" width="12.140625" customWidth="1"/>
    <col min="9" max="9" width="14.5703125" customWidth="1"/>
    <col min="12" max="12" width="12.42578125" bestFit="1" customWidth="1"/>
  </cols>
  <sheetData>
    <row r="1" spans="1:9" x14ac:dyDescent="0.25">
      <c r="A1" s="56"/>
      <c r="B1" s="57"/>
      <c r="C1" s="58"/>
      <c r="D1" s="58"/>
      <c r="E1" s="59"/>
      <c r="F1" s="59"/>
      <c r="G1" s="59"/>
      <c r="H1" s="59"/>
      <c r="I1" s="59"/>
    </row>
    <row r="2" spans="1:9" x14ac:dyDescent="0.25">
      <c r="A2" s="60" t="s">
        <v>988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1"/>
      <c r="B3" s="61"/>
      <c r="C3" s="61"/>
      <c r="D3" s="61"/>
      <c r="E3" s="62"/>
      <c r="F3" s="62"/>
      <c r="G3" s="62"/>
      <c r="H3" s="62"/>
      <c r="I3" s="62"/>
    </row>
    <row r="4" spans="1:9" x14ac:dyDescent="0.25">
      <c r="A4" s="63"/>
      <c r="B4" s="64" t="s">
        <v>968</v>
      </c>
      <c r="C4" s="64"/>
      <c r="D4" s="64"/>
      <c r="E4" s="64"/>
      <c r="F4" s="64"/>
      <c r="G4" s="64"/>
      <c r="H4" s="64"/>
      <c r="I4" s="64"/>
    </row>
    <row r="5" spans="1:9" x14ac:dyDescent="0.25">
      <c r="A5" s="56"/>
      <c r="B5" s="65" t="s">
        <v>989</v>
      </c>
      <c r="C5" s="66"/>
      <c r="D5" s="66"/>
      <c r="E5" s="66"/>
      <c r="F5" s="66"/>
      <c r="G5" s="66"/>
      <c r="H5" s="66"/>
      <c r="I5" s="66"/>
    </row>
    <row r="6" spans="1:9" x14ac:dyDescent="0.25">
      <c r="A6" s="56"/>
      <c r="B6" s="67"/>
      <c r="C6" s="68"/>
      <c r="D6" s="68"/>
      <c r="E6" s="69"/>
      <c r="F6" s="69"/>
      <c r="G6" s="69"/>
      <c r="H6" s="69"/>
      <c r="I6" s="69"/>
    </row>
    <row r="7" spans="1:9" x14ac:dyDescent="0.25">
      <c r="A7" s="57" t="s">
        <v>990</v>
      </c>
      <c r="B7" s="70"/>
      <c r="C7" s="57"/>
      <c r="D7" s="57"/>
      <c r="E7" s="59"/>
      <c r="F7" s="59"/>
      <c r="G7" s="59"/>
      <c r="H7" s="59"/>
      <c r="I7" s="59"/>
    </row>
    <row r="8" spans="1:9" x14ac:dyDescent="0.25">
      <c r="A8" s="56"/>
      <c r="B8" s="57"/>
      <c r="C8" s="57"/>
      <c r="D8" s="57"/>
      <c r="E8" s="59"/>
      <c r="F8" s="71"/>
      <c r="G8" s="71"/>
      <c r="H8" s="72" t="s">
        <v>991</v>
      </c>
      <c r="I8" s="72"/>
    </row>
    <row r="9" spans="1:9" ht="15" customHeight="1" x14ac:dyDescent="0.25">
      <c r="A9" s="73" t="s">
        <v>992</v>
      </c>
      <c r="B9" s="74" t="s">
        <v>993</v>
      </c>
      <c r="C9" s="73" t="s">
        <v>994</v>
      </c>
      <c r="D9" s="141" t="s">
        <v>5</v>
      </c>
      <c r="E9" s="142"/>
      <c r="F9" s="142"/>
      <c r="G9" s="142"/>
      <c r="H9" s="143"/>
      <c r="I9" s="75" t="s">
        <v>995</v>
      </c>
    </row>
    <row r="10" spans="1:9" ht="48.75" thickBot="1" x14ac:dyDescent="0.3">
      <c r="A10" s="76"/>
      <c r="B10" s="77"/>
      <c r="C10" s="76"/>
      <c r="D10" s="144" t="s">
        <v>1092</v>
      </c>
      <c r="E10" s="78" t="s">
        <v>1062</v>
      </c>
      <c r="F10" s="78" t="s">
        <v>996</v>
      </c>
      <c r="G10" s="78" t="s">
        <v>997</v>
      </c>
      <c r="H10" s="78" t="s">
        <v>998</v>
      </c>
      <c r="I10" s="79"/>
    </row>
    <row r="11" spans="1:9" x14ac:dyDescent="0.25">
      <c r="A11" s="80">
        <v>1</v>
      </c>
      <c r="B11" s="80">
        <v>2</v>
      </c>
      <c r="C11" s="80">
        <v>3</v>
      </c>
      <c r="D11" s="80">
        <v>4</v>
      </c>
      <c r="E11" s="80">
        <v>5</v>
      </c>
      <c r="F11" s="80">
        <v>6</v>
      </c>
      <c r="G11" s="80">
        <v>7</v>
      </c>
      <c r="H11" s="80">
        <v>8</v>
      </c>
      <c r="I11" s="80">
        <v>9</v>
      </c>
    </row>
    <row r="12" spans="1:9" ht="36.75" x14ac:dyDescent="0.25">
      <c r="A12" s="82">
        <v>1</v>
      </c>
      <c r="B12" s="82"/>
      <c r="C12" s="145" t="s">
        <v>1093</v>
      </c>
      <c r="D12" s="150">
        <v>1393260.77</v>
      </c>
      <c r="E12" s="150">
        <v>0</v>
      </c>
      <c r="F12" s="150">
        <v>0</v>
      </c>
      <c r="G12" s="150">
        <v>0</v>
      </c>
      <c r="H12" s="150">
        <v>0</v>
      </c>
      <c r="I12" s="150">
        <f>H12+G12+F12+E12+D12</f>
        <v>1393260.77</v>
      </c>
    </row>
    <row r="13" spans="1:9" ht="47.25" customHeight="1" x14ac:dyDescent="0.25">
      <c r="A13" s="81">
        <v>2</v>
      </c>
      <c r="B13" s="82"/>
      <c r="C13" s="83" t="s">
        <v>999</v>
      </c>
      <c r="D13" s="151"/>
      <c r="E13" s="152"/>
      <c r="F13" s="152"/>
      <c r="G13" s="152"/>
      <c r="H13" s="152"/>
      <c r="I13" s="152"/>
    </row>
    <row r="14" spans="1:9" x14ac:dyDescent="0.25">
      <c r="A14" s="84">
        <v>3</v>
      </c>
      <c r="B14" s="85" t="s">
        <v>1000</v>
      </c>
      <c r="C14" s="86" t="s">
        <v>1001</v>
      </c>
      <c r="D14" s="150">
        <v>0</v>
      </c>
      <c r="E14" s="153">
        <f>716909.44*1.101</f>
        <v>789317.29343999992</v>
      </c>
      <c r="F14" s="150">
        <v>0</v>
      </c>
      <c r="G14" s="150">
        <v>0</v>
      </c>
      <c r="H14" s="150">
        <v>0</v>
      </c>
      <c r="I14" s="150">
        <f>E14+F14+G14+H14</f>
        <v>789317.29343999992</v>
      </c>
    </row>
    <row r="15" spans="1:9" x14ac:dyDescent="0.25">
      <c r="A15" s="82">
        <v>4</v>
      </c>
      <c r="B15" s="87"/>
      <c r="C15" s="88" t="s">
        <v>1002</v>
      </c>
      <c r="D15" s="150">
        <v>0</v>
      </c>
      <c r="E15" s="153">
        <f>E14</f>
        <v>789317.29343999992</v>
      </c>
      <c r="F15" s="153">
        <v>0</v>
      </c>
      <c r="G15" s="153">
        <v>0</v>
      </c>
      <c r="H15" s="153">
        <v>0</v>
      </c>
      <c r="I15" s="153">
        <f>E15+F15+G15+H15</f>
        <v>789317.29343999992</v>
      </c>
    </row>
    <row r="16" spans="1:9" ht="42" x14ac:dyDescent="0.25">
      <c r="A16" s="81">
        <v>5</v>
      </c>
      <c r="B16" s="89"/>
      <c r="C16" s="90" t="s">
        <v>1003</v>
      </c>
      <c r="D16" s="146"/>
      <c r="E16" s="147"/>
      <c r="F16" s="147"/>
      <c r="G16" s="147"/>
      <c r="H16" s="147"/>
      <c r="I16" s="147"/>
    </row>
    <row r="17" spans="1:9" ht="33.75" x14ac:dyDescent="0.25">
      <c r="A17" s="84">
        <v>6</v>
      </c>
      <c r="B17" s="91" t="s">
        <v>1004</v>
      </c>
      <c r="C17" s="88" t="s">
        <v>1005</v>
      </c>
      <c r="D17" s="150">
        <v>0</v>
      </c>
      <c r="E17" s="147">
        <v>10167857.32</v>
      </c>
      <c r="F17" s="147">
        <v>0</v>
      </c>
      <c r="G17" s="147">
        <v>0</v>
      </c>
      <c r="H17" s="147">
        <v>0</v>
      </c>
      <c r="I17" s="147">
        <f t="shared" ref="I17:I25" si="0">SUM(E17:H17)</f>
        <v>10167857.32</v>
      </c>
    </row>
    <row r="18" spans="1:9" ht="33.75" x14ac:dyDescent="0.25">
      <c r="A18" s="82">
        <v>7</v>
      </c>
      <c r="B18" s="91" t="s">
        <v>1006</v>
      </c>
      <c r="C18" s="88" t="s">
        <v>1007</v>
      </c>
      <c r="D18" s="150">
        <v>0</v>
      </c>
      <c r="E18" s="147">
        <f>2204701.09/1.2+0.01</f>
        <v>1837250.9183333332</v>
      </c>
      <c r="F18" s="147">
        <f>430275.13/1.2</f>
        <v>358562.60833333334</v>
      </c>
      <c r="G18" s="147">
        <v>0</v>
      </c>
      <c r="H18" s="147">
        <f>63883.82/1.2</f>
        <v>53236.51666666667</v>
      </c>
      <c r="I18" s="147">
        <f t="shared" si="0"/>
        <v>2249050.043333333</v>
      </c>
    </row>
    <row r="19" spans="1:9" ht="33.75" x14ac:dyDescent="0.25">
      <c r="A19" s="81">
        <v>8</v>
      </c>
      <c r="B19" s="91" t="s">
        <v>1008</v>
      </c>
      <c r="C19" s="88" t="s">
        <v>1009</v>
      </c>
      <c r="D19" s="150">
        <v>0</v>
      </c>
      <c r="E19" s="147">
        <v>1747238.63</v>
      </c>
      <c r="F19" s="147">
        <v>0</v>
      </c>
      <c r="G19" s="147">
        <v>0</v>
      </c>
      <c r="H19" s="147">
        <v>0</v>
      </c>
      <c r="I19" s="147">
        <f t="shared" si="0"/>
        <v>1747238.63</v>
      </c>
    </row>
    <row r="20" spans="1:9" ht="22.5" x14ac:dyDescent="0.25">
      <c r="A20" s="84">
        <v>9</v>
      </c>
      <c r="B20" s="91" t="s">
        <v>1010</v>
      </c>
      <c r="C20" s="88" t="s">
        <v>1011</v>
      </c>
      <c r="D20" s="150">
        <v>0</v>
      </c>
      <c r="E20" s="147">
        <f>1230592.78/1.2-0.01</f>
        <v>1025493.9733333334</v>
      </c>
      <c r="F20" s="147">
        <v>0</v>
      </c>
      <c r="G20" s="147">
        <v>0</v>
      </c>
      <c r="H20" s="147">
        <f>19267.07/1.2</f>
        <v>16055.891666666666</v>
      </c>
      <c r="I20" s="147">
        <f t="shared" si="0"/>
        <v>1041549.8650000001</v>
      </c>
    </row>
    <row r="21" spans="1:9" ht="67.5" x14ac:dyDescent="0.25">
      <c r="A21" s="82">
        <v>10</v>
      </c>
      <c r="B21" s="91" t="s">
        <v>1012</v>
      </c>
      <c r="C21" s="88" t="s">
        <v>1013</v>
      </c>
      <c r="D21" s="150">
        <v>0</v>
      </c>
      <c r="E21" s="147">
        <f>99664.67/1.2-0.01</f>
        <v>83053.881666666668</v>
      </c>
      <c r="F21" s="147">
        <f>933282.4/1.2</f>
        <v>777735.33333333337</v>
      </c>
      <c r="G21" s="147">
        <v>0</v>
      </c>
      <c r="H21" s="147">
        <f>369955.49/1.2</f>
        <v>308296.2416666667</v>
      </c>
      <c r="I21" s="147">
        <f t="shared" si="0"/>
        <v>1169085.4566666668</v>
      </c>
    </row>
    <row r="22" spans="1:9" ht="22.5" x14ac:dyDescent="0.25">
      <c r="A22" s="81">
        <v>11</v>
      </c>
      <c r="B22" s="91" t="s">
        <v>1014</v>
      </c>
      <c r="C22" s="88" t="s">
        <v>1015</v>
      </c>
      <c r="D22" s="150">
        <v>0</v>
      </c>
      <c r="E22" s="147">
        <f>218303.81/1.2</f>
        <v>181919.84166666667</v>
      </c>
      <c r="F22" s="147">
        <f>1368895.21/1.2</f>
        <v>1140746.0083333333</v>
      </c>
      <c r="G22" s="147">
        <v>0</v>
      </c>
      <c r="H22" s="147">
        <f>55087.5/1.2</f>
        <v>45906.25</v>
      </c>
      <c r="I22" s="147">
        <f t="shared" si="0"/>
        <v>1368572.1</v>
      </c>
    </row>
    <row r="23" spans="1:9" ht="22.5" x14ac:dyDescent="0.25">
      <c r="A23" s="84">
        <v>12</v>
      </c>
      <c r="B23" s="91" t="s">
        <v>1016</v>
      </c>
      <c r="C23" s="88" t="s">
        <v>1017</v>
      </c>
      <c r="D23" s="150">
        <v>0</v>
      </c>
      <c r="E23" s="147">
        <f>2337.86/1.2+0.01</f>
        <v>1948.2266666666669</v>
      </c>
      <c r="F23" s="147">
        <f>631163.42/1.2</f>
        <v>525969.51666666672</v>
      </c>
      <c r="G23" s="147">
        <v>0</v>
      </c>
      <c r="H23" s="147">
        <f>258714.37/1.2</f>
        <v>215595.30833333335</v>
      </c>
      <c r="I23" s="147">
        <f t="shared" si="0"/>
        <v>743513.05166666675</v>
      </c>
    </row>
    <row r="24" spans="1:9" ht="33.75" x14ac:dyDescent="0.25">
      <c r="A24" s="82">
        <v>13</v>
      </c>
      <c r="B24" s="91" t="s">
        <v>1018</v>
      </c>
      <c r="C24" s="88" t="s">
        <v>1019</v>
      </c>
      <c r="D24" s="150">
        <v>0</v>
      </c>
      <c r="E24" s="147">
        <v>0</v>
      </c>
      <c r="F24" s="147">
        <v>0</v>
      </c>
      <c r="G24" s="147">
        <v>0</v>
      </c>
      <c r="H24" s="147">
        <v>0</v>
      </c>
      <c r="I24" s="147">
        <f t="shared" si="0"/>
        <v>0</v>
      </c>
    </row>
    <row r="25" spans="1:9" ht="33.75" x14ac:dyDescent="0.25">
      <c r="A25" s="81">
        <v>14</v>
      </c>
      <c r="B25" s="91" t="s">
        <v>1020</v>
      </c>
      <c r="C25" s="88" t="s">
        <v>1021</v>
      </c>
      <c r="D25" s="150">
        <v>0</v>
      </c>
      <c r="E25" s="147">
        <v>0</v>
      </c>
      <c r="F25" s="147">
        <v>0</v>
      </c>
      <c r="G25" s="147">
        <v>0</v>
      </c>
      <c r="H25" s="147">
        <v>0</v>
      </c>
      <c r="I25" s="147">
        <f t="shared" si="0"/>
        <v>0</v>
      </c>
    </row>
    <row r="26" spans="1:9" x14ac:dyDescent="0.25">
      <c r="A26" s="84">
        <v>15</v>
      </c>
      <c r="B26" s="89"/>
      <c r="C26" s="88" t="s">
        <v>1022</v>
      </c>
      <c r="D26" s="150">
        <v>0</v>
      </c>
      <c r="E26" s="147">
        <f>SUM(E17:E25)</f>
        <v>15044762.791666664</v>
      </c>
      <c r="F26" s="147">
        <f t="shared" ref="F26:I26" si="1">SUM(F17:F25)</f>
        <v>2803013.4666666668</v>
      </c>
      <c r="G26" s="147">
        <f t="shared" si="1"/>
        <v>0</v>
      </c>
      <c r="H26" s="147">
        <f t="shared" si="1"/>
        <v>639090.20833333337</v>
      </c>
      <c r="I26" s="147">
        <f t="shared" si="1"/>
        <v>18486866.466666665</v>
      </c>
    </row>
    <row r="27" spans="1:9" ht="22.5" x14ac:dyDescent="0.25">
      <c r="A27" s="82">
        <v>16</v>
      </c>
      <c r="B27" s="89"/>
      <c r="C27" s="88" t="s">
        <v>1023</v>
      </c>
      <c r="D27" s="150">
        <v>0</v>
      </c>
      <c r="E27" s="147">
        <f>SUM(E26)+E15</f>
        <v>15834080.085106663</v>
      </c>
      <c r="F27" s="147">
        <f>SUM(F26)+F15</f>
        <v>2803013.4666666668</v>
      </c>
      <c r="G27" s="147">
        <f>SUM(G26)+G15</f>
        <v>0</v>
      </c>
      <c r="H27" s="147">
        <f>SUM(H26)+H15</f>
        <v>639090.20833333337</v>
      </c>
      <c r="I27" s="147">
        <f>SUM(E27:H27)</f>
        <v>19276183.760106664</v>
      </c>
    </row>
    <row r="28" spans="1:9" ht="31.5" x14ac:dyDescent="0.25">
      <c r="A28" s="81">
        <v>17</v>
      </c>
      <c r="B28" s="89"/>
      <c r="C28" s="90" t="s">
        <v>1024</v>
      </c>
      <c r="D28" s="146"/>
      <c r="E28" s="147"/>
      <c r="F28" s="147"/>
      <c r="G28" s="147"/>
      <c r="H28" s="147"/>
      <c r="I28" s="147"/>
    </row>
    <row r="29" spans="1:9" ht="33.75" x14ac:dyDescent="0.25">
      <c r="A29" s="84">
        <v>18</v>
      </c>
      <c r="B29" s="85" t="s">
        <v>1025</v>
      </c>
      <c r="C29" s="88" t="s">
        <v>1026</v>
      </c>
      <c r="D29" s="150">
        <v>0</v>
      </c>
      <c r="E29" s="147">
        <v>0</v>
      </c>
      <c r="F29" s="150">
        <v>0</v>
      </c>
      <c r="G29" s="150">
        <v>0</v>
      </c>
      <c r="H29" s="150">
        <v>0</v>
      </c>
      <c r="I29" s="147">
        <f>E29+F29+G29+H29</f>
        <v>0</v>
      </c>
    </row>
    <row r="30" spans="1:9" x14ac:dyDescent="0.25">
      <c r="A30" s="82">
        <v>19</v>
      </c>
      <c r="B30" s="89"/>
      <c r="C30" s="88" t="s">
        <v>1027</v>
      </c>
      <c r="D30" s="150">
        <v>0</v>
      </c>
      <c r="E30" s="147">
        <f>E29</f>
        <v>0</v>
      </c>
      <c r="F30" s="150">
        <v>0</v>
      </c>
      <c r="G30" s="150">
        <v>0</v>
      </c>
      <c r="H30" s="150">
        <v>0</v>
      </c>
      <c r="I30" s="147">
        <f>E30+F30+G30+H30</f>
        <v>0</v>
      </c>
    </row>
    <row r="31" spans="1:9" ht="22.5" x14ac:dyDescent="0.25">
      <c r="A31" s="81">
        <v>20</v>
      </c>
      <c r="B31" s="89"/>
      <c r="C31" s="88" t="s">
        <v>1028</v>
      </c>
      <c r="D31" s="150">
        <v>0</v>
      </c>
      <c r="E31" s="147">
        <f>E30+E27</f>
        <v>15834080.085106663</v>
      </c>
      <c r="F31" s="147">
        <f t="shared" ref="F31:H31" si="2">F30+F27</f>
        <v>2803013.4666666668</v>
      </c>
      <c r="G31" s="147">
        <f t="shared" si="2"/>
        <v>0</v>
      </c>
      <c r="H31" s="147">
        <f t="shared" si="2"/>
        <v>639090.20833333337</v>
      </c>
      <c r="I31" s="147">
        <f>E31+F31+G31+H31</f>
        <v>19276183.760106664</v>
      </c>
    </row>
    <row r="32" spans="1:9" ht="42" x14ac:dyDescent="0.25">
      <c r="A32" s="84">
        <v>21</v>
      </c>
      <c r="B32" s="89"/>
      <c r="C32" s="90" t="s">
        <v>1029</v>
      </c>
      <c r="D32" s="146"/>
      <c r="E32" s="147"/>
      <c r="F32" s="147"/>
      <c r="G32" s="147"/>
      <c r="H32" s="147"/>
      <c r="I32" s="147"/>
    </row>
    <row r="33" spans="1:9" x14ac:dyDescent="0.25">
      <c r="A33" s="82">
        <v>22</v>
      </c>
      <c r="B33" s="85" t="s">
        <v>1030</v>
      </c>
      <c r="C33" s="88" t="s">
        <v>1031</v>
      </c>
      <c r="D33" s="150">
        <v>0</v>
      </c>
      <c r="E33" s="147">
        <v>6660974.1399999997</v>
      </c>
      <c r="F33" s="150">
        <v>0</v>
      </c>
      <c r="G33" s="150">
        <v>0</v>
      </c>
      <c r="H33" s="150">
        <v>0</v>
      </c>
      <c r="I33" s="147">
        <f>E33+F33+G33+H33</f>
        <v>6660974.1399999997</v>
      </c>
    </row>
    <row r="34" spans="1:9" x14ac:dyDescent="0.25">
      <c r="A34" s="81">
        <v>23</v>
      </c>
      <c r="B34" s="89"/>
      <c r="C34" s="88" t="s">
        <v>1032</v>
      </c>
      <c r="D34" s="150">
        <v>0</v>
      </c>
      <c r="E34" s="147">
        <f>E33</f>
        <v>6660974.1399999997</v>
      </c>
      <c r="F34" s="150">
        <v>0</v>
      </c>
      <c r="G34" s="150">
        <v>0</v>
      </c>
      <c r="H34" s="150">
        <v>0</v>
      </c>
      <c r="I34" s="147">
        <f>I33</f>
        <v>6660974.1399999997</v>
      </c>
    </row>
    <row r="35" spans="1:9" ht="22.5" x14ac:dyDescent="0.25">
      <c r="A35" s="84">
        <v>24</v>
      </c>
      <c r="B35" s="89"/>
      <c r="C35" s="88" t="s">
        <v>1033</v>
      </c>
      <c r="D35" s="150">
        <v>0</v>
      </c>
      <c r="E35" s="147">
        <f>E34+E31</f>
        <v>22495054.225106664</v>
      </c>
      <c r="F35" s="147">
        <f t="shared" ref="F35:H35" si="3">F34+F31</f>
        <v>2803013.4666666668</v>
      </c>
      <c r="G35" s="147">
        <f t="shared" si="3"/>
        <v>0</v>
      </c>
      <c r="H35" s="147">
        <f t="shared" si="3"/>
        <v>639090.20833333337</v>
      </c>
      <c r="I35" s="147">
        <f>I34+I31</f>
        <v>25937157.900106665</v>
      </c>
    </row>
    <row r="36" spans="1:9" ht="42" x14ac:dyDescent="0.25">
      <c r="A36" s="82">
        <v>25</v>
      </c>
      <c r="B36" s="88"/>
      <c r="C36" s="90" t="s">
        <v>1034</v>
      </c>
      <c r="D36" s="146"/>
      <c r="E36" s="147"/>
      <c r="F36" s="147"/>
      <c r="G36" s="147"/>
      <c r="H36" s="147"/>
      <c r="I36" s="147"/>
    </row>
    <row r="37" spans="1:9" ht="22.5" x14ac:dyDescent="0.25">
      <c r="A37" s="81">
        <v>26</v>
      </c>
      <c r="B37" s="85" t="s">
        <v>1035</v>
      </c>
      <c r="C37" s="88" t="s">
        <v>1036</v>
      </c>
      <c r="D37" s="150">
        <v>0</v>
      </c>
      <c r="E37" s="147">
        <v>1138009.7</v>
      </c>
      <c r="F37" s="150">
        <v>0</v>
      </c>
      <c r="G37" s="150">
        <v>0</v>
      </c>
      <c r="H37" s="150">
        <v>0</v>
      </c>
      <c r="I37" s="147">
        <f>E37</f>
        <v>1138009.7</v>
      </c>
    </row>
    <row r="38" spans="1:9" x14ac:dyDescent="0.25">
      <c r="A38" s="84">
        <v>27</v>
      </c>
      <c r="B38" s="89"/>
      <c r="C38" s="88" t="s">
        <v>1037</v>
      </c>
      <c r="D38" s="150">
        <v>0</v>
      </c>
      <c r="E38" s="147">
        <f>E37</f>
        <v>1138009.7</v>
      </c>
      <c r="F38" s="147">
        <f t="shared" ref="F38:I38" si="4">F37</f>
        <v>0</v>
      </c>
      <c r="G38" s="147">
        <f t="shared" si="4"/>
        <v>0</v>
      </c>
      <c r="H38" s="147">
        <f t="shared" si="4"/>
        <v>0</v>
      </c>
      <c r="I38" s="147">
        <f t="shared" si="4"/>
        <v>1138009.7</v>
      </c>
    </row>
    <row r="39" spans="1:9" ht="22.5" x14ac:dyDescent="0.25">
      <c r="A39" s="82">
        <v>28</v>
      </c>
      <c r="B39" s="89"/>
      <c r="C39" s="88" t="s">
        <v>1038</v>
      </c>
      <c r="D39" s="150">
        <v>0</v>
      </c>
      <c r="E39" s="147">
        <f>E38+E35</f>
        <v>23633063.925106663</v>
      </c>
      <c r="F39" s="147">
        <f>F38+F35</f>
        <v>2803013.4666666668</v>
      </c>
      <c r="G39" s="147">
        <f>G38+G35</f>
        <v>0</v>
      </c>
      <c r="H39" s="147">
        <f>H38+H35</f>
        <v>639090.20833333337</v>
      </c>
      <c r="I39" s="147">
        <f>I38+I35</f>
        <v>27075167.600106664</v>
      </c>
    </row>
    <row r="40" spans="1:9" ht="31.5" x14ac:dyDescent="0.25">
      <c r="A40" s="81">
        <v>29</v>
      </c>
      <c r="B40" s="89"/>
      <c r="C40" s="90" t="s">
        <v>1039</v>
      </c>
      <c r="D40" s="146"/>
      <c r="E40" s="147"/>
      <c r="F40" s="147"/>
      <c r="G40" s="147"/>
      <c r="H40" s="147"/>
      <c r="I40" s="147"/>
    </row>
    <row r="41" spans="1:9" ht="33.75" x14ac:dyDescent="0.25">
      <c r="A41" s="84">
        <v>30</v>
      </c>
      <c r="B41" s="88" t="s">
        <v>1040</v>
      </c>
      <c r="C41" s="88" t="s">
        <v>1041</v>
      </c>
      <c r="D41" s="150">
        <v>0</v>
      </c>
      <c r="E41" s="147">
        <v>0</v>
      </c>
      <c r="F41" s="147">
        <v>0</v>
      </c>
      <c r="G41" s="147">
        <v>0</v>
      </c>
      <c r="H41" s="147">
        <v>0</v>
      </c>
      <c r="I41" s="147">
        <f>E41+F41+G41+H41</f>
        <v>0</v>
      </c>
    </row>
    <row r="42" spans="1:9" x14ac:dyDescent="0.25">
      <c r="A42" s="82">
        <v>31</v>
      </c>
      <c r="B42" s="89"/>
      <c r="C42" s="88" t="s">
        <v>1042</v>
      </c>
      <c r="D42" s="150">
        <v>0</v>
      </c>
      <c r="E42" s="147">
        <f>E41</f>
        <v>0</v>
      </c>
      <c r="F42" s="147">
        <f t="shared" ref="F42:H42" si="5">F41</f>
        <v>0</v>
      </c>
      <c r="G42" s="147">
        <f t="shared" si="5"/>
        <v>0</v>
      </c>
      <c r="H42" s="147">
        <f t="shared" si="5"/>
        <v>0</v>
      </c>
      <c r="I42" s="147">
        <f>I41</f>
        <v>0</v>
      </c>
    </row>
    <row r="43" spans="1:9" ht="22.5" x14ac:dyDescent="0.25">
      <c r="A43" s="81">
        <v>32</v>
      </c>
      <c r="B43" s="89"/>
      <c r="C43" s="88" t="s">
        <v>1043</v>
      </c>
      <c r="D43" s="150">
        <v>0</v>
      </c>
      <c r="E43" s="147">
        <f>E42+E39</f>
        <v>23633063.925106663</v>
      </c>
      <c r="F43" s="147">
        <f>F42+F39</f>
        <v>2803013.4666666668</v>
      </c>
      <c r="G43" s="147">
        <f>G42+G39</f>
        <v>0</v>
      </c>
      <c r="H43" s="147">
        <f>H42+H39</f>
        <v>639090.20833333337</v>
      </c>
      <c r="I43" s="147">
        <f>I42+I39</f>
        <v>27075167.600106664</v>
      </c>
    </row>
    <row r="44" spans="1:9" ht="52.5" x14ac:dyDescent="0.25">
      <c r="A44" s="84">
        <v>33</v>
      </c>
      <c r="B44" s="88"/>
      <c r="C44" s="90" t="s">
        <v>1044</v>
      </c>
      <c r="D44" s="146"/>
      <c r="E44" s="147"/>
      <c r="F44" s="147"/>
      <c r="G44" s="147"/>
      <c r="H44" s="147"/>
      <c r="I44" s="147"/>
    </row>
    <row r="45" spans="1:9" ht="56.25" x14ac:dyDescent="0.25">
      <c r="A45" s="82">
        <v>34</v>
      </c>
      <c r="B45" s="88" t="s">
        <v>1045</v>
      </c>
      <c r="C45" s="88" t="s">
        <v>1046</v>
      </c>
      <c r="D45" s="150">
        <v>0</v>
      </c>
      <c r="E45" s="150">
        <v>0</v>
      </c>
      <c r="F45" s="150">
        <v>0</v>
      </c>
      <c r="G45" s="150">
        <v>0</v>
      </c>
      <c r="H45" s="147">
        <v>0</v>
      </c>
      <c r="I45" s="147">
        <v>0</v>
      </c>
    </row>
    <row r="46" spans="1:9" ht="56.25" x14ac:dyDescent="0.25">
      <c r="A46" s="81">
        <v>35</v>
      </c>
      <c r="B46" s="92" t="s">
        <v>1047</v>
      </c>
      <c r="C46" s="92" t="s">
        <v>1048</v>
      </c>
      <c r="D46" s="150">
        <v>0</v>
      </c>
      <c r="E46" s="150">
        <v>0</v>
      </c>
      <c r="F46" s="150">
        <v>0</v>
      </c>
      <c r="G46" s="150">
        <v>0</v>
      </c>
      <c r="H46" s="148">
        <v>0</v>
      </c>
      <c r="I46" s="148">
        <v>0</v>
      </c>
    </row>
    <row r="47" spans="1:9" x14ac:dyDescent="0.25">
      <c r="A47" s="84">
        <v>36</v>
      </c>
      <c r="B47" s="88"/>
      <c r="C47" s="88" t="s">
        <v>1049</v>
      </c>
      <c r="D47" s="150">
        <v>0</v>
      </c>
      <c r="E47" s="147"/>
      <c r="F47" s="147"/>
      <c r="G47" s="147"/>
      <c r="H47" s="147">
        <f>SUM(H45:H46)</f>
        <v>0</v>
      </c>
      <c r="I47" s="147">
        <f>SUM(E47:H47)</f>
        <v>0</v>
      </c>
    </row>
    <row r="48" spans="1:9" ht="22.5" x14ac:dyDescent="0.25">
      <c r="A48" s="82">
        <v>37</v>
      </c>
      <c r="B48" s="88"/>
      <c r="C48" s="88" t="s">
        <v>1050</v>
      </c>
      <c r="D48" s="150">
        <v>0</v>
      </c>
      <c r="E48" s="147">
        <f>E43+E47</f>
        <v>23633063.925106663</v>
      </c>
      <c r="F48" s="147">
        <f>F43+F47</f>
        <v>2803013.4666666668</v>
      </c>
      <c r="G48" s="147">
        <f>G43+G47</f>
        <v>0</v>
      </c>
      <c r="H48" s="147">
        <f>H43+H47</f>
        <v>639090.20833333337</v>
      </c>
      <c r="I48" s="147">
        <f>I47+I43</f>
        <v>27075167.600106664</v>
      </c>
    </row>
    <row r="49" spans="1:12" ht="67.5" x14ac:dyDescent="0.25">
      <c r="A49" s="81">
        <v>38</v>
      </c>
      <c r="B49" s="88" t="s">
        <v>1051</v>
      </c>
      <c r="C49" s="88" t="s">
        <v>1052</v>
      </c>
      <c r="D49" s="150">
        <v>0</v>
      </c>
      <c r="E49" s="147">
        <v>0</v>
      </c>
      <c r="F49" s="147">
        <v>0</v>
      </c>
      <c r="G49" s="147">
        <f>G48/100*2</f>
        <v>0</v>
      </c>
      <c r="H49" s="147">
        <v>0</v>
      </c>
      <c r="I49" s="147">
        <f>SUM(E49:H49)</f>
        <v>0</v>
      </c>
    </row>
    <row r="50" spans="1:12" x14ac:dyDescent="0.25">
      <c r="A50" s="84">
        <v>39</v>
      </c>
      <c r="B50" s="88"/>
      <c r="C50" s="90" t="s">
        <v>1053</v>
      </c>
      <c r="D50" s="150">
        <v>1393260.77</v>
      </c>
      <c r="E50" s="147">
        <f>E49+E48</f>
        <v>23633063.925106663</v>
      </c>
      <c r="F50" s="147">
        <f>F49+F48</f>
        <v>2803013.4666666668</v>
      </c>
      <c r="G50" s="147">
        <f>G49+G48</f>
        <v>0</v>
      </c>
      <c r="H50" s="147">
        <f>H49+H48</f>
        <v>639090.20833333337</v>
      </c>
      <c r="I50" s="147">
        <f>E50+F50+G50+H50+D50</f>
        <v>28468428.37010666</v>
      </c>
    </row>
    <row r="51" spans="1:12" ht="56.25" x14ac:dyDescent="0.25">
      <c r="A51" s="82">
        <v>40</v>
      </c>
      <c r="B51" s="93" t="s">
        <v>1054</v>
      </c>
      <c r="C51" s="88" t="s">
        <v>1055</v>
      </c>
      <c r="D51" s="150">
        <v>278652.15399999998</v>
      </c>
      <c r="E51" s="147">
        <f>E50*20/100</f>
        <v>4726612.7850213321</v>
      </c>
      <c r="F51" s="147">
        <f>F50*20/100</f>
        <v>560602.69333333336</v>
      </c>
      <c r="G51" s="147">
        <f>G50*20/100</f>
        <v>0</v>
      </c>
      <c r="H51" s="147">
        <f>(H50)*20/100</f>
        <v>127818.04166666669</v>
      </c>
      <c r="I51" s="147">
        <f>SUM(D51:H51)</f>
        <v>5693685.6740213325</v>
      </c>
    </row>
    <row r="52" spans="1:12" ht="42" x14ac:dyDescent="0.25">
      <c r="A52" s="81">
        <v>41</v>
      </c>
      <c r="B52" s="88"/>
      <c r="C52" s="90" t="s">
        <v>1056</v>
      </c>
      <c r="D52" s="154">
        <v>1671912.9240000001</v>
      </c>
      <c r="E52" s="149">
        <f>E51+E50</f>
        <v>28359676.710127994</v>
      </c>
      <c r="F52" s="149">
        <f t="shared" ref="F52:G52" si="6">F51+F50</f>
        <v>3363616.16</v>
      </c>
      <c r="G52" s="149">
        <f t="shared" si="6"/>
        <v>0</v>
      </c>
      <c r="H52" s="149">
        <f>H51+H50</f>
        <v>766908.25</v>
      </c>
      <c r="I52" s="149">
        <f>E52+F52+G52+H52+D52</f>
        <v>34162114.044127993</v>
      </c>
    </row>
    <row r="53" spans="1:12" x14ac:dyDescent="0.25">
      <c r="A53" s="94"/>
      <c r="B53" s="94"/>
      <c r="C53" s="94"/>
      <c r="D53" s="94"/>
      <c r="E53" s="95"/>
      <c r="F53" s="95"/>
      <c r="G53" s="95"/>
      <c r="H53" s="95"/>
      <c r="I53" s="95"/>
    </row>
    <row r="54" spans="1:12" x14ac:dyDescent="0.25">
      <c r="A54" s="96"/>
      <c r="B54" s="57" t="s">
        <v>1057</v>
      </c>
      <c r="C54" s="67"/>
      <c r="D54" s="67"/>
      <c r="E54" s="97"/>
      <c r="F54" s="97"/>
      <c r="G54" s="97"/>
      <c r="H54" s="98"/>
      <c r="I54" s="99"/>
    </row>
    <row r="55" spans="1:12" x14ac:dyDescent="0.25">
      <c r="A55" s="100"/>
      <c r="B55" s="57"/>
      <c r="C55" s="70"/>
      <c r="D55" s="70"/>
      <c r="E55" s="101" t="s">
        <v>1058</v>
      </c>
      <c r="F55" s="101"/>
      <c r="G55" s="101"/>
      <c r="H55" s="101"/>
      <c r="I55" s="101"/>
    </row>
    <row r="56" spans="1:12" x14ac:dyDescent="0.25">
      <c r="A56" s="96"/>
      <c r="B56" s="57" t="s">
        <v>1059</v>
      </c>
      <c r="C56" s="67"/>
      <c r="D56" s="67"/>
      <c r="E56" s="97"/>
      <c r="F56" s="97"/>
      <c r="G56" s="97"/>
      <c r="H56" s="98"/>
      <c r="I56" s="99"/>
      <c r="L56" s="155"/>
    </row>
    <row r="57" spans="1:12" x14ac:dyDescent="0.25">
      <c r="A57" s="100"/>
      <c r="B57" s="57"/>
      <c r="C57" s="70"/>
      <c r="D57" s="70"/>
      <c r="E57" s="101" t="s">
        <v>1058</v>
      </c>
      <c r="F57" s="101"/>
      <c r="G57" s="101"/>
      <c r="H57" s="101"/>
      <c r="I57" s="101"/>
    </row>
    <row r="58" spans="1:12" x14ac:dyDescent="0.25">
      <c r="A58" s="96"/>
      <c r="B58" s="57" t="s">
        <v>1060</v>
      </c>
      <c r="C58" s="67"/>
      <c r="D58" s="67"/>
      <c r="E58" s="97"/>
      <c r="F58" s="97"/>
      <c r="G58" s="97"/>
      <c r="H58" s="98"/>
      <c r="I58" s="99"/>
    </row>
    <row r="59" spans="1:12" x14ac:dyDescent="0.25">
      <c r="A59" s="100"/>
      <c r="B59" s="57"/>
      <c r="C59" s="70"/>
      <c r="D59" s="70"/>
      <c r="E59" s="101" t="s">
        <v>1058</v>
      </c>
      <c r="F59" s="101"/>
      <c r="G59" s="101"/>
      <c r="H59" s="101"/>
      <c r="I59" s="101"/>
    </row>
    <row r="60" spans="1:12" x14ac:dyDescent="0.25">
      <c r="A60" s="96"/>
      <c r="B60" s="57" t="s">
        <v>1061</v>
      </c>
      <c r="C60" s="67"/>
      <c r="D60" s="67"/>
      <c r="E60" s="97"/>
      <c r="F60" s="97"/>
      <c r="G60" s="97"/>
      <c r="H60" s="102"/>
      <c r="I60" s="99"/>
    </row>
    <row r="61" spans="1:12" x14ac:dyDescent="0.25">
      <c r="A61" s="96"/>
      <c r="B61" s="57"/>
      <c r="C61" s="67"/>
      <c r="D61" s="67"/>
      <c r="E61" s="103"/>
      <c r="F61" s="103"/>
      <c r="G61" s="103"/>
      <c r="H61" s="98"/>
      <c r="I61" s="104"/>
    </row>
    <row r="62" spans="1:12" x14ac:dyDescent="0.25">
      <c r="A62" s="100"/>
      <c r="B62" s="57"/>
      <c r="C62" s="70"/>
      <c r="D62" s="70"/>
      <c r="E62" s="101" t="s">
        <v>1058</v>
      </c>
      <c r="F62" s="101"/>
      <c r="G62" s="101"/>
      <c r="H62" s="101"/>
      <c r="I62" s="101"/>
    </row>
  </sheetData>
  <mergeCells count="14">
    <mergeCell ref="E55:I55"/>
    <mergeCell ref="E57:I57"/>
    <mergeCell ref="E59:I59"/>
    <mergeCell ref="E62:I62"/>
    <mergeCell ref="D9:H9"/>
    <mergeCell ref="A2:I2"/>
    <mergeCell ref="B4:I4"/>
    <mergeCell ref="B5:I5"/>
    <mergeCell ref="F8:G8"/>
    <mergeCell ref="H8:I8"/>
    <mergeCell ref="A9:A10"/>
    <mergeCell ref="B9:B10"/>
    <mergeCell ref="C9:C10"/>
    <mergeCell ref="I9:I1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Y71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18.7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.75" customHeight="1" x14ac:dyDescent="0.25">
      <c r="A4" s="47" t="s">
        <v>926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7.25" customHeight="1" x14ac:dyDescent="0.25">
      <c r="A5" s="48" t="s">
        <v>927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8.9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892216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259437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785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928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649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30.5" customHeight="1" x14ac:dyDescent="0.25">
      <c r="A17" s="4" t="s">
        <v>27</v>
      </c>
      <c r="B17" s="26" t="s">
        <v>791</v>
      </c>
      <c r="C17" s="20"/>
      <c r="D17" s="26" t="s">
        <v>792</v>
      </c>
      <c r="E17" s="20"/>
      <c r="F17" s="5" t="s">
        <v>88</v>
      </c>
      <c r="G17" s="27">
        <v>1</v>
      </c>
      <c r="H17" s="20"/>
      <c r="I17" s="27">
        <v>1876.75</v>
      </c>
      <c r="J17" s="20"/>
      <c r="K17" s="6">
        <v>1751.95</v>
      </c>
      <c r="L17" s="27">
        <v>1.06</v>
      </c>
      <c r="M17" s="20"/>
      <c r="N17" s="7"/>
      <c r="O17" s="6">
        <v>123.74</v>
      </c>
      <c r="P17" s="27">
        <v>1876.75</v>
      </c>
      <c r="Q17" s="20"/>
      <c r="R17" s="6">
        <v>1751.95</v>
      </c>
      <c r="S17" s="6">
        <v>1.06</v>
      </c>
      <c r="T17" s="25"/>
      <c r="U17" s="19"/>
      <c r="V17" s="20"/>
      <c r="W17" s="6">
        <v>7.2</v>
      </c>
      <c r="X17" s="6">
        <v>7.2</v>
      </c>
      <c r="Y17" s="7"/>
    </row>
    <row r="18" spans="1:25" ht="169.5" customHeight="1" x14ac:dyDescent="0.25">
      <c r="A18" s="4" t="s">
        <v>31</v>
      </c>
      <c r="B18" s="26" t="s">
        <v>929</v>
      </c>
      <c r="C18" s="20"/>
      <c r="D18" s="26" t="s">
        <v>930</v>
      </c>
      <c r="E18" s="20"/>
      <c r="F18" s="5" t="s">
        <v>88</v>
      </c>
      <c r="G18" s="27">
        <v>54</v>
      </c>
      <c r="H18" s="20"/>
      <c r="I18" s="27">
        <v>518.74</v>
      </c>
      <c r="J18" s="24"/>
      <c r="K18" s="6">
        <v>480.41</v>
      </c>
      <c r="L18" s="27">
        <v>1.23</v>
      </c>
      <c r="M18" s="24"/>
      <c r="N18" s="7"/>
      <c r="O18" s="6">
        <v>37.1</v>
      </c>
      <c r="P18" s="27">
        <v>28011.96</v>
      </c>
      <c r="Q18" s="24"/>
      <c r="R18" s="6">
        <v>25942.14</v>
      </c>
      <c r="S18" s="6">
        <v>66.42</v>
      </c>
      <c r="T18" s="25"/>
      <c r="U18" s="23"/>
      <c r="V18" s="24"/>
      <c r="W18" s="6">
        <v>1.68</v>
      </c>
      <c r="X18" s="6">
        <v>90.72</v>
      </c>
      <c r="Y18" s="7"/>
    </row>
    <row r="19" spans="1:25" ht="147.6" customHeight="1" x14ac:dyDescent="0.25">
      <c r="A19" s="4" t="s">
        <v>35</v>
      </c>
      <c r="B19" s="26" t="s">
        <v>805</v>
      </c>
      <c r="C19" s="24"/>
      <c r="D19" s="26" t="s">
        <v>806</v>
      </c>
      <c r="E19" s="24"/>
      <c r="F19" s="5" t="s">
        <v>88</v>
      </c>
      <c r="G19" s="27">
        <v>4</v>
      </c>
      <c r="H19" s="24"/>
      <c r="I19" s="27">
        <v>227</v>
      </c>
      <c r="J19" s="24"/>
      <c r="K19" s="6">
        <v>215.13</v>
      </c>
      <c r="L19" s="27">
        <v>7.57</v>
      </c>
      <c r="M19" s="24"/>
      <c r="N19" s="7"/>
      <c r="O19" s="6">
        <v>4.3</v>
      </c>
      <c r="P19" s="27">
        <v>908</v>
      </c>
      <c r="Q19" s="24"/>
      <c r="R19" s="6">
        <v>860.52</v>
      </c>
      <c r="S19" s="6">
        <v>30.28</v>
      </c>
      <c r="T19" s="25"/>
      <c r="U19" s="23"/>
      <c r="V19" s="24"/>
      <c r="W19" s="6">
        <v>1.03</v>
      </c>
      <c r="X19" s="6">
        <v>4.12</v>
      </c>
      <c r="Y19" s="7"/>
    </row>
    <row r="20" spans="1:25" ht="147.6" customHeight="1" x14ac:dyDescent="0.25">
      <c r="A20" s="4" t="s">
        <v>38</v>
      </c>
      <c r="B20" s="26" t="s">
        <v>805</v>
      </c>
      <c r="C20" s="24"/>
      <c r="D20" s="26" t="s">
        <v>931</v>
      </c>
      <c r="E20" s="24"/>
      <c r="F20" s="5" t="s">
        <v>88</v>
      </c>
      <c r="G20" s="27">
        <v>1</v>
      </c>
      <c r="H20" s="24"/>
      <c r="I20" s="27">
        <v>227</v>
      </c>
      <c r="J20" s="24"/>
      <c r="K20" s="6">
        <v>215.13</v>
      </c>
      <c r="L20" s="27">
        <v>7.57</v>
      </c>
      <c r="M20" s="24"/>
      <c r="N20" s="7"/>
      <c r="O20" s="6">
        <v>4.3</v>
      </c>
      <c r="P20" s="27">
        <v>227</v>
      </c>
      <c r="Q20" s="24"/>
      <c r="R20" s="6">
        <v>215.13</v>
      </c>
      <c r="S20" s="6">
        <v>7.57</v>
      </c>
      <c r="T20" s="25"/>
      <c r="U20" s="23"/>
      <c r="V20" s="24"/>
      <c r="W20" s="6">
        <v>1.03</v>
      </c>
      <c r="X20" s="6">
        <v>1.03</v>
      </c>
      <c r="Y20" s="7"/>
    </row>
    <row r="21" spans="1:25" ht="147.6" customHeight="1" x14ac:dyDescent="0.25">
      <c r="A21" s="4" t="s">
        <v>41</v>
      </c>
      <c r="B21" s="26" t="s">
        <v>805</v>
      </c>
      <c r="C21" s="24"/>
      <c r="D21" s="26" t="s">
        <v>931</v>
      </c>
      <c r="E21" s="24"/>
      <c r="F21" s="5" t="s">
        <v>88</v>
      </c>
      <c r="G21" s="27">
        <v>1</v>
      </c>
      <c r="H21" s="24"/>
      <c r="I21" s="27">
        <v>227</v>
      </c>
      <c r="J21" s="24"/>
      <c r="K21" s="6">
        <v>215.13</v>
      </c>
      <c r="L21" s="27">
        <v>7.57</v>
      </c>
      <c r="M21" s="24"/>
      <c r="N21" s="7"/>
      <c r="O21" s="6">
        <v>4.3</v>
      </c>
      <c r="P21" s="27">
        <v>227</v>
      </c>
      <c r="Q21" s="24"/>
      <c r="R21" s="6">
        <v>215.13</v>
      </c>
      <c r="S21" s="6">
        <v>7.57</v>
      </c>
      <c r="T21" s="25"/>
      <c r="U21" s="23"/>
      <c r="V21" s="24"/>
      <c r="W21" s="6">
        <v>1.03</v>
      </c>
      <c r="X21" s="6">
        <v>1.03</v>
      </c>
      <c r="Y21" s="7"/>
    </row>
    <row r="22" spans="1:25" ht="147.6" customHeight="1" x14ac:dyDescent="0.25">
      <c r="A22" s="4" t="s">
        <v>45</v>
      </c>
      <c r="B22" s="26" t="s">
        <v>809</v>
      </c>
      <c r="C22" s="24"/>
      <c r="D22" s="26" t="s">
        <v>895</v>
      </c>
      <c r="E22" s="24"/>
      <c r="F22" s="5" t="s">
        <v>88</v>
      </c>
      <c r="G22" s="27">
        <v>1</v>
      </c>
      <c r="H22" s="24"/>
      <c r="I22" s="27">
        <v>3501.28</v>
      </c>
      <c r="J22" s="24"/>
      <c r="K22" s="6">
        <v>2708.95</v>
      </c>
      <c r="L22" s="27">
        <v>319.44</v>
      </c>
      <c r="M22" s="24"/>
      <c r="N22" s="6">
        <v>102.46</v>
      </c>
      <c r="O22" s="6">
        <v>472.89</v>
      </c>
      <c r="P22" s="27">
        <v>3501.28</v>
      </c>
      <c r="Q22" s="24"/>
      <c r="R22" s="6">
        <v>2708.95</v>
      </c>
      <c r="S22" s="6">
        <v>319.44</v>
      </c>
      <c r="T22" s="27">
        <v>102.46</v>
      </c>
      <c r="U22" s="23"/>
      <c r="V22" s="24"/>
      <c r="W22" s="6">
        <v>10.1</v>
      </c>
      <c r="X22" s="6">
        <v>10.1</v>
      </c>
      <c r="Y22" s="6">
        <v>0.44</v>
      </c>
    </row>
    <row r="23" spans="1:25" ht="180.2" customHeight="1" x14ac:dyDescent="0.25">
      <c r="A23" s="4" t="s">
        <v>49</v>
      </c>
      <c r="B23" s="26" t="s">
        <v>932</v>
      </c>
      <c r="C23" s="24"/>
      <c r="D23" s="26" t="s">
        <v>933</v>
      </c>
      <c r="E23" s="24"/>
      <c r="F23" s="5" t="s">
        <v>395</v>
      </c>
      <c r="G23" s="27">
        <v>3</v>
      </c>
      <c r="H23" s="24"/>
      <c r="I23" s="27">
        <v>2965.11</v>
      </c>
      <c r="J23" s="24"/>
      <c r="K23" s="6">
        <v>2159.89</v>
      </c>
      <c r="L23" s="27">
        <v>455.98</v>
      </c>
      <c r="M23" s="24"/>
      <c r="N23" s="6">
        <v>62.65</v>
      </c>
      <c r="O23" s="6">
        <v>349.24</v>
      </c>
      <c r="P23" s="27">
        <v>8895.33</v>
      </c>
      <c r="Q23" s="24"/>
      <c r="R23" s="6">
        <v>6479.67</v>
      </c>
      <c r="S23" s="6">
        <v>1367.94</v>
      </c>
      <c r="T23" s="27">
        <v>187.95</v>
      </c>
      <c r="U23" s="23"/>
      <c r="V23" s="24"/>
      <c r="W23" s="6">
        <v>9.2799999999999994</v>
      </c>
      <c r="X23" s="6">
        <v>27.84</v>
      </c>
      <c r="Y23" s="6">
        <v>0.6</v>
      </c>
    </row>
    <row r="24" spans="1:25" ht="137.1" customHeight="1" x14ac:dyDescent="0.25">
      <c r="A24" s="4" t="s">
        <v>123</v>
      </c>
      <c r="B24" s="26" t="s">
        <v>934</v>
      </c>
      <c r="C24" s="24"/>
      <c r="D24" s="26" t="s">
        <v>935</v>
      </c>
      <c r="E24" s="24"/>
      <c r="F24" s="5" t="s">
        <v>825</v>
      </c>
      <c r="G24" s="27">
        <v>1</v>
      </c>
      <c r="H24" s="24"/>
      <c r="I24" s="27">
        <v>86099.76</v>
      </c>
      <c r="J24" s="24"/>
      <c r="K24" s="6">
        <v>86099.76</v>
      </c>
      <c r="L24" s="25"/>
      <c r="M24" s="24"/>
      <c r="N24" s="7"/>
      <c r="O24" s="7"/>
      <c r="P24" s="27">
        <v>86099.76</v>
      </c>
      <c r="Q24" s="24"/>
      <c r="R24" s="6">
        <v>86099.76</v>
      </c>
      <c r="S24" s="7"/>
      <c r="T24" s="25"/>
      <c r="U24" s="23"/>
      <c r="V24" s="24"/>
      <c r="W24" s="6">
        <v>251</v>
      </c>
      <c r="X24" s="6">
        <v>251</v>
      </c>
      <c r="Y24" s="7"/>
    </row>
    <row r="25" spans="1:25" ht="180.2" customHeight="1" x14ac:dyDescent="0.25">
      <c r="A25" s="4" t="s">
        <v>127</v>
      </c>
      <c r="B25" s="26" t="s">
        <v>936</v>
      </c>
      <c r="C25" s="24"/>
      <c r="D25" s="26" t="s">
        <v>937</v>
      </c>
      <c r="E25" s="24"/>
      <c r="F25" s="5" t="s">
        <v>828</v>
      </c>
      <c r="G25" s="27">
        <v>9</v>
      </c>
      <c r="H25" s="24"/>
      <c r="I25" s="27">
        <v>2068.4</v>
      </c>
      <c r="J25" s="24"/>
      <c r="K25" s="6">
        <v>2068.4</v>
      </c>
      <c r="L25" s="25"/>
      <c r="M25" s="24"/>
      <c r="N25" s="7"/>
      <c r="O25" s="7"/>
      <c r="P25" s="27">
        <v>18615.599999999999</v>
      </c>
      <c r="Q25" s="24"/>
      <c r="R25" s="6">
        <v>18615.599999999999</v>
      </c>
      <c r="S25" s="7"/>
      <c r="T25" s="25"/>
      <c r="U25" s="23"/>
      <c r="V25" s="24"/>
      <c r="W25" s="6">
        <v>6.03</v>
      </c>
      <c r="X25" s="6">
        <v>54.27</v>
      </c>
      <c r="Y25" s="7"/>
    </row>
    <row r="26" spans="1:25" ht="158.25" customHeight="1" x14ac:dyDescent="0.25">
      <c r="A26" s="4" t="s">
        <v>130</v>
      </c>
      <c r="B26" s="26" t="s">
        <v>831</v>
      </c>
      <c r="C26" s="24"/>
      <c r="D26" s="26" t="s">
        <v>832</v>
      </c>
      <c r="E26" s="24"/>
      <c r="F26" s="5" t="s">
        <v>833</v>
      </c>
      <c r="G26" s="27">
        <v>1</v>
      </c>
      <c r="H26" s="24"/>
      <c r="I26" s="27">
        <v>145850.98000000001</v>
      </c>
      <c r="J26" s="24"/>
      <c r="K26" s="6">
        <v>103401.43</v>
      </c>
      <c r="L26" s="27">
        <v>40381.54</v>
      </c>
      <c r="M26" s="24"/>
      <c r="N26" s="6">
        <v>12855.96</v>
      </c>
      <c r="O26" s="6">
        <v>2068.0100000000002</v>
      </c>
      <c r="P26" s="27">
        <v>145850.98000000001</v>
      </c>
      <c r="Q26" s="24"/>
      <c r="R26" s="6">
        <v>103401.43</v>
      </c>
      <c r="S26" s="6">
        <v>40381.54</v>
      </c>
      <c r="T26" s="27">
        <v>12855.96</v>
      </c>
      <c r="U26" s="23"/>
      <c r="V26" s="24"/>
      <c r="W26" s="6">
        <v>289</v>
      </c>
      <c r="X26" s="6">
        <v>289</v>
      </c>
      <c r="Y26" s="6">
        <v>48</v>
      </c>
    </row>
    <row r="27" spans="1:25" ht="8.4499999999999993" customHeight="1" x14ac:dyDescent="0.25"/>
    <row r="28" spans="1:25" ht="18.2" customHeight="1" x14ac:dyDescent="0.25">
      <c r="A28" s="18" t="s">
        <v>0</v>
      </c>
      <c r="B28" s="23"/>
      <c r="C28" s="24"/>
      <c r="D28" s="18" t="s">
        <v>52</v>
      </c>
      <c r="E28" s="23"/>
      <c r="F28" s="23"/>
      <c r="G28" s="23"/>
      <c r="H28" s="23"/>
      <c r="I28" s="23"/>
      <c r="J28" s="23"/>
      <c r="K28" s="23"/>
      <c r="L28" s="23"/>
      <c r="M28" s="24"/>
      <c r="N28" s="8" t="s">
        <v>0</v>
      </c>
      <c r="O28" s="21" t="s">
        <v>938</v>
      </c>
      <c r="P28" s="23"/>
      <c r="Q28" s="24"/>
      <c r="R28" s="18" t="s">
        <v>0</v>
      </c>
      <c r="S28" s="23"/>
      <c r="T28" s="23"/>
      <c r="U28" s="23"/>
      <c r="V28" s="23"/>
      <c r="W28" s="23"/>
      <c r="X28" s="23"/>
      <c r="Y28" s="24"/>
    </row>
    <row r="29" spans="1:25" ht="18.2" customHeight="1" x14ac:dyDescent="0.25">
      <c r="A29" s="18" t="s">
        <v>0</v>
      </c>
      <c r="B29" s="23"/>
      <c r="C29" s="24"/>
      <c r="D29" s="18" t="s">
        <v>84</v>
      </c>
      <c r="E29" s="23"/>
      <c r="F29" s="23"/>
      <c r="G29" s="23"/>
      <c r="H29" s="23"/>
      <c r="I29" s="23"/>
      <c r="J29" s="23"/>
      <c r="K29" s="23"/>
      <c r="L29" s="23"/>
      <c r="M29" s="24"/>
      <c r="N29" s="8" t="s">
        <v>0</v>
      </c>
      <c r="O29" s="21" t="s">
        <v>939</v>
      </c>
      <c r="P29" s="23"/>
      <c r="Q29" s="24"/>
      <c r="R29" s="18" t="s">
        <v>0</v>
      </c>
      <c r="S29" s="23"/>
      <c r="T29" s="23"/>
      <c r="U29" s="23"/>
      <c r="V29" s="23"/>
      <c r="W29" s="23"/>
      <c r="X29" s="23"/>
      <c r="Y29" s="24"/>
    </row>
    <row r="30" spans="1:25" ht="18.2" customHeight="1" x14ac:dyDescent="0.25">
      <c r="A30" s="18" t="s">
        <v>0</v>
      </c>
      <c r="B30" s="23"/>
      <c r="C30" s="24"/>
      <c r="D30" s="18" t="s">
        <v>54</v>
      </c>
      <c r="E30" s="23"/>
      <c r="F30" s="23"/>
      <c r="G30" s="23"/>
      <c r="H30" s="23"/>
      <c r="I30" s="23"/>
      <c r="J30" s="23"/>
      <c r="K30" s="23"/>
      <c r="L30" s="23"/>
      <c r="M30" s="24"/>
      <c r="N30" s="8" t="s">
        <v>0</v>
      </c>
      <c r="O30" s="21" t="s">
        <v>940</v>
      </c>
      <c r="P30" s="23"/>
      <c r="Q30" s="24"/>
      <c r="R30" s="18" t="s">
        <v>0</v>
      </c>
      <c r="S30" s="23"/>
      <c r="T30" s="23"/>
      <c r="U30" s="23"/>
      <c r="V30" s="23"/>
      <c r="W30" s="23"/>
      <c r="X30" s="23"/>
      <c r="Y30" s="24"/>
    </row>
    <row r="31" spans="1:25" ht="18.2" customHeight="1" x14ac:dyDescent="0.25">
      <c r="A31" s="18" t="s">
        <v>0</v>
      </c>
      <c r="B31" s="23"/>
      <c r="C31" s="24"/>
      <c r="D31" s="18" t="s">
        <v>56</v>
      </c>
      <c r="E31" s="23"/>
      <c r="F31" s="23"/>
      <c r="G31" s="23"/>
      <c r="H31" s="23"/>
      <c r="I31" s="23"/>
      <c r="J31" s="23"/>
      <c r="K31" s="23"/>
      <c r="L31" s="23"/>
      <c r="M31" s="24"/>
      <c r="N31" s="8" t="s">
        <v>0</v>
      </c>
      <c r="O31" s="21" t="s">
        <v>941</v>
      </c>
      <c r="P31" s="23"/>
      <c r="Q31" s="24"/>
      <c r="R31" s="18" t="s">
        <v>0</v>
      </c>
      <c r="S31" s="23"/>
      <c r="T31" s="23"/>
      <c r="U31" s="23"/>
      <c r="V31" s="23"/>
      <c r="W31" s="23"/>
      <c r="X31" s="23"/>
      <c r="Y31" s="24"/>
    </row>
    <row r="32" spans="1:25" ht="18.2" customHeight="1" x14ac:dyDescent="0.25">
      <c r="A32" s="18" t="s">
        <v>0</v>
      </c>
      <c r="B32" s="23"/>
      <c r="C32" s="24"/>
      <c r="D32" s="18" t="s">
        <v>58</v>
      </c>
      <c r="E32" s="23"/>
      <c r="F32" s="23"/>
      <c r="G32" s="23"/>
      <c r="H32" s="23"/>
      <c r="I32" s="23"/>
      <c r="J32" s="23"/>
      <c r="K32" s="23"/>
      <c r="L32" s="23"/>
      <c r="M32" s="24"/>
      <c r="N32" s="8" t="s">
        <v>0</v>
      </c>
      <c r="O32" s="21" t="s">
        <v>942</v>
      </c>
      <c r="P32" s="23"/>
      <c r="Q32" s="24"/>
      <c r="R32" s="18" t="s">
        <v>0</v>
      </c>
      <c r="S32" s="23"/>
      <c r="T32" s="23"/>
      <c r="U32" s="23"/>
      <c r="V32" s="23"/>
      <c r="W32" s="23"/>
      <c r="X32" s="23"/>
      <c r="Y32" s="24"/>
    </row>
    <row r="33" spans="1:25" ht="18.2" customHeight="1" x14ac:dyDescent="0.25">
      <c r="A33" s="18" t="s">
        <v>0</v>
      </c>
      <c r="B33" s="23"/>
      <c r="C33" s="24"/>
      <c r="D33" s="18" t="s">
        <v>60</v>
      </c>
      <c r="E33" s="23"/>
      <c r="F33" s="23"/>
      <c r="G33" s="23"/>
      <c r="H33" s="23"/>
      <c r="I33" s="23"/>
      <c r="J33" s="23"/>
      <c r="K33" s="23"/>
      <c r="L33" s="23"/>
      <c r="M33" s="24"/>
      <c r="N33" s="8" t="s">
        <v>0</v>
      </c>
      <c r="O33" s="21" t="s">
        <v>943</v>
      </c>
      <c r="P33" s="23"/>
      <c r="Q33" s="24"/>
      <c r="R33" s="18" t="s">
        <v>0</v>
      </c>
      <c r="S33" s="23"/>
      <c r="T33" s="23"/>
      <c r="U33" s="23"/>
      <c r="V33" s="23"/>
      <c r="W33" s="23"/>
      <c r="X33" s="23"/>
      <c r="Y33" s="24"/>
    </row>
    <row r="34" spans="1:25" ht="18.2" customHeight="1" x14ac:dyDescent="0.25">
      <c r="A34" s="18" t="s">
        <v>0</v>
      </c>
      <c r="B34" s="23"/>
      <c r="C34" s="24"/>
      <c r="D34" s="18" t="s">
        <v>62</v>
      </c>
      <c r="E34" s="23"/>
      <c r="F34" s="23"/>
      <c r="G34" s="23"/>
      <c r="H34" s="23"/>
      <c r="I34" s="23"/>
      <c r="J34" s="23"/>
      <c r="K34" s="23"/>
      <c r="L34" s="23"/>
      <c r="M34" s="24"/>
      <c r="N34" s="8" t="s">
        <v>0</v>
      </c>
      <c r="O34" s="21" t="s">
        <v>944</v>
      </c>
      <c r="P34" s="23"/>
      <c r="Q34" s="24"/>
      <c r="R34" s="18" t="s">
        <v>0</v>
      </c>
      <c r="S34" s="23"/>
      <c r="T34" s="23"/>
      <c r="U34" s="23"/>
      <c r="V34" s="23"/>
      <c r="W34" s="23"/>
      <c r="X34" s="23"/>
      <c r="Y34" s="24"/>
    </row>
    <row r="35" spans="1:25" ht="18.2" customHeight="1" x14ac:dyDescent="0.25">
      <c r="A35" s="18" t="s">
        <v>0</v>
      </c>
      <c r="B35" s="23"/>
      <c r="C35" s="24"/>
      <c r="D35" s="18" t="s">
        <v>64</v>
      </c>
      <c r="E35" s="23"/>
      <c r="F35" s="23"/>
      <c r="G35" s="23"/>
      <c r="H35" s="23"/>
      <c r="I35" s="23"/>
      <c r="J35" s="23"/>
      <c r="K35" s="23"/>
      <c r="L35" s="23"/>
      <c r="M35" s="24"/>
      <c r="N35" s="8" t="s">
        <v>27</v>
      </c>
      <c r="O35" s="21" t="s">
        <v>945</v>
      </c>
      <c r="P35" s="23"/>
      <c r="Q35" s="24"/>
      <c r="R35" s="18" t="s">
        <v>0</v>
      </c>
      <c r="S35" s="23"/>
      <c r="T35" s="23"/>
      <c r="U35" s="23"/>
      <c r="V35" s="23"/>
      <c r="W35" s="23"/>
      <c r="X35" s="23"/>
      <c r="Y35" s="24"/>
    </row>
    <row r="36" spans="1:25" ht="18.2" customHeight="1" x14ac:dyDescent="0.25">
      <c r="A36" s="18" t="s">
        <v>0</v>
      </c>
      <c r="B36" s="23"/>
      <c r="C36" s="24"/>
      <c r="D36" s="18" t="s">
        <v>66</v>
      </c>
      <c r="E36" s="23"/>
      <c r="F36" s="23"/>
      <c r="G36" s="23"/>
      <c r="H36" s="23"/>
      <c r="I36" s="23"/>
      <c r="J36" s="23"/>
      <c r="K36" s="23"/>
      <c r="L36" s="23"/>
      <c r="M36" s="24"/>
      <c r="N36" s="8" t="s">
        <v>0</v>
      </c>
      <c r="O36" s="21" t="s">
        <v>945</v>
      </c>
      <c r="P36" s="23"/>
      <c r="Q36" s="24"/>
      <c r="R36" s="18" t="s">
        <v>0</v>
      </c>
      <c r="S36" s="23"/>
      <c r="T36" s="23"/>
      <c r="U36" s="23"/>
      <c r="V36" s="23"/>
      <c r="W36" s="23"/>
      <c r="X36" s="23"/>
      <c r="Y36" s="24"/>
    </row>
    <row r="37" spans="1:25" ht="18.2" customHeight="1" x14ac:dyDescent="0.25">
      <c r="A37" s="29" t="s">
        <v>85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ht="50.25" customHeight="1" x14ac:dyDescent="0.25">
      <c r="A38" s="4" t="s">
        <v>134</v>
      </c>
      <c r="B38" s="26" t="s">
        <v>946</v>
      </c>
      <c r="C38" s="20"/>
      <c r="D38" s="26" t="s">
        <v>947</v>
      </c>
      <c r="E38" s="20"/>
      <c r="F38" s="5" t="s">
        <v>88</v>
      </c>
      <c r="G38" s="27">
        <v>1</v>
      </c>
      <c r="H38" s="20"/>
      <c r="I38" s="27">
        <v>42594.97</v>
      </c>
      <c r="J38" s="20"/>
      <c r="K38" s="7"/>
      <c r="L38" s="25"/>
      <c r="M38" s="20"/>
      <c r="N38" s="7"/>
      <c r="O38" s="6">
        <v>42594.97</v>
      </c>
      <c r="P38" s="27">
        <v>42594.97</v>
      </c>
      <c r="Q38" s="20"/>
      <c r="R38" s="7"/>
      <c r="S38" s="7"/>
      <c r="T38" s="25"/>
      <c r="U38" s="19"/>
      <c r="V38" s="20"/>
      <c r="W38" s="7"/>
      <c r="X38" s="7"/>
      <c r="Y38" s="7"/>
    </row>
    <row r="39" spans="1:25" ht="38.85" customHeight="1" x14ac:dyDescent="0.25">
      <c r="A39" s="4" t="s">
        <v>138</v>
      </c>
      <c r="B39" s="26" t="s">
        <v>948</v>
      </c>
      <c r="C39" s="20"/>
      <c r="D39" s="26" t="s">
        <v>949</v>
      </c>
      <c r="E39" s="20"/>
      <c r="F39" s="5" t="s">
        <v>419</v>
      </c>
      <c r="G39" s="27">
        <v>2.2000000000000002</v>
      </c>
      <c r="H39" s="20"/>
      <c r="I39" s="27">
        <v>10845.66</v>
      </c>
      <c r="J39" s="20"/>
      <c r="K39" s="7"/>
      <c r="L39" s="25"/>
      <c r="M39" s="20"/>
      <c r="N39" s="7"/>
      <c r="O39" s="6">
        <v>10845.66</v>
      </c>
      <c r="P39" s="27">
        <v>23860.45</v>
      </c>
      <c r="Q39" s="20"/>
      <c r="R39" s="7"/>
      <c r="S39" s="7"/>
      <c r="T39" s="25"/>
      <c r="U39" s="19"/>
      <c r="V39" s="20"/>
      <c r="W39" s="7"/>
      <c r="X39" s="7"/>
      <c r="Y39" s="7"/>
    </row>
    <row r="40" spans="1:25" ht="38.85" customHeight="1" x14ac:dyDescent="0.25">
      <c r="A40" s="4" t="s">
        <v>141</v>
      </c>
      <c r="B40" s="26" t="s">
        <v>950</v>
      </c>
      <c r="C40" s="20"/>
      <c r="D40" s="26" t="s">
        <v>951</v>
      </c>
      <c r="E40" s="20"/>
      <c r="F40" s="5" t="s">
        <v>419</v>
      </c>
      <c r="G40" s="27">
        <v>0.7</v>
      </c>
      <c r="H40" s="20"/>
      <c r="I40" s="27">
        <v>2772.97</v>
      </c>
      <c r="J40" s="20"/>
      <c r="K40" s="7"/>
      <c r="L40" s="25"/>
      <c r="M40" s="20"/>
      <c r="N40" s="7"/>
      <c r="O40" s="6">
        <v>2772.97</v>
      </c>
      <c r="P40" s="27">
        <v>1941.08</v>
      </c>
      <c r="Q40" s="20"/>
      <c r="R40" s="7"/>
      <c r="S40" s="7"/>
      <c r="T40" s="25"/>
      <c r="U40" s="19"/>
      <c r="V40" s="20"/>
      <c r="W40" s="7"/>
      <c r="X40" s="7"/>
      <c r="Y40" s="7"/>
    </row>
    <row r="41" spans="1:25" ht="50.25" customHeight="1" x14ac:dyDescent="0.25">
      <c r="A41" s="4" t="s">
        <v>145</v>
      </c>
      <c r="B41" s="26" t="s">
        <v>952</v>
      </c>
      <c r="C41" s="20"/>
      <c r="D41" s="26" t="s">
        <v>953</v>
      </c>
      <c r="E41" s="20"/>
      <c r="F41" s="5" t="s">
        <v>88</v>
      </c>
      <c r="G41" s="27">
        <v>11</v>
      </c>
      <c r="H41" s="20"/>
      <c r="I41" s="27">
        <v>1421.38</v>
      </c>
      <c r="J41" s="20"/>
      <c r="K41" s="7"/>
      <c r="L41" s="25"/>
      <c r="M41" s="20"/>
      <c r="N41" s="7"/>
      <c r="O41" s="6">
        <v>1421.38</v>
      </c>
      <c r="P41" s="27">
        <v>15635.18</v>
      </c>
      <c r="Q41" s="20"/>
      <c r="R41" s="7"/>
      <c r="S41" s="7"/>
      <c r="T41" s="25"/>
      <c r="U41" s="19"/>
      <c r="V41" s="20"/>
      <c r="W41" s="7"/>
      <c r="X41" s="7"/>
      <c r="Y41" s="7"/>
    </row>
    <row r="42" spans="1:25" ht="38.85" customHeight="1" x14ac:dyDescent="0.25">
      <c r="A42" s="4" t="s">
        <v>148</v>
      </c>
      <c r="B42" s="26" t="s">
        <v>852</v>
      </c>
      <c r="C42" s="20"/>
      <c r="D42" s="26" t="s">
        <v>853</v>
      </c>
      <c r="E42" s="20"/>
      <c r="F42" s="5" t="s">
        <v>419</v>
      </c>
      <c r="G42" s="27">
        <v>0.9</v>
      </c>
      <c r="H42" s="20"/>
      <c r="I42" s="27">
        <v>8498.7800000000007</v>
      </c>
      <c r="J42" s="24"/>
      <c r="K42" s="7"/>
      <c r="L42" s="25"/>
      <c r="M42" s="24"/>
      <c r="N42" s="7"/>
      <c r="O42" s="6">
        <v>8498.7800000000007</v>
      </c>
      <c r="P42" s="27">
        <v>7648.9</v>
      </c>
      <c r="Q42" s="24"/>
      <c r="R42" s="7"/>
      <c r="S42" s="7"/>
      <c r="T42" s="25"/>
      <c r="U42" s="23"/>
      <c r="V42" s="24"/>
      <c r="W42" s="7"/>
      <c r="X42" s="7"/>
      <c r="Y42" s="7"/>
    </row>
    <row r="43" spans="1:25" ht="60.75" customHeight="1" x14ac:dyDescent="0.25">
      <c r="A43" s="4" t="s">
        <v>150</v>
      </c>
      <c r="B43" s="26" t="s">
        <v>954</v>
      </c>
      <c r="C43" s="24"/>
      <c r="D43" s="26" t="s">
        <v>955</v>
      </c>
      <c r="E43" s="24"/>
      <c r="F43" s="5" t="s">
        <v>88</v>
      </c>
      <c r="G43" s="27">
        <v>5</v>
      </c>
      <c r="H43" s="24"/>
      <c r="I43" s="27">
        <v>1037.6199999999999</v>
      </c>
      <c r="J43" s="24"/>
      <c r="K43" s="7"/>
      <c r="L43" s="25"/>
      <c r="M43" s="24"/>
      <c r="N43" s="7"/>
      <c r="O43" s="6">
        <v>1037.6199999999999</v>
      </c>
      <c r="P43" s="27">
        <v>5188.1000000000004</v>
      </c>
      <c r="Q43" s="24"/>
      <c r="R43" s="7"/>
      <c r="S43" s="7"/>
      <c r="T43" s="25"/>
      <c r="U43" s="23"/>
      <c r="V43" s="24"/>
      <c r="W43" s="7"/>
      <c r="X43" s="7"/>
      <c r="Y43" s="7"/>
    </row>
    <row r="44" spans="1:25" ht="50.25" customHeight="1" x14ac:dyDescent="0.25">
      <c r="A44" s="4" t="s">
        <v>153</v>
      </c>
      <c r="B44" s="26" t="s">
        <v>956</v>
      </c>
      <c r="C44" s="24"/>
      <c r="D44" s="26" t="s">
        <v>957</v>
      </c>
      <c r="E44" s="24"/>
      <c r="F44" s="5" t="s">
        <v>419</v>
      </c>
      <c r="G44" s="27">
        <v>0.1</v>
      </c>
      <c r="H44" s="24"/>
      <c r="I44" s="27">
        <v>9516</v>
      </c>
      <c r="J44" s="24"/>
      <c r="K44" s="7"/>
      <c r="L44" s="25"/>
      <c r="M44" s="24"/>
      <c r="N44" s="7"/>
      <c r="O44" s="6">
        <v>9516</v>
      </c>
      <c r="P44" s="27">
        <v>951.6</v>
      </c>
      <c r="Q44" s="24"/>
      <c r="R44" s="7"/>
      <c r="S44" s="7"/>
      <c r="T44" s="25"/>
      <c r="U44" s="23"/>
      <c r="V44" s="24"/>
      <c r="W44" s="7"/>
      <c r="X44" s="7"/>
      <c r="Y44" s="7"/>
    </row>
    <row r="45" spans="1:25" ht="38.85" customHeight="1" x14ac:dyDescent="0.25">
      <c r="A45" s="4" t="s">
        <v>156</v>
      </c>
      <c r="B45" s="26" t="s">
        <v>860</v>
      </c>
      <c r="C45" s="24"/>
      <c r="D45" s="26" t="s">
        <v>861</v>
      </c>
      <c r="E45" s="24"/>
      <c r="F45" s="5" t="s">
        <v>419</v>
      </c>
      <c r="G45" s="27">
        <v>0.1</v>
      </c>
      <c r="H45" s="24"/>
      <c r="I45" s="27">
        <v>6012.69</v>
      </c>
      <c r="J45" s="24"/>
      <c r="K45" s="7"/>
      <c r="L45" s="25"/>
      <c r="M45" s="24"/>
      <c r="N45" s="7"/>
      <c r="O45" s="6">
        <v>6012.69</v>
      </c>
      <c r="P45" s="27">
        <v>601.27</v>
      </c>
      <c r="Q45" s="24"/>
      <c r="R45" s="7"/>
      <c r="S45" s="7"/>
      <c r="T45" s="25"/>
      <c r="U45" s="23"/>
      <c r="V45" s="24"/>
      <c r="W45" s="7"/>
      <c r="X45" s="7"/>
      <c r="Y45" s="7"/>
    </row>
    <row r="46" spans="1:25" ht="38.85" customHeight="1" x14ac:dyDescent="0.25">
      <c r="A46" s="4" t="s">
        <v>159</v>
      </c>
      <c r="B46" s="26" t="s">
        <v>864</v>
      </c>
      <c r="C46" s="24"/>
      <c r="D46" s="26" t="s">
        <v>865</v>
      </c>
      <c r="E46" s="24"/>
      <c r="F46" s="5" t="s">
        <v>88</v>
      </c>
      <c r="G46" s="27">
        <v>1</v>
      </c>
      <c r="H46" s="24"/>
      <c r="I46" s="27">
        <v>1958.38</v>
      </c>
      <c r="J46" s="24"/>
      <c r="K46" s="7"/>
      <c r="L46" s="25"/>
      <c r="M46" s="24"/>
      <c r="N46" s="7"/>
      <c r="O46" s="6">
        <v>1958.38</v>
      </c>
      <c r="P46" s="27">
        <v>1958.38</v>
      </c>
      <c r="Q46" s="24"/>
      <c r="R46" s="7"/>
      <c r="S46" s="7"/>
      <c r="T46" s="25"/>
      <c r="U46" s="23"/>
      <c r="V46" s="24"/>
      <c r="W46" s="7"/>
      <c r="X46" s="7"/>
      <c r="Y46" s="7"/>
    </row>
    <row r="47" spans="1:25" ht="137.1" customHeight="1" x14ac:dyDescent="0.25">
      <c r="A47" s="4" t="s">
        <v>162</v>
      </c>
      <c r="B47" s="26" t="s">
        <v>958</v>
      </c>
      <c r="C47" s="20"/>
      <c r="D47" s="26" t="s">
        <v>959</v>
      </c>
      <c r="E47" s="20"/>
      <c r="F47" s="5" t="s">
        <v>960</v>
      </c>
      <c r="G47" s="27">
        <v>0.3</v>
      </c>
      <c r="H47" s="20"/>
      <c r="I47" s="27">
        <v>23502.19</v>
      </c>
      <c r="J47" s="20"/>
      <c r="K47" s="7"/>
      <c r="L47" s="25"/>
      <c r="M47" s="20"/>
      <c r="N47" s="7"/>
      <c r="O47" s="6">
        <v>23502.19</v>
      </c>
      <c r="P47" s="27">
        <v>7050.66</v>
      </c>
      <c r="Q47" s="20"/>
      <c r="R47" s="7"/>
      <c r="S47" s="7"/>
      <c r="T47" s="25"/>
      <c r="U47" s="19"/>
      <c r="V47" s="20"/>
      <c r="W47" s="7"/>
      <c r="X47" s="7"/>
      <c r="Y47" s="7"/>
    </row>
    <row r="48" spans="1:25" ht="8.4499999999999993" customHeight="1" x14ac:dyDescent="0.25"/>
    <row r="49" spans="1:25" ht="18.2" customHeight="1" x14ac:dyDescent="0.25">
      <c r="A49" s="18" t="s">
        <v>0</v>
      </c>
      <c r="B49" s="19"/>
      <c r="C49" s="20"/>
      <c r="D49" s="18" t="s">
        <v>52</v>
      </c>
      <c r="E49" s="19"/>
      <c r="F49" s="19"/>
      <c r="G49" s="19"/>
      <c r="H49" s="19"/>
      <c r="I49" s="19"/>
      <c r="J49" s="19"/>
      <c r="K49" s="19"/>
      <c r="L49" s="19"/>
      <c r="M49" s="20"/>
      <c r="N49" s="8" t="s">
        <v>0</v>
      </c>
      <c r="O49" s="21" t="s">
        <v>961</v>
      </c>
      <c r="P49" s="19"/>
      <c r="Q49" s="20"/>
      <c r="R49" s="18" t="s">
        <v>0</v>
      </c>
      <c r="S49" s="19"/>
      <c r="T49" s="19"/>
      <c r="U49" s="19"/>
      <c r="V49" s="19"/>
      <c r="W49" s="19"/>
      <c r="X49" s="19"/>
      <c r="Y49" s="20"/>
    </row>
    <row r="50" spans="1:25" ht="18.2" customHeight="1" x14ac:dyDescent="0.25">
      <c r="A50" s="18" t="s">
        <v>0</v>
      </c>
      <c r="B50" s="19"/>
      <c r="C50" s="20"/>
      <c r="D50" s="18" t="s">
        <v>89</v>
      </c>
      <c r="E50" s="19"/>
      <c r="F50" s="19"/>
      <c r="G50" s="19"/>
      <c r="H50" s="19"/>
      <c r="I50" s="19"/>
      <c r="J50" s="19"/>
      <c r="K50" s="19"/>
      <c r="L50" s="19"/>
      <c r="M50" s="20"/>
      <c r="N50" s="8" t="s">
        <v>0</v>
      </c>
      <c r="O50" s="21" t="s">
        <v>961</v>
      </c>
      <c r="P50" s="19"/>
      <c r="Q50" s="20"/>
      <c r="R50" s="18" t="s">
        <v>0</v>
      </c>
      <c r="S50" s="19"/>
      <c r="T50" s="19"/>
      <c r="U50" s="19"/>
      <c r="V50" s="19"/>
      <c r="W50" s="19"/>
      <c r="X50" s="19"/>
      <c r="Y50" s="20"/>
    </row>
    <row r="51" spans="1:25" ht="18.2" customHeight="1" x14ac:dyDescent="0.25">
      <c r="A51" s="18" t="s">
        <v>0</v>
      </c>
      <c r="B51" s="19"/>
      <c r="C51" s="20"/>
      <c r="D51" s="18" t="s">
        <v>64</v>
      </c>
      <c r="E51" s="19"/>
      <c r="F51" s="19"/>
      <c r="G51" s="19"/>
      <c r="H51" s="19"/>
      <c r="I51" s="19"/>
      <c r="J51" s="19"/>
      <c r="K51" s="19"/>
      <c r="L51" s="19"/>
      <c r="M51" s="20"/>
      <c r="N51" s="8" t="s">
        <v>27</v>
      </c>
      <c r="O51" s="21" t="s">
        <v>961</v>
      </c>
      <c r="P51" s="19"/>
      <c r="Q51" s="20"/>
      <c r="R51" s="18" t="s">
        <v>0</v>
      </c>
      <c r="S51" s="19"/>
      <c r="T51" s="19"/>
      <c r="U51" s="19"/>
      <c r="V51" s="19"/>
      <c r="W51" s="19"/>
      <c r="X51" s="19"/>
      <c r="Y51" s="20"/>
    </row>
    <row r="52" spans="1:25" ht="18.2" customHeight="1" x14ac:dyDescent="0.25">
      <c r="A52" s="18" t="s">
        <v>0</v>
      </c>
      <c r="B52" s="19"/>
      <c r="C52" s="20"/>
      <c r="D52" s="18" t="s">
        <v>66</v>
      </c>
      <c r="E52" s="19"/>
      <c r="F52" s="19"/>
      <c r="G52" s="19"/>
      <c r="H52" s="19"/>
      <c r="I52" s="19"/>
      <c r="J52" s="19"/>
      <c r="K52" s="19"/>
      <c r="L52" s="19"/>
      <c r="M52" s="20"/>
      <c r="N52" s="8" t="s">
        <v>0</v>
      </c>
      <c r="O52" s="21" t="s">
        <v>961</v>
      </c>
      <c r="P52" s="19"/>
      <c r="Q52" s="20"/>
      <c r="R52" s="18" t="s">
        <v>0</v>
      </c>
      <c r="S52" s="19"/>
      <c r="T52" s="19"/>
      <c r="U52" s="19"/>
      <c r="V52" s="19"/>
      <c r="W52" s="19"/>
      <c r="X52" s="19"/>
      <c r="Y52" s="20"/>
    </row>
    <row r="53" spans="1:25" ht="18.2" customHeight="1" x14ac:dyDescent="0.25">
      <c r="A53" s="29" t="s">
        <v>90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</row>
    <row r="54" spans="1:25" ht="38.85" customHeight="1" x14ac:dyDescent="0.25">
      <c r="A54" s="4" t="s">
        <v>166</v>
      </c>
      <c r="B54" s="26" t="s">
        <v>91</v>
      </c>
      <c r="C54" s="20"/>
      <c r="D54" s="26" t="s">
        <v>878</v>
      </c>
      <c r="E54" s="20"/>
      <c r="F54" s="5" t="s">
        <v>93</v>
      </c>
      <c r="G54" s="27">
        <v>4</v>
      </c>
      <c r="H54" s="20"/>
      <c r="I54" s="27">
        <v>433.7</v>
      </c>
      <c r="J54" s="20"/>
      <c r="K54" s="7"/>
      <c r="L54" s="25"/>
      <c r="M54" s="20"/>
      <c r="N54" s="7"/>
      <c r="O54" s="6">
        <v>433.7</v>
      </c>
      <c r="P54" s="27">
        <v>1734.8</v>
      </c>
      <c r="Q54" s="20"/>
      <c r="R54" s="7"/>
      <c r="S54" s="7"/>
      <c r="T54" s="25"/>
      <c r="U54" s="19"/>
      <c r="V54" s="20"/>
      <c r="W54" s="7"/>
      <c r="X54" s="7"/>
      <c r="Y54" s="7"/>
    </row>
    <row r="55" spans="1:25" ht="8.4499999999999993" customHeight="1" x14ac:dyDescent="0.25"/>
    <row r="56" spans="1:25" ht="18.2" customHeight="1" x14ac:dyDescent="0.25">
      <c r="A56" s="18" t="s">
        <v>0</v>
      </c>
      <c r="B56" s="19"/>
      <c r="C56" s="20"/>
      <c r="D56" s="18" t="s">
        <v>52</v>
      </c>
      <c r="E56" s="23"/>
      <c r="F56" s="23"/>
      <c r="G56" s="23"/>
      <c r="H56" s="23"/>
      <c r="I56" s="23"/>
      <c r="J56" s="23"/>
      <c r="K56" s="23"/>
      <c r="L56" s="23"/>
      <c r="M56" s="24"/>
      <c r="N56" s="8" t="s">
        <v>0</v>
      </c>
      <c r="O56" s="21" t="s">
        <v>962</v>
      </c>
      <c r="P56" s="23"/>
      <c r="Q56" s="24"/>
      <c r="R56" s="18" t="s">
        <v>0</v>
      </c>
      <c r="S56" s="23"/>
      <c r="T56" s="23"/>
      <c r="U56" s="23"/>
      <c r="V56" s="23"/>
      <c r="W56" s="23"/>
      <c r="X56" s="23"/>
      <c r="Y56" s="24"/>
    </row>
    <row r="57" spans="1:25" ht="18.2" customHeight="1" x14ac:dyDescent="0.25">
      <c r="A57" s="18" t="s">
        <v>0</v>
      </c>
      <c r="B57" s="23"/>
      <c r="C57" s="24"/>
      <c r="D57" s="18" t="s">
        <v>89</v>
      </c>
      <c r="E57" s="23"/>
      <c r="F57" s="23"/>
      <c r="G57" s="23"/>
      <c r="H57" s="23"/>
      <c r="I57" s="23"/>
      <c r="J57" s="23"/>
      <c r="K57" s="23"/>
      <c r="L57" s="23"/>
      <c r="M57" s="24"/>
      <c r="N57" s="8" t="s">
        <v>0</v>
      </c>
      <c r="O57" s="21" t="s">
        <v>962</v>
      </c>
      <c r="P57" s="23"/>
      <c r="Q57" s="24"/>
      <c r="R57" s="18" t="s">
        <v>0</v>
      </c>
      <c r="S57" s="23"/>
      <c r="T57" s="23"/>
      <c r="U57" s="23"/>
      <c r="V57" s="23"/>
      <c r="W57" s="23"/>
      <c r="X57" s="23"/>
      <c r="Y57" s="24"/>
    </row>
    <row r="58" spans="1:25" ht="18.2" customHeight="1" x14ac:dyDescent="0.25">
      <c r="A58" s="18" t="s">
        <v>0</v>
      </c>
      <c r="B58" s="23"/>
      <c r="C58" s="24"/>
      <c r="D58" s="18" t="s">
        <v>64</v>
      </c>
      <c r="E58" s="23"/>
      <c r="F58" s="23"/>
      <c r="G58" s="23"/>
      <c r="H58" s="23"/>
      <c r="I58" s="23"/>
      <c r="J58" s="23"/>
      <c r="K58" s="23"/>
      <c r="L58" s="23"/>
      <c r="M58" s="24"/>
      <c r="N58" s="8" t="s">
        <v>27</v>
      </c>
      <c r="O58" s="21" t="s">
        <v>962</v>
      </c>
      <c r="P58" s="23"/>
      <c r="Q58" s="24"/>
      <c r="R58" s="18" t="s">
        <v>0</v>
      </c>
      <c r="S58" s="23"/>
      <c r="T58" s="23"/>
      <c r="U58" s="23"/>
      <c r="V58" s="23"/>
      <c r="W58" s="23"/>
      <c r="X58" s="23"/>
      <c r="Y58" s="24"/>
    </row>
    <row r="59" spans="1:25" ht="18.2" customHeight="1" x14ac:dyDescent="0.25">
      <c r="A59" s="18" t="s">
        <v>0</v>
      </c>
      <c r="B59" s="23"/>
      <c r="C59" s="24"/>
      <c r="D59" s="18" t="s">
        <v>66</v>
      </c>
      <c r="E59" s="23"/>
      <c r="F59" s="23"/>
      <c r="G59" s="23"/>
      <c r="H59" s="23"/>
      <c r="I59" s="23"/>
      <c r="J59" s="23"/>
      <c r="K59" s="23"/>
      <c r="L59" s="23"/>
      <c r="M59" s="24"/>
      <c r="N59" s="8" t="s">
        <v>0</v>
      </c>
      <c r="O59" s="21" t="s">
        <v>962</v>
      </c>
      <c r="P59" s="23"/>
      <c r="Q59" s="24"/>
      <c r="R59" s="18" t="s">
        <v>0</v>
      </c>
      <c r="S59" s="23"/>
      <c r="T59" s="23"/>
      <c r="U59" s="23"/>
      <c r="V59" s="23"/>
      <c r="W59" s="23"/>
      <c r="X59" s="23"/>
      <c r="Y59" s="24"/>
    </row>
    <row r="60" spans="1:25" ht="18.2" customHeight="1" x14ac:dyDescent="0.25">
      <c r="A60" s="18" t="s">
        <v>0</v>
      </c>
      <c r="B60" s="23"/>
      <c r="C60" s="24"/>
      <c r="D60" s="18" t="s">
        <v>96</v>
      </c>
      <c r="E60" s="23"/>
      <c r="F60" s="23"/>
      <c r="G60" s="23"/>
      <c r="H60" s="23"/>
      <c r="I60" s="23"/>
      <c r="J60" s="23"/>
      <c r="K60" s="23"/>
      <c r="L60" s="23"/>
      <c r="M60" s="24"/>
      <c r="N60" s="8" t="s">
        <v>97</v>
      </c>
      <c r="O60" s="21" t="s">
        <v>963</v>
      </c>
      <c r="P60" s="23"/>
      <c r="Q60" s="24"/>
      <c r="R60" s="18" t="s">
        <v>0</v>
      </c>
      <c r="S60" s="23"/>
      <c r="T60" s="23"/>
      <c r="U60" s="23"/>
      <c r="V60" s="23"/>
      <c r="W60" s="23"/>
      <c r="X60" s="23"/>
      <c r="Y60" s="24"/>
    </row>
    <row r="61" spans="1:25" ht="8.4499999999999993" customHeight="1" x14ac:dyDescent="0.25"/>
    <row r="62" spans="1:25" ht="18.2" customHeight="1" x14ac:dyDescent="0.25">
      <c r="A62" s="18" t="s">
        <v>0</v>
      </c>
      <c r="B62" s="23"/>
      <c r="C62" s="24"/>
      <c r="D62" s="18" t="s">
        <v>67</v>
      </c>
      <c r="E62" s="23"/>
      <c r="F62" s="23"/>
      <c r="G62" s="23"/>
      <c r="H62" s="23"/>
      <c r="I62" s="23"/>
      <c r="J62" s="23"/>
      <c r="K62" s="23"/>
      <c r="L62" s="23"/>
      <c r="M62" s="24"/>
      <c r="N62" s="8" t="s">
        <v>0</v>
      </c>
      <c r="O62" s="21" t="s">
        <v>964</v>
      </c>
      <c r="P62" s="23"/>
      <c r="Q62" s="24"/>
      <c r="R62" s="18" t="s">
        <v>0</v>
      </c>
      <c r="S62" s="23"/>
      <c r="T62" s="23"/>
      <c r="U62" s="23"/>
      <c r="V62" s="23"/>
      <c r="W62" s="23"/>
      <c r="X62" s="23"/>
      <c r="Y62" s="24"/>
    </row>
    <row r="63" spans="1:25" ht="8.4499999999999993" customHeight="1" x14ac:dyDescent="0.25"/>
    <row r="64" spans="1:25" ht="18.2" customHeight="1" x14ac:dyDescent="0.25">
      <c r="A64" s="18" t="s">
        <v>0</v>
      </c>
      <c r="B64" s="23"/>
      <c r="C64" s="24"/>
      <c r="D64" s="18" t="s">
        <v>68</v>
      </c>
      <c r="E64" s="23"/>
      <c r="F64" s="23"/>
      <c r="G64" s="23"/>
      <c r="H64" s="23"/>
      <c r="I64" s="23"/>
      <c r="J64" s="23"/>
      <c r="K64" s="23"/>
      <c r="L64" s="23"/>
      <c r="M64" s="24"/>
      <c r="N64" s="8" t="s">
        <v>0</v>
      </c>
      <c r="O64" s="21" t="s">
        <v>964</v>
      </c>
      <c r="P64" s="23"/>
      <c r="Q64" s="24"/>
      <c r="R64" s="18" t="s">
        <v>0</v>
      </c>
      <c r="S64" s="23"/>
      <c r="T64" s="23"/>
      <c r="U64" s="23"/>
      <c r="V64" s="23"/>
      <c r="W64" s="23"/>
      <c r="X64" s="23"/>
      <c r="Y64" s="24"/>
    </row>
    <row r="65" spans="1:25" ht="18.2" customHeight="1" x14ac:dyDescent="0.25">
      <c r="A65" s="18" t="s">
        <v>0</v>
      </c>
      <c r="B65" s="23"/>
      <c r="C65" s="24"/>
      <c r="D65" s="18" t="s">
        <v>69</v>
      </c>
      <c r="E65" s="23"/>
      <c r="F65" s="23"/>
      <c r="G65" s="23"/>
      <c r="H65" s="23"/>
      <c r="I65" s="23"/>
      <c r="J65" s="23"/>
      <c r="K65" s="23"/>
      <c r="L65" s="23"/>
      <c r="M65" s="24"/>
      <c r="N65" s="8" t="s">
        <v>0</v>
      </c>
      <c r="O65" s="21" t="s">
        <v>965</v>
      </c>
      <c r="P65" s="23"/>
      <c r="Q65" s="24"/>
      <c r="R65" s="18" t="s">
        <v>0</v>
      </c>
      <c r="S65" s="23"/>
      <c r="T65" s="23"/>
      <c r="U65" s="23"/>
      <c r="V65" s="23"/>
      <c r="W65" s="23"/>
      <c r="X65" s="23"/>
      <c r="Y65" s="24"/>
    </row>
    <row r="66" spans="1:25" ht="18.2" customHeight="1" x14ac:dyDescent="0.25">
      <c r="A66" s="18" t="s">
        <v>0</v>
      </c>
      <c r="B66" s="23"/>
      <c r="C66" s="24"/>
      <c r="D66" s="18" t="s">
        <v>71</v>
      </c>
      <c r="E66" s="19"/>
      <c r="F66" s="19"/>
      <c r="G66" s="19"/>
      <c r="H66" s="19"/>
      <c r="I66" s="19"/>
      <c r="J66" s="19"/>
      <c r="K66" s="19"/>
      <c r="L66" s="19"/>
      <c r="M66" s="20"/>
      <c r="N66" s="8" t="s">
        <v>72</v>
      </c>
      <c r="O66" s="21" t="s">
        <v>966</v>
      </c>
      <c r="P66" s="19"/>
      <c r="Q66" s="20"/>
      <c r="R66" s="18" t="s">
        <v>0</v>
      </c>
      <c r="S66" s="19"/>
      <c r="T66" s="19"/>
      <c r="U66" s="19"/>
      <c r="V66" s="19"/>
      <c r="W66" s="19"/>
      <c r="X66" s="19"/>
      <c r="Y66" s="20"/>
    </row>
    <row r="67" spans="1:25" ht="18.2" customHeight="1" x14ac:dyDescent="0.25">
      <c r="A67" s="18" t="s">
        <v>0</v>
      </c>
      <c r="B67" s="19"/>
      <c r="C67" s="20"/>
      <c r="D67" s="18" t="s">
        <v>74</v>
      </c>
      <c r="E67" s="19"/>
      <c r="F67" s="19"/>
      <c r="G67" s="19"/>
      <c r="H67" s="19"/>
      <c r="I67" s="19"/>
      <c r="J67" s="19"/>
      <c r="K67" s="19"/>
      <c r="L67" s="19"/>
      <c r="M67" s="20"/>
      <c r="N67" s="8" t="s">
        <v>0</v>
      </c>
      <c r="O67" s="21" t="s">
        <v>967</v>
      </c>
      <c r="P67" s="19"/>
      <c r="Q67" s="20"/>
      <c r="R67" s="18" t="s">
        <v>0</v>
      </c>
      <c r="S67" s="19"/>
      <c r="T67" s="19"/>
      <c r="U67" s="19"/>
      <c r="V67" s="19"/>
      <c r="W67" s="19"/>
      <c r="X67" s="19"/>
      <c r="Y67" s="20"/>
    </row>
    <row r="68" spans="1:25" ht="40.35" customHeight="1" x14ac:dyDescent="0.25"/>
    <row r="69" spans="1:25" ht="14.25" customHeight="1" x14ac:dyDescent="0.25">
      <c r="A69" s="16" t="s">
        <v>0</v>
      </c>
      <c r="B69" s="17"/>
      <c r="C69" s="22" t="s">
        <v>76</v>
      </c>
      <c r="D69" s="17"/>
      <c r="E69" s="17"/>
      <c r="F69" s="17"/>
      <c r="G69" s="17"/>
      <c r="H69" s="17"/>
      <c r="I69" s="17"/>
      <c r="J69" s="17"/>
      <c r="K69" s="17"/>
      <c r="L69" s="17"/>
      <c r="M69" s="22" t="s">
        <v>77</v>
      </c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ht="18.2" customHeight="1" x14ac:dyDescent="0.25">
      <c r="A70" s="16" t="s">
        <v>0</v>
      </c>
      <c r="B70" s="17"/>
      <c r="C70" s="16" t="s">
        <v>0</v>
      </c>
      <c r="D70" s="17"/>
      <c r="E70" s="12" t="s">
        <v>0</v>
      </c>
      <c r="F70" s="36"/>
      <c r="G70" s="36"/>
      <c r="H70" s="16" t="s">
        <v>0</v>
      </c>
      <c r="I70" s="17"/>
      <c r="J70" s="14" t="s">
        <v>0</v>
      </c>
      <c r="K70" s="17"/>
      <c r="L70" s="17"/>
      <c r="M70" s="16" t="s">
        <v>0</v>
      </c>
      <c r="N70" s="17"/>
      <c r="O70" s="17"/>
      <c r="P70" s="17"/>
      <c r="Q70" s="12" t="s">
        <v>0</v>
      </c>
      <c r="R70" s="36"/>
      <c r="S70" s="36"/>
      <c r="T70" s="36"/>
      <c r="U70" s="9" t="s">
        <v>0</v>
      </c>
      <c r="V70" s="14" t="s">
        <v>0</v>
      </c>
      <c r="W70" s="17"/>
      <c r="X70" s="17"/>
      <c r="Y70" s="17"/>
    </row>
    <row r="71" spans="1:25" ht="18.2" customHeight="1" x14ac:dyDescent="0.25"/>
  </sheetData>
  <mergeCells count="29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A30:C30"/>
    <mergeCell ref="D30:M30"/>
    <mergeCell ref="O30:Q30"/>
    <mergeCell ref="R30:Y30"/>
    <mergeCell ref="A31:C31"/>
    <mergeCell ref="D31:M31"/>
    <mergeCell ref="O31:Q31"/>
    <mergeCell ref="R31:Y31"/>
    <mergeCell ref="T26:V26"/>
    <mergeCell ref="A28:C28"/>
    <mergeCell ref="D28:M28"/>
    <mergeCell ref="O28:Q28"/>
    <mergeCell ref="R28:Y28"/>
    <mergeCell ref="A29:C29"/>
    <mergeCell ref="D29:M29"/>
    <mergeCell ref="O29:Q29"/>
    <mergeCell ref="R29:Y29"/>
    <mergeCell ref="B26:C26"/>
    <mergeCell ref="D26:E26"/>
    <mergeCell ref="G26:H26"/>
    <mergeCell ref="I26:J26"/>
    <mergeCell ref="L26:M26"/>
    <mergeCell ref="P26:Q26"/>
    <mergeCell ref="A34:C34"/>
    <mergeCell ref="D34:M34"/>
    <mergeCell ref="O34:Q34"/>
    <mergeCell ref="R34:Y34"/>
    <mergeCell ref="A35:C35"/>
    <mergeCell ref="D35:M35"/>
    <mergeCell ref="O35:Q35"/>
    <mergeCell ref="R35:Y35"/>
    <mergeCell ref="A32:C32"/>
    <mergeCell ref="D32:M32"/>
    <mergeCell ref="O32:Q32"/>
    <mergeCell ref="R32:Y32"/>
    <mergeCell ref="A33:C33"/>
    <mergeCell ref="D33:M33"/>
    <mergeCell ref="O33:Q33"/>
    <mergeCell ref="R33:Y33"/>
    <mergeCell ref="A36:C36"/>
    <mergeCell ref="D36:M36"/>
    <mergeCell ref="O36:Q36"/>
    <mergeCell ref="R36:Y36"/>
    <mergeCell ref="A37:Y37"/>
    <mergeCell ref="B38:C38"/>
    <mergeCell ref="D38:E38"/>
    <mergeCell ref="G38:H38"/>
    <mergeCell ref="I38:J38"/>
    <mergeCell ref="L38:M38"/>
    <mergeCell ref="P38:Q38"/>
    <mergeCell ref="T38:V38"/>
    <mergeCell ref="B39:C39"/>
    <mergeCell ref="D39:E39"/>
    <mergeCell ref="G39:H39"/>
    <mergeCell ref="I39:J39"/>
    <mergeCell ref="L39:M39"/>
    <mergeCell ref="P39:Q39"/>
    <mergeCell ref="T39:V39"/>
    <mergeCell ref="T40:V40"/>
    <mergeCell ref="B41:C41"/>
    <mergeCell ref="D41:E41"/>
    <mergeCell ref="G41:H41"/>
    <mergeCell ref="I41:J41"/>
    <mergeCell ref="L41:M41"/>
    <mergeCell ref="P41:Q41"/>
    <mergeCell ref="T41:V41"/>
    <mergeCell ref="B40:C40"/>
    <mergeCell ref="D40:E40"/>
    <mergeCell ref="G40:H40"/>
    <mergeCell ref="I40:J40"/>
    <mergeCell ref="L40:M40"/>
    <mergeCell ref="P40:Q40"/>
    <mergeCell ref="T42:V42"/>
    <mergeCell ref="B43:C43"/>
    <mergeCell ref="D43:E43"/>
    <mergeCell ref="G43:H43"/>
    <mergeCell ref="I43:J43"/>
    <mergeCell ref="L43:M43"/>
    <mergeCell ref="P43:Q43"/>
    <mergeCell ref="T43:V43"/>
    <mergeCell ref="B42:C42"/>
    <mergeCell ref="D42:E42"/>
    <mergeCell ref="G42:H42"/>
    <mergeCell ref="I42:J42"/>
    <mergeCell ref="L42:M42"/>
    <mergeCell ref="P42:Q42"/>
    <mergeCell ref="T44:V44"/>
    <mergeCell ref="B45:C45"/>
    <mergeCell ref="D45:E45"/>
    <mergeCell ref="G45:H45"/>
    <mergeCell ref="I45:J45"/>
    <mergeCell ref="L45:M45"/>
    <mergeCell ref="P45:Q45"/>
    <mergeCell ref="T45:V45"/>
    <mergeCell ref="B44:C44"/>
    <mergeCell ref="D44:E44"/>
    <mergeCell ref="G44:H44"/>
    <mergeCell ref="I44:J44"/>
    <mergeCell ref="L44:M44"/>
    <mergeCell ref="P44:Q44"/>
    <mergeCell ref="T46:V46"/>
    <mergeCell ref="B47:C47"/>
    <mergeCell ref="D47:E47"/>
    <mergeCell ref="G47:H47"/>
    <mergeCell ref="I47:J47"/>
    <mergeCell ref="L47:M47"/>
    <mergeCell ref="P47:Q47"/>
    <mergeCell ref="T47:V47"/>
    <mergeCell ref="B46:C46"/>
    <mergeCell ref="D46:E46"/>
    <mergeCell ref="G46:H46"/>
    <mergeCell ref="I46:J46"/>
    <mergeCell ref="L46:M46"/>
    <mergeCell ref="P46:Q46"/>
    <mergeCell ref="A51:C51"/>
    <mergeCell ref="D51:M51"/>
    <mergeCell ref="O51:Q51"/>
    <mergeCell ref="R51:Y51"/>
    <mergeCell ref="A52:C52"/>
    <mergeCell ref="D52:M52"/>
    <mergeCell ref="O52:Q52"/>
    <mergeCell ref="R52:Y52"/>
    <mergeCell ref="A49:C49"/>
    <mergeCell ref="D49:M49"/>
    <mergeCell ref="O49:Q49"/>
    <mergeCell ref="R49:Y49"/>
    <mergeCell ref="A50:C50"/>
    <mergeCell ref="D50:M50"/>
    <mergeCell ref="O50:Q50"/>
    <mergeCell ref="R50:Y50"/>
    <mergeCell ref="A56:C56"/>
    <mergeCell ref="D56:M56"/>
    <mergeCell ref="O56:Q56"/>
    <mergeCell ref="R56:Y56"/>
    <mergeCell ref="A57:C57"/>
    <mergeCell ref="D57:M57"/>
    <mergeCell ref="O57:Q57"/>
    <mergeCell ref="R57:Y57"/>
    <mergeCell ref="A53:Y53"/>
    <mergeCell ref="B54:C54"/>
    <mergeCell ref="D54:E54"/>
    <mergeCell ref="G54:H54"/>
    <mergeCell ref="I54:J54"/>
    <mergeCell ref="L54:M54"/>
    <mergeCell ref="P54:Q54"/>
    <mergeCell ref="T54:V54"/>
    <mergeCell ref="A60:C60"/>
    <mergeCell ref="D60:M60"/>
    <mergeCell ref="O60:Q60"/>
    <mergeCell ref="R60:Y60"/>
    <mergeCell ref="A62:C62"/>
    <mergeCell ref="D62:M62"/>
    <mergeCell ref="O62:Q62"/>
    <mergeCell ref="R62:Y62"/>
    <mergeCell ref="A58:C58"/>
    <mergeCell ref="D58:M58"/>
    <mergeCell ref="O58:Q58"/>
    <mergeCell ref="R58:Y58"/>
    <mergeCell ref="A59:C59"/>
    <mergeCell ref="D59:M59"/>
    <mergeCell ref="O59:Q59"/>
    <mergeCell ref="R59:Y59"/>
    <mergeCell ref="A66:C66"/>
    <mergeCell ref="D66:M66"/>
    <mergeCell ref="O66:Q66"/>
    <mergeCell ref="R66:Y66"/>
    <mergeCell ref="A67:C67"/>
    <mergeCell ref="D67:M67"/>
    <mergeCell ref="O67:Q67"/>
    <mergeCell ref="R67:Y67"/>
    <mergeCell ref="A64:C64"/>
    <mergeCell ref="D64:M64"/>
    <mergeCell ref="O64:Q64"/>
    <mergeCell ref="R64:Y64"/>
    <mergeCell ref="A65:C65"/>
    <mergeCell ref="D65:M65"/>
    <mergeCell ref="O65:Q65"/>
    <mergeCell ref="R65:Y65"/>
    <mergeCell ref="V70:Y70"/>
    <mergeCell ref="A69:B69"/>
    <mergeCell ref="C69:L69"/>
    <mergeCell ref="M69:Y69"/>
    <mergeCell ref="A70:B70"/>
    <mergeCell ref="C70:D70"/>
    <mergeCell ref="E70:G70"/>
    <mergeCell ref="H70:I70"/>
    <mergeCell ref="J70:L70"/>
    <mergeCell ref="M70:P70"/>
    <mergeCell ref="Q70:T7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&amp;R02-01-07 Стр. &amp;P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1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21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19.5" customHeight="1" x14ac:dyDescent="0.25">
      <c r="A4" s="47" t="s">
        <v>556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9.5" customHeight="1" x14ac:dyDescent="0.25">
      <c r="A5" s="48" t="s">
        <v>557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8.9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7993169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658015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2831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558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559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40.25" customHeight="1" x14ac:dyDescent="0.25">
      <c r="A17" s="4" t="s">
        <v>27</v>
      </c>
      <c r="B17" s="26" t="s">
        <v>560</v>
      </c>
      <c r="C17" s="20"/>
      <c r="D17" s="26" t="s">
        <v>561</v>
      </c>
      <c r="E17" s="20"/>
      <c r="F17" s="5" t="s">
        <v>211</v>
      </c>
      <c r="G17" s="27">
        <v>23.7</v>
      </c>
      <c r="H17" s="20"/>
      <c r="I17" s="27">
        <v>848.6</v>
      </c>
      <c r="J17" s="20"/>
      <c r="K17" s="6">
        <v>848.6</v>
      </c>
      <c r="L17" s="25"/>
      <c r="M17" s="20"/>
      <c r="N17" s="7"/>
      <c r="O17" s="7"/>
      <c r="P17" s="27">
        <v>20111.82</v>
      </c>
      <c r="Q17" s="20"/>
      <c r="R17" s="6">
        <v>20111.82</v>
      </c>
      <c r="S17" s="7"/>
      <c r="T17" s="25"/>
      <c r="U17" s="19"/>
      <c r="V17" s="20"/>
      <c r="W17" s="6">
        <v>4.5</v>
      </c>
      <c r="X17" s="6">
        <v>106.57</v>
      </c>
      <c r="Y17" s="7"/>
    </row>
    <row r="18" spans="1:25" ht="173.25" customHeight="1" x14ac:dyDescent="0.25">
      <c r="A18" s="4" t="s">
        <v>31</v>
      </c>
      <c r="B18" s="26" t="s">
        <v>562</v>
      </c>
      <c r="C18" s="20"/>
      <c r="D18" s="26" t="s">
        <v>563</v>
      </c>
      <c r="E18" s="20"/>
      <c r="F18" s="5" t="s">
        <v>564</v>
      </c>
      <c r="G18" s="27">
        <v>2.37</v>
      </c>
      <c r="H18" s="20"/>
      <c r="I18" s="27">
        <v>240.83</v>
      </c>
      <c r="J18" s="24"/>
      <c r="K18" s="7"/>
      <c r="L18" s="27">
        <v>240.83</v>
      </c>
      <c r="M18" s="24"/>
      <c r="N18" s="6">
        <v>89.95</v>
      </c>
      <c r="O18" s="7"/>
      <c r="P18" s="27">
        <v>570.77</v>
      </c>
      <c r="Q18" s="24"/>
      <c r="R18" s="7"/>
      <c r="S18" s="6">
        <v>570.77</v>
      </c>
      <c r="T18" s="27">
        <v>213.18</v>
      </c>
      <c r="U18" s="23"/>
      <c r="V18" s="24"/>
      <c r="W18" s="7"/>
      <c r="X18" s="7"/>
      <c r="Y18" s="6">
        <v>0.68</v>
      </c>
    </row>
    <row r="19" spans="1:25" ht="229.5" customHeight="1" x14ac:dyDescent="0.25">
      <c r="A19" s="4" t="s">
        <v>35</v>
      </c>
      <c r="B19" s="26" t="s">
        <v>565</v>
      </c>
      <c r="C19" s="24"/>
      <c r="D19" s="26" t="s">
        <v>566</v>
      </c>
      <c r="E19" s="24"/>
      <c r="F19" s="5" t="s">
        <v>110</v>
      </c>
      <c r="G19" s="27">
        <v>1.0920000000000001</v>
      </c>
      <c r="H19" s="24"/>
      <c r="I19" s="27">
        <v>54383.17</v>
      </c>
      <c r="J19" s="24"/>
      <c r="K19" s="7"/>
      <c r="L19" s="27">
        <v>54383.17</v>
      </c>
      <c r="M19" s="24"/>
      <c r="N19" s="6">
        <v>19644.45</v>
      </c>
      <c r="O19" s="7"/>
      <c r="P19" s="27">
        <v>59386.42</v>
      </c>
      <c r="Q19" s="24"/>
      <c r="R19" s="7"/>
      <c r="S19" s="6">
        <v>59386.42</v>
      </c>
      <c r="T19" s="27">
        <v>21451.74</v>
      </c>
      <c r="U19" s="23"/>
      <c r="V19" s="24"/>
      <c r="W19" s="7"/>
      <c r="X19" s="7"/>
      <c r="Y19" s="6">
        <v>68.540000000000006</v>
      </c>
    </row>
    <row r="20" spans="1:25" ht="209.25" customHeight="1" x14ac:dyDescent="0.25">
      <c r="A20" s="4" t="s">
        <v>38</v>
      </c>
      <c r="B20" s="26" t="s">
        <v>567</v>
      </c>
      <c r="C20" s="24"/>
      <c r="D20" s="26" t="s">
        <v>568</v>
      </c>
      <c r="E20" s="24"/>
      <c r="F20" s="5" t="s">
        <v>569</v>
      </c>
      <c r="G20" s="27">
        <v>23.7</v>
      </c>
      <c r="H20" s="24"/>
      <c r="I20" s="27">
        <v>609.70000000000005</v>
      </c>
      <c r="J20" s="24"/>
      <c r="K20" s="7"/>
      <c r="L20" s="27">
        <v>609.70000000000005</v>
      </c>
      <c r="M20" s="24"/>
      <c r="N20" s="6">
        <v>311.82</v>
      </c>
      <c r="O20" s="7"/>
      <c r="P20" s="27">
        <v>14449.89</v>
      </c>
      <c r="Q20" s="24"/>
      <c r="R20" s="7"/>
      <c r="S20" s="6">
        <v>14449.89</v>
      </c>
      <c r="T20" s="27">
        <v>7390.13</v>
      </c>
      <c r="U20" s="23"/>
      <c r="V20" s="24"/>
      <c r="W20" s="7"/>
      <c r="X20" s="7"/>
      <c r="Y20" s="6">
        <v>27.6</v>
      </c>
    </row>
    <row r="21" spans="1:25" ht="228" customHeight="1" x14ac:dyDescent="0.25">
      <c r="A21" s="4" t="s">
        <v>41</v>
      </c>
      <c r="B21" s="26" t="s">
        <v>570</v>
      </c>
      <c r="C21" s="24"/>
      <c r="D21" s="26" t="s">
        <v>571</v>
      </c>
      <c r="E21" s="24"/>
      <c r="F21" s="5" t="s">
        <v>116</v>
      </c>
      <c r="G21" s="27">
        <v>2.714</v>
      </c>
      <c r="H21" s="24"/>
      <c r="I21" s="27">
        <v>14281.78</v>
      </c>
      <c r="J21" s="24"/>
      <c r="K21" s="6">
        <v>7814.86</v>
      </c>
      <c r="L21" s="27">
        <v>6456.34</v>
      </c>
      <c r="M21" s="24"/>
      <c r="N21" s="6">
        <v>2033.63</v>
      </c>
      <c r="O21" s="6">
        <v>10.58</v>
      </c>
      <c r="P21" s="27">
        <v>38760.75</v>
      </c>
      <c r="Q21" s="24"/>
      <c r="R21" s="6">
        <v>21209.53</v>
      </c>
      <c r="S21" s="6">
        <v>17522.509999999998</v>
      </c>
      <c r="T21" s="27">
        <v>5519.27</v>
      </c>
      <c r="U21" s="23"/>
      <c r="V21" s="24"/>
      <c r="W21" s="6">
        <v>40.67</v>
      </c>
      <c r="X21" s="6">
        <v>110.37</v>
      </c>
      <c r="Y21" s="6">
        <v>17.21</v>
      </c>
    </row>
    <row r="22" spans="1:25" ht="228.75" customHeight="1" x14ac:dyDescent="0.25">
      <c r="A22" s="4" t="s">
        <v>45</v>
      </c>
      <c r="B22" s="26" t="s">
        <v>572</v>
      </c>
      <c r="C22" s="24"/>
      <c r="D22" s="26" t="s">
        <v>573</v>
      </c>
      <c r="E22" s="24"/>
      <c r="F22" s="5" t="s">
        <v>574</v>
      </c>
      <c r="G22" s="27">
        <v>16.59</v>
      </c>
      <c r="H22" s="24"/>
      <c r="I22" s="27">
        <v>31512.44</v>
      </c>
      <c r="J22" s="24"/>
      <c r="K22" s="6">
        <v>4032.14</v>
      </c>
      <c r="L22" s="27">
        <v>27446.6</v>
      </c>
      <c r="M22" s="24"/>
      <c r="N22" s="6">
        <v>5916.74</v>
      </c>
      <c r="O22" s="6">
        <v>33.700000000000003</v>
      </c>
      <c r="P22" s="27">
        <v>522791.38</v>
      </c>
      <c r="Q22" s="24"/>
      <c r="R22" s="6">
        <v>66893.2</v>
      </c>
      <c r="S22" s="6">
        <v>455339.1</v>
      </c>
      <c r="T22" s="27">
        <v>98158.720000000001</v>
      </c>
      <c r="U22" s="23"/>
      <c r="V22" s="24"/>
      <c r="W22" s="6">
        <v>20.79</v>
      </c>
      <c r="X22" s="6">
        <v>344.9</v>
      </c>
      <c r="Y22" s="6">
        <v>331.01</v>
      </c>
    </row>
    <row r="23" spans="1:25" ht="246.75" customHeight="1" x14ac:dyDescent="0.25">
      <c r="A23" s="4" t="s">
        <v>49</v>
      </c>
      <c r="B23" s="26" t="s">
        <v>575</v>
      </c>
      <c r="C23" s="24"/>
      <c r="D23" s="26" t="s">
        <v>576</v>
      </c>
      <c r="E23" s="24"/>
      <c r="F23" s="5" t="s">
        <v>574</v>
      </c>
      <c r="G23" s="27">
        <v>3.4079999999999999</v>
      </c>
      <c r="H23" s="24"/>
      <c r="I23" s="27">
        <v>49835.79</v>
      </c>
      <c r="J23" s="24"/>
      <c r="K23" s="6">
        <v>6257.79</v>
      </c>
      <c r="L23" s="27">
        <v>43530.83</v>
      </c>
      <c r="M23" s="24"/>
      <c r="N23" s="6">
        <v>9283.8700000000008</v>
      </c>
      <c r="O23" s="6">
        <v>47.17</v>
      </c>
      <c r="P23" s="27">
        <v>169840.37</v>
      </c>
      <c r="Q23" s="24"/>
      <c r="R23" s="6">
        <v>21326.55</v>
      </c>
      <c r="S23" s="6">
        <v>148353.06</v>
      </c>
      <c r="T23" s="27">
        <v>31639.43</v>
      </c>
      <c r="U23" s="23"/>
      <c r="V23" s="24"/>
      <c r="W23" s="6">
        <v>31.99</v>
      </c>
      <c r="X23" s="6">
        <v>109.03</v>
      </c>
      <c r="Y23" s="6">
        <v>100.92</v>
      </c>
    </row>
    <row r="24" spans="1:25" ht="258.75" customHeight="1" x14ac:dyDescent="0.25">
      <c r="A24" s="4" t="s">
        <v>123</v>
      </c>
      <c r="B24" s="26" t="s">
        <v>577</v>
      </c>
      <c r="C24" s="24"/>
      <c r="D24" s="26" t="s">
        <v>578</v>
      </c>
      <c r="E24" s="24"/>
      <c r="F24" s="5" t="s">
        <v>579</v>
      </c>
      <c r="G24" s="27">
        <v>1.357</v>
      </c>
      <c r="H24" s="24"/>
      <c r="I24" s="27">
        <v>469591.84</v>
      </c>
      <c r="J24" s="24"/>
      <c r="K24" s="6">
        <v>11788.78</v>
      </c>
      <c r="L24" s="27">
        <v>22579.88</v>
      </c>
      <c r="M24" s="24"/>
      <c r="N24" s="6">
        <v>8745.89</v>
      </c>
      <c r="O24" s="6">
        <v>435223.18</v>
      </c>
      <c r="P24" s="27">
        <v>637236.13</v>
      </c>
      <c r="Q24" s="24"/>
      <c r="R24" s="6">
        <v>15997.37</v>
      </c>
      <c r="S24" s="6">
        <v>30640.9</v>
      </c>
      <c r="T24" s="27">
        <v>11868.17</v>
      </c>
      <c r="U24" s="23"/>
      <c r="V24" s="24"/>
      <c r="W24" s="6">
        <v>50.65</v>
      </c>
      <c r="X24" s="6">
        <v>68.73</v>
      </c>
      <c r="Y24" s="6">
        <v>37.22</v>
      </c>
    </row>
    <row r="25" spans="1:25" ht="230.25" customHeight="1" x14ac:dyDescent="0.25">
      <c r="A25" s="4" t="s">
        <v>127</v>
      </c>
      <c r="B25" s="26" t="s">
        <v>580</v>
      </c>
      <c r="C25" s="24"/>
      <c r="D25" s="26" t="s">
        <v>581</v>
      </c>
      <c r="E25" s="24"/>
      <c r="F25" s="5" t="s">
        <v>579</v>
      </c>
      <c r="G25" s="27">
        <v>1.357</v>
      </c>
      <c r="H25" s="24"/>
      <c r="I25" s="27">
        <v>54148.77</v>
      </c>
      <c r="J25" s="24"/>
      <c r="K25" s="6">
        <v>27.68</v>
      </c>
      <c r="L25" s="27">
        <v>18.55</v>
      </c>
      <c r="M25" s="24"/>
      <c r="N25" s="7"/>
      <c r="O25" s="6">
        <v>54102.54</v>
      </c>
      <c r="P25" s="27">
        <v>73479.88</v>
      </c>
      <c r="Q25" s="24"/>
      <c r="R25" s="6">
        <v>37.56</v>
      </c>
      <c r="S25" s="6">
        <v>25.17</v>
      </c>
      <c r="T25" s="25"/>
      <c r="U25" s="23"/>
      <c r="V25" s="24"/>
      <c r="W25" s="6">
        <v>0.12</v>
      </c>
      <c r="X25" s="6">
        <v>0.16</v>
      </c>
      <c r="Y25" s="7"/>
    </row>
    <row r="26" spans="1:25" ht="254.25" customHeight="1" x14ac:dyDescent="0.25">
      <c r="A26" s="4" t="s">
        <v>130</v>
      </c>
      <c r="B26" s="26" t="s">
        <v>582</v>
      </c>
      <c r="C26" s="24"/>
      <c r="D26" s="26" t="s">
        <v>583</v>
      </c>
      <c r="E26" s="24"/>
      <c r="F26" s="5" t="s">
        <v>579</v>
      </c>
      <c r="G26" s="27">
        <v>1.357</v>
      </c>
      <c r="H26" s="24"/>
      <c r="I26" s="27">
        <v>501604.57</v>
      </c>
      <c r="J26" s="24"/>
      <c r="K26" s="6">
        <v>11788.78</v>
      </c>
      <c r="L26" s="27">
        <v>22579.88</v>
      </c>
      <c r="M26" s="24"/>
      <c r="N26" s="6">
        <v>8745.89</v>
      </c>
      <c r="O26" s="6">
        <v>467235.91</v>
      </c>
      <c r="P26" s="27">
        <v>680677.4</v>
      </c>
      <c r="Q26" s="24"/>
      <c r="R26" s="6">
        <v>15997.37</v>
      </c>
      <c r="S26" s="6">
        <v>30640.9</v>
      </c>
      <c r="T26" s="27">
        <v>11868.17</v>
      </c>
      <c r="U26" s="23"/>
      <c r="V26" s="24"/>
      <c r="W26" s="6">
        <v>50.65</v>
      </c>
      <c r="X26" s="6">
        <v>68.73</v>
      </c>
      <c r="Y26" s="6">
        <v>37.22</v>
      </c>
    </row>
    <row r="27" spans="1:25" ht="216" customHeight="1" x14ac:dyDescent="0.25">
      <c r="A27" s="4" t="s">
        <v>134</v>
      </c>
      <c r="B27" s="26" t="s">
        <v>584</v>
      </c>
      <c r="C27" s="24"/>
      <c r="D27" s="26" t="s">
        <v>585</v>
      </c>
      <c r="E27" s="24"/>
      <c r="F27" s="5" t="s">
        <v>227</v>
      </c>
      <c r="G27" s="27">
        <v>0.1</v>
      </c>
      <c r="H27" s="24"/>
      <c r="I27" s="27">
        <v>16833.18</v>
      </c>
      <c r="J27" s="24"/>
      <c r="K27" s="6">
        <v>5831.19</v>
      </c>
      <c r="L27" s="27">
        <v>3528.02</v>
      </c>
      <c r="M27" s="24"/>
      <c r="N27" s="6">
        <v>582.19000000000005</v>
      </c>
      <c r="O27" s="6">
        <v>7473.97</v>
      </c>
      <c r="P27" s="27">
        <v>1683.32</v>
      </c>
      <c r="Q27" s="24"/>
      <c r="R27" s="6">
        <v>583.12</v>
      </c>
      <c r="S27" s="6">
        <v>352.8</v>
      </c>
      <c r="T27" s="27">
        <v>58.22</v>
      </c>
      <c r="U27" s="23"/>
      <c r="V27" s="24"/>
      <c r="W27" s="6">
        <v>25.63</v>
      </c>
      <c r="X27" s="6">
        <v>2.56</v>
      </c>
      <c r="Y27" s="6">
        <v>0.18</v>
      </c>
    </row>
    <row r="28" spans="1:25" ht="225.75" customHeight="1" x14ac:dyDescent="0.25">
      <c r="A28" s="4" t="s">
        <v>138</v>
      </c>
      <c r="B28" s="26" t="s">
        <v>586</v>
      </c>
      <c r="C28" s="24"/>
      <c r="D28" s="26" t="s">
        <v>587</v>
      </c>
      <c r="E28" s="24"/>
      <c r="F28" s="5" t="s">
        <v>588</v>
      </c>
      <c r="G28" s="27">
        <v>2.25</v>
      </c>
      <c r="H28" s="24"/>
      <c r="I28" s="27">
        <v>44239.19</v>
      </c>
      <c r="J28" s="24"/>
      <c r="K28" s="6">
        <v>20580.2</v>
      </c>
      <c r="L28" s="27">
        <v>1025.3599999999999</v>
      </c>
      <c r="M28" s="24"/>
      <c r="N28" s="6">
        <v>305.95</v>
      </c>
      <c r="O28" s="6">
        <v>22633.63</v>
      </c>
      <c r="P28" s="27">
        <v>99538.18</v>
      </c>
      <c r="Q28" s="24"/>
      <c r="R28" s="6">
        <v>46305.45</v>
      </c>
      <c r="S28" s="6">
        <v>2307.06</v>
      </c>
      <c r="T28" s="27">
        <v>688.39</v>
      </c>
      <c r="U28" s="23"/>
      <c r="V28" s="24"/>
      <c r="W28" s="6">
        <v>100.62</v>
      </c>
      <c r="X28" s="6">
        <v>226.39</v>
      </c>
      <c r="Y28" s="6">
        <v>2.2000000000000002</v>
      </c>
    </row>
    <row r="29" spans="1:25" ht="8.4499999999999993" customHeight="1" x14ac:dyDescent="0.25"/>
    <row r="30" spans="1:25" ht="18.2" customHeight="1" x14ac:dyDescent="0.25">
      <c r="A30" s="18" t="s">
        <v>0</v>
      </c>
      <c r="B30" s="23"/>
      <c r="C30" s="24"/>
      <c r="D30" s="18" t="s">
        <v>52</v>
      </c>
      <c r="E30" s="23"/>
      <c r="F30" s="23"/>
      <c r="G30" s="23"/>
      <c r="H30" s="23"/>
      <c r="I30" s="23"/>
      <c r="J30" s="23"/>
      <c r="K30" s="23"/>
      <c r="L30" s="23"/>
      <c r="M30" s="24"/>
      <c r="N30" s="8" t="s">
        <v>0</v>
      </c>
      <c r="O30" s="21" t="s">
        <v>589</v>
      </c>
      <c r="P30" s="23"/>
      <c r="Q30" s="24"/>
      <c r="R30" s="18" t="s">
        <v>0</v>
      </c>
      <c r="S30" s="23"/>
      <c r="T30" s="23"/>
      <c r="U30" s="23"/>
      <c r="V30" s="23"/>
      <c r="W30" s="23"/>
      <c r="X30" s="23"/>
      <c r="Y30" s="24"/>
    </row>
    <row r="31" spans="1:25" ht="18.2" customHeight="1" x14ac:dyDescent="0.25">
      <c r="A31" s="18" t="s">
        <v>0</v>
      </c>
      <c r="B31" s="23"/>
      <c r="C31" s="24"/>
      <c r="D31" s="18" t="s">
        <v>84</v>
      </c>
      <c r="E31" s="23"/>
      <c r="F31" s="23"/>
      <c r="G31" s="23"/>
      <c r="H31" s="23"/>
      <c r="I31" s="23"/>
      <c r="J31" s="23"/>
      <c r="K31" s="23"/>
      <c r="L31" s="23"/>
      <c r="M31" s="24"/>
      <c r="N31" s="8" t="s">
        <v>0</v>
      </c>
      <c r="O31" s="21" t="s">
        <v>590</v>
      </c>
      <c r="P31" s="23"/>
      <c r="Q31" s="24"/>
      <c r="R31" s="18" t="s">
        <v>0</v>
      </c>
      <c r="S31" s="23"/>
      <c r="T31" s="23"/>
      <c r="U31" s="23"/>
      <c r="V31" s="23"/>
      <c r="W31" s="23"/>
      <c r="X31" s="23"/>
      <c r="Y31" s="24"/>
    </row>
    <row r="32" spans="1:25" ht="18.2" customHeight="1" x14ac:dyDescent="0.25">
      <c r="A32" s="18" t="s">
        <v>0</v>
      </c>
      <c r="B32" s="23"/>
      <c r="C32" s="24"/>
      <c r="D32" s="18" t="s">
        <v>54</v>
      </c>
      <c r="E32" s="23"/>
      <c r="F32" s="23"/>
      <c r="G32" s="23"/>
      <c r="H32" s="23"/>
      <c r="I32" s="23"/>
      <c r="J32" s="23"/>
      <c r="K32" s="23"/>
      <c r="L32" s="23"/>
      <c r="M32" s="24"/>
      <c r="N32" s="8" t="s">
        <v>0</v>
      </c>
      <c r="O32" s="21" t="s">
        <v>591</v>
      </c>
      <c r="P32" s="23"/>
      <c r="Q32" s="24"/>
      <c r="R32" s="18" t="s">
        <v>0</v>
      </c>
      <c r="S32" s="23"/>
      <c r="T32" s="23"/>
      <c r="U32" s="23"/>
      <c r="V32" s="23"/>
      <c r="W32" s="23"/>
      <c r="X32" s="23"/>
      <c r="Y32" s="24"/>
    </row>
    <row r="33" spans="1:25" ht="18.2" customHeight="1" x14ac:dyDescent="0.25">
      <c r="A33" s="18" t="s">
        <v>0</v>
      </c>
      <c r="B33" s="23"/>
      <c r="C33" s="24"/>
      <c r="D33" s="18" t="s">
        <v>56</v>
      </c>
      <c r="E33" s="23"/>
      <c r="F33" s="23"/>
      <c r="G33" s="23"/>
      <c r="H33" s="23"/>
      <c r="I33" s="23"/>
      <c r="J33" s="23"/>
      <c r="K33" s="23"/>
      <c r="L33" s="23"/>
      <c r="M33" s="24"/>
      <c r="N33" s="8" t="s">
        <v>0</v>
      </c>
      <c r="O33" s="21" t="s">
        <v>592</v>
      </c>
      <c r="P33" s="23"/>
      <c r="Q33" s="24"/>
      <c r="R33" s="18" t="s">
        <v>0</v>
      </c>
      <c r="S33" s="23"/>
      <c r="T33" s="23"/>
      <c r="U33" s="23"/>
      <c r="V33" s="23"/>
      <c r="W33" s="23"/>
      <c r="X33" s="23"/>
      <c r="Y33" s="24"/>
    </row>
    <row r="34" spans="1:25" ht="18.2" customHeight="1" x14ac:dyDescent="0.25">
      <c r="A34" s="18" t="s">
        <v>0</v>
      </c>
      <c r="B34" s="23"/>
      <c r="C34" s="24"/>
      <c r="D34" s="18" t="s">
        <v>58</v>
      </c>
      <c r="E34" s="23"/>
      <c r="F34" s="23"/>
      <c r="G34" s="23"/>
      <c r="H34" s="23"/>
      <c r="I34" s="23"/>
      <c r="J34" s="23"/>
      <c r="K34" s="23"/>
      <c r="L34" s="23"/>
      <c r="M34" s="24"/>
      <c r="N34" s="8" t="s">
        <v>0</v>
      </c>
      <c r="O34" s="21" t="s">
        <v>593</v>
      </c>
      <c r="P34" s="23"/>
      <c r="Q34" s="24"/>
      <c r="R34" s="18" t="s">
        <v>0</v>
      </c>
      <c r="S34" s="23"/>
      <c r="T34" s="23"/>
      <c r="U34" s="23"/>
      <c r="V34" s="23"/>
      <c r="W34" s="23"/>
      <c r="X34" s="23"/>
      <c r="Y34" s="24"/>
    </row>
    <row r="35" spans="1:25" ht="18.2" customHeight="1" x14ac:dyDescent="0.25">
      <c r="A35" s="18" t="s">
        <v>0</v>
      </c>
      <c r="B35" s="23"/>
      <c r="C35" s="24"/>
      <c r="D35" s="18" t="s">
        <v>60</v>
      </c>
      <c r="E35" s="23"/>
      <c r="F35" s="23"/>
      <c r="G35" s="23"/>
      <c r="H35" s="23"/>
      <c r="I35" s="23"/>
      <c r="J35" s="23"/>
      <c r="K35" s="23"/>
      <c r="L35" s="23"/>
      <c r="M35" s="24"/>
      <c r="N35" s="8" t="s">
        <v>0</v>
      </c>
      <c r="O35" s="21" t="s">
        <v>594</v>
      </c>
      <c r="P35" s="19"/>
      <c r="Q35" s="20"/>
      <c r="R35" s="18" t="s">
        <v>0</v>
      </c>
      <c r="S35" s="19"/>
      <c r="T35" s="19"/>
      <c r="U35" s="19"/>
      <c r="V35" s="19"/>
      <c r="W35" s="19"/>
      <c r="X35" s="19"/>
      <c r="Y35" s="20"/>
    </row>
    <row r="36" spans="1:25" ht="18.2" customHeight="1" x14ac:dyDescent="0.25">
      <c r="A36" s="18" t="s">
        <v>0</v>
      </c>
      <c r="B36" s="19"/>
      <c r="C36" s="20"/>
      <c r="D36" s="18" t="s">
        <v>62</v>
      </c>
      <c r="E36" s="19"/>
      <c r="F36" s="19"/>
      <c r="G36" s="19"/>
      <c r="H36" s="19"/>
      <c r="I36" s="19"/>
      <c r="J36" s="19"/>
      <c r="K36" s="19"/>
      <c r="L36" s="19"/>
      <c r="M36" s="20"/>
      <c r="N36" s="8" t="s">
        <v>0</v>
      </c>
      <c r="O36" s="21" t="s">
        <v>595</v>
      </c>
      <c r="P36" s="19"/>
      <c r="Q36" s="20"/>
      <c r="R36" s="18" t="s">
        <v>0</v>
      </c>
      <c r="S36" s="19"/>
      <c r="T36" s="19"/>
      <c r="U36" s="19"/>
      <c r="V36" s="19"/>
      <c r="W36" s="19"/>
      <c r="X36" s="19"/>
      <c r="Y36" s="20"/>
    </row>
    <row r="37" spans="1:25" ht="18.2" customHeight="1" x14ac:dyDescent="0.25">
      <c r="A37" s="18" t="s">
        <v>0</v>
      </c>
      <c r="B37" s="19"/>
      <c r="C37" s="20"/>
      <c r="D37" s="18" t="s">
        <v>64</v>
      </c>
      <c r="E37" s="19"/>
      <c r="F37" s="19"/>
      <c r="G37" s="19"/>
      <c r="H37" s="19"/>
      <c r="I37" s="19"/>
      <c r="J37" s="19"/>
      <c r="K37" s="19"/>
      <c r="L37" s="19"/>
      <c r="M37" s="20"/>
      <c r="N37" s="8" t="s">
        <v>27</v>
      </c>
      <c r="O37" s="21" t="s">
        <v>596</v>
      </c>
      <c r="P37" s="19"/>
      <c r="Q37" s="20"/>
      <c r="R37" s="18" t="s">
        <v>0</v>
      </c>
      <c r="S37" s="19"/>
      <c r="T37" s="19"/>
      <c r="U37" s="19"/>
      <c r="V37" s="19"/>
      <c r="W37" s="19"/>
      <c r="X37" s="19"/>
      <c r="Y37" s="20"/>
    </row>
    <row r="38" spans="1:25" ht="18.2" customHeight="1" x14ac:dyDescent="0.25">
      <c r="A38" s="18" t="s">
        <v>0</v>
      </c>
      <c r="B38" s="19"/>
      <c r="C38" s="20"/>
      <c r="D38" s="18" t="s">
        <v>66</v>
      </c>
      <c r="E38" s="19"/>
      <c r="F38" s="19"/>
      <c r="G38" s="19"/>
      <c r="H38" s="19"/>
      <c r="I38" s="19"/>
      <c r="J38" s="19"/>
      <c r="K38" s="19"/>
      <c r="L38" s="19"/>
      <c r="M38" s="20"/>
      <c r="N38" s="8" t="s">
        <v>0</v>
      </c>
      <c r="O38" s="21" t="s">
        <v>596</v>
      </c>
      <c r="P38" s="19"/>
      <c r="Q38" s="20"/>
      <c r="R38" s="18" t="s">
        <v>0</v>
      </c>
      <c r="S38" s="19"/>
      <c r="T38" s="19"/>
      <c r="U38" s="19"/>
      <c r="V38" s="19"/>
      <c r="W38" s="19"/>
      <c r="X38" s="19"/>
      <c r="Y38" s="20"/>
    </row>
    <row r="39" spans="1:25" ht="18.2" customHeight="1" x14ac:dyDescent="0.25">
      <c r="A39" s="29" t="s">
        <v>597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ht="248.25" customHeight="1" x14ac:dyDescent="0.25">
      <c r="A40" s="4" t="s">
        <v>141</v>
      </c>
      <c r="B40" s="26" t="s">
        <v>598</v>
      </c>
      <c r="C40" s="20"/>
      <c r="D40" s="26" t="s">
        <v>599</v>
      </c>
      <c r="E40" s="20"/>
      <c r="F40" s="5" t="s">
        <v>110</v>
      </c>
      <c r="G40" s="27">
        <v>0.1031</v>
      </c>
      <c r="H40" s="20"/>
      <c r="I40" s="27">
        <v>54383.17</v>
      </c>
      <c r="J40" s="20"/>
      <c r="K40" s="7"/>
      <c r="L40" s="27">
        <v>54383.17</v>
      </c>
      <c r="M40" s="20"/>
      <c r="N40" s="6">
        <v>19644.45</v>
      </c>
      <c r="O40" s="7"/>
      <c r="P40" s="27">
        <v>5606.9</v>
      </c>
      <c r="Q40" s="20"/>
      <c r="R40" s="7"/>
      <c r="S40" s="6">
        <v>5606.9</v>
      </c>
      <c r="T40" s="27">
        <v>2025.34</v>
      </c>
      <c r="U40" s="19"/>
      <c r="V40" s="20"/>
      <c r="W40" s="7"/>
      <c r="X40" s="7"/>
      <c r="Y40" s="6">
        <v>6.47</v>
      </c>
    </row>
    <row r="41" spans="1:25" ht="276.75" customHeight="1" x14ac:dyDescent="0.25">
      <c r="A41" s="4" t="s">
        <v>145</v>
      </c>
      <c r="B41" s="26" t="s">
        <v>600</v>
      </c>
      <c r="C41" s="20"/>
      <c r="D41" s="26" t="s">
        <v>601</v>
      </c>
      <c r="E41" s="20"/>
      <c r="F41" s="5" t="s">
        <v>113</v>
      </c>
      <c r="G41" s="27">
        <v>0.11459999999999999</v>
      </c>
      <c r="H41" s="20"/>
      <c r="I41" s="27">
        <v>53041.32</v>
      </c>
      <c r="J41" s="20"/>
      <c r="K41" s="6">
        <v>53041.32</v>
      </c>
      <c r="L41" s="25"/>
      <c r="M41" s="20"/>
      <c r="N41" s="7"/>
      <c r="O41" s="7"/>
      <c r="P41" s="27">
        <v>6078.54</v>
      </c>
      <c r="Q41" s="20"/>
      <c r="R41" s="6">
        <v>6078.54</v>
      </c>
      <c r="S41" s="7"/>
      <c r="T41" s="25"/>
      <c r="U41" s="19"/>
      <c r="V41" s="20"/>
      <c r="W41" s="6">
        <v>281.06</v>
      </c>
      <c r="X41" s="6">
        <v>32.21</v>
      </c>
      <c r="Y41" s="7"/>
    </row>
    <row r="42" spans="1:25" ht="237.75" customHeight="1" x14ac:dyDescent="0.25">
      <c r="A42" s="4" t="s">
        <v>148</v>
      </c>
      <c r="B42" s="26" t="s">
        <v>602</v>
      </c>
      <c r="C42" s="20"/>
      <c r="D42" s="26" t="s">
        <v>603</v>
      </c>
      <c r="E42" s="20"/>
      <c r="F42" s="5" t="s">
        <v>122</v>
      </c>
      <c r="G42" s="27">
        <v>22.92</v>
      </c>
      <c r="H42" s="20"/>
      <c r="I42" s="27">
        <v>1293.81</v>
      </c>
      <c r="J42" s="24"/>
      <c r="K42" s="6">
        <v>600.75</v>
      </c>
      <c r="L42" s="27">
        <v>318.85000000000002</v>
      </c>
      <c r="M42" s="24"/>
      <c r="N42" s="6">
        <v>101.07</v>
      </c>
      <c r="O42" s="6">
        <v>374.21</v>
      </c>
      <c r="P42" s="27">
        <v>29654.13</v>
      </c>
      <c r="Q42" s="24"/>
      <c r="R42" s="6">
        <v>13769.2</v>
      </c>
      <c r="S42" s="6">
        <v>7308.04</v>
      </c>
      <c r="T42" s="27">
        <v>2316.52</v>
      </c>
      <c r="U42" s="23"/>
      <c r="V42" s="24"/>
      <c r="W42" s="6">
        <v>3.04</v>
      </c>
      <c r="X42" s="6">
        <v>69.72</v>
      </c>
      <c r="Y42" s="6">
        <v>9.56</v>
      </c>
    </row>
    <row r="43" spans="1:25" ht="247.5" customHeight="1" x14ac:dyDescent="0.25">
      <c r="A43" s="4" t="s">
        <v>150</v>
      </c>
      <c r="B43" s="26" t="s">
        <v>604</v>
      </c>
      <c r="C43" s="24"/>
      <c r="D43" s="26" t="s">
        <v>605</v>
      </c>
      <c r="E43" s="24"/>
      <c r="F43" s="5" t="s">
        <v>144</v>
      </c>
      <c r="G43" s="27">
        <v>0.40110000000000001</v>
      </c>
      <c r="H43" s="24"/>
      <c r="I43" s="27">
        <v>646010.56999999995</v>
      </c>
      <c r="J43" s="24"/>
      <c r="K43" s="6">
        <v>74780.320000000007</v>
      </c>
      <c r="L43" s="27">
        <v>30910.57</v>
      </c>
      <c r="M43" s="24"/>
      <c r="N43" s="6">
        <v>7993.11</v>
      </c>
      <c r="O43" s="6">
        <v>540319.68000000005</v>
      </c>
      <c r="P43" s="27">
        <v>259114.84</v>
      </c>
      <c r="Q43" s="24"/>
      <c r="R43" s="6">
        <v>29994.39</v>
      </c>
      <c r="S43" s="6">
        <v>12398.23</v>
      </c>
      <c r="T43" s="27">
        <v>3206.04</v>
      </c>
      <c r="U43" s="23"/>
      <c r="V43" s="24"/>
      <c r="W43" s="6">
        <v>368.82</v>
      </c>
      <c r="X43" s="6">
        <v>147.93</v>
      </c>
      <c r="Y43" s="6">
        <v>10.28</v>
      </c>
    </row>
    <row r="44" spans="1:25" ht="255.75" customHeight="1" x14ac:dyDescent="0.25">
      <c r="A44" s="4" t="s">
        <v>153</v>
      </c>
      <c r="B44" s="26" t="s">
        <v>606</v>
      </c>
      <c r="C44" s="24"/>
      <c r="D44" s="26" t="s">
        <v>607</v>
      </c>
      <c r="E44" s="24"/>
      <c r="F44" s="5" t="s">
        <v>133</v>
      </c>
      <c r="G44" s="27">
        <v>3.82</v>
      </c>
      <c r="H44" s="24"/>
      <c r="I44" s="27">
        <v>15969.25</v>
      </c>
      <c r="J44" s="24"/>
      <c r="K44" s="6">
        <v>6450.34</v>
      </c>
      <c r="L44" s="27">
        <v>737.03</v>
      </c>
      <c r="M44" s="24"/>
      <c r="N44" s="7"/>
      <c r="O44" s="6">
        <v>8781.8799999999992</v>
      </c>
      <c r="P44" s="27">
        <v>61002.54</v>
      </c>
      <c r="Q44" s="24"/>
      <c r="R44" s="6">
        <v>24640.3</v>
      </c>
      <c r="S44" s="6">
        <v>2815.45</v>
      </c>
      <c r="T44" s="25"/>
      <c r="U44" s="23"/>
      <c r="V44" s="24"/>
      <c r="W44" s="6">
        <v>28.04</v>
      </c>
      <c r="X44" s="6">
        <v>107.1</v>
      </c>
      <c r="Y44" s="7"/>
    </row>
    <row r="45" spans="1:25" ht="216" customHeight="1" x14ac:dyDescent="0.25">
      <c r="A45" s="4" t="s">
        <v>156</v>
      </c>
      <c r="B45" s="26" t="s">
        <v>608</v>
      </c>
      <c r="C45" s="24"/>
      <c r="D45" s="26" t="s">
        <v>609</v>
      </c>
      <c r="E45" s="24"/>
      <c r="F45" s="5" t="s">
        <v>113</v>
      </c>
      <c r="G45" s="27">
        <v>0.61119999999999997</v>
      </c>
      <c r="H45" s="24"/>
      <c r="I45" s="27">
        <v>23324.43</v>
      </c>
      <c r="J45" s="24"/>
      <c r="K45" s="6">
        <v>23324.43</v>
      </c>
      <c r="L45" s="25"/>
      <c r="M45" s="24"/>
      <c r="N45" s="7"/>
      <c r="O45" s="7"/>
      <c r="P45" s="27">
        <v>14255.89</v>
      </c>
      <c r="Q45" s="24"/>
      <c r="R45" s="6">
        <v>14255.89</v>
      </c>
      <c r="S45" s="7"/>
      <c r="T45" s="25"/>
      <c r="U45" s="23"/>
      <c r="V45" s="24"/>
      <c r="W45" s="6">
        <v>128.55000000000001</v>
      </c>
      <c r="X45" s="6">
        <v>78.569999999999993</v>
      </c>
      <c r="Y45" s="7"/>
    </row>
    <row r="46" spans="1:25" ht="259.5" customHeight="1" x14ac:dyDescent="0.25">
      <c r="A46" s="4" t="s">
        <v>159</v>
      </c>
      <c r="B46" s="26" t="s">
        <v>610</v>
      </c>
      <c r="C46" s="24"/>
      <c r="D46" s="26" t="s">
        <v>611</v>
      </c>
      <c r="E46" s="24"/>
      <c r="F46" s="5" t="s">
        <v>612</v>
      </c>
      <c r="G46" s="27">
        <v>1.91</v>
      </c>
      <c r="H46" s="24"/>
      <c r="I46" s="27">
        <v>163971.93</v>
      </c>
      <c r="J46" s="24"/>
      <c r="K46" s="6">
        <v>72233.19</v>
      </c>
      <c r="L46" s="27">
        <v>31581.69</v>
      </c>
      <c r="M46" s="24"/>
      <c r="N46" s="6">
        <v>9223.89</v>
      </c>
      <c r="O46" s="6">
        <v>60157.05</v>
      </c>
      <c r="P46" s="27">
        <v>313186.39</v>
      </c>
      <c r="Q46" s="24"/>
      <c r="R46" s="6">
        <v>137965.39000000001</v>
      </c>
      <c r="S46" s="6">
        <v>60321.03</v>
      </c>
      <c r="T46" s="27">
        <v>17617.63</v>
      </c>
      <c r="U46" s="23"/>
      <c r="V46" s="24"/>
      <c r="W46" s="6">
        <v>321.45999999999998</v>
      </c>
      <c r="X46" s="6">
        <v>613.99</v>
      </c>
      <c r="Y46" s="6">
        <v>56.29</v>
      </c>
    </row>
    <row r="47" spans="1:25" ht="226.5" customHeight="1" x14ac:dyDescent="0.25">
      <c r="A47" s="4" t="s">
        <v>162</v>
      </c>
      <c r="B47" s="26" t="s">
        <v>613</v>
      </c>
      <c r="C47" s="24"/>
      <c r="D47" s="26" t="s">
        <v>614</v>
      </c>
      <c r="E47" s="24"/>
      <c r="F47" s="5" t="s">
        <v>387</v>
      </c>
      <c r="G47" s="27">
        <v>1.91</v>
      </c>
      <c r="H47" s="24"/>
      <c r="I47" s="27">
        <v>3149.18</v>
      </c>
      <c r="J47" s="24"/>
      <c r="K47" s="6">
        <v>2084.75</v>
      </c>
      <c r="L47" s="27">
        <v>615.49</v>
      </c>
      <c r="M47" s="24"/>
      <c r="N47" s="6">
        <v>381.16</v>
      </c>
      <c r="O47" s="6">
        <v>448.94</v>
      </c>
      <c r="P47" s="27">
        <v>6014.93</v>
      </c>
      <c r="Q47" s="24"/>
      <c r="R47" s="6">
        <v>3981.86</v>
      </c>
      <c r="S47" s="6">
        <v>1175.5899999999999</v>
      </c>
      <c r="T47" s="27">
        <v>728.02</v>
      </c>
      <c r="U47" s="23"/>
      <c r="V47" s="24"/>
      <c r="W47" s="6">
        <v>10.1</v>
      </c>
      <c r="X47" s="6">
        <v>19.3</v>
      </c>
      <c r="Y47" s="6">
        <v>2.72</v>
      </c>
    </row>
    <row r="48" spans="1:25" ht="238.5" customHeight="1" x14ac:dyDescent="0.25">
      <c r="A48" s="4" t="s">
        <v>166</v>
      </c>
      <c r="B48" s="26" t="s">
        <v>615</v>
      </c>
      <c r="C48" s="24"/>
      <c r="D48" s="26" t="s">
        <v>616</v>
      </c>
      <c r="E48" s="24"/>
      <c r="F48" s="5" t="s">
        <v>376</v>
      </c>
      <c r="G48" s="27">
        <v>0.01</v>
      </c>
      <c r="H48" s="24"/>
      <c r="I48" s="27">
        <v>885007.46</v>
      </c>
      <c r="J48" s="24"/>
      <c r="K48" s="6">
        <v>310635.32</v>
      </c>
      <c r="L48" s="27">
        <v>331494.51</v>
      </c>
      <c r="M48" s="24"/>
      <c r="N48" s="6">
        <v>101263.07</v>
      </c>
      <c r="O48" s="6">
        <v>242877.63</v>
      </c>
      <c r="P48" s="27">
        <v>8850.07</v>
      </c>
      <c r="Q48" s="24"/>
      <c r="R48" s="6">
        <v>3106.35</v>
      </c>
      <c r="S48" s="6">
        <v>3314.94</v>
      </c>
      <c r="T48" s="27">
        <v>1012.63</v>
      </c>
      <c r="U48" s="23"/>
      <c r="V48" s="24"/>
      <c r="W48" s="6">
        <v>1382.42</v>
      </c>
      <c r="X48" s="6">
        <v>13.82</v>
      </c>
      <c r="Y48" s="6">
        <v>3.25</v>
      </c>
    </row>
    <row r="49" spans="1:25" ht="8.4499999999999993" customHeight="1" x14ac:dyDescent="0.25"/>
    <row r="50" spans="1:25" ht="18.2" customHeight="1" x14ac:dyDescent="0.25">
      <c r="A50" s="18" t="s">
        <v>0</v>
      </c>
      <c r="B50" s="23"/>
      <c r="C50" s="24"/>
      <c r="D50" s="18" t="s">
        <v>52</v>
      </c>
      <c r="E50" s="23"/>
      <c r="F50" s="23"/>
      <c r="G50" s="23"/>
      <c r="H50" s="23"/>
      <c r="I50" s="23"/>
      <c r="J50" s="23"/>
      <c r="K50" s="23"/>
      <c r="L50" s="23"/>
      <c r="M50" s="24"/>
      <c r="N50" s="8" t="s">
        <v>0</v>
      </c>
      <c r="O50" s="21" t="s">
        <v>617</v>
      </c>
      <c r="P50" s="23"/>
      <c r="Q50" s="24"/>
      <c r="R50" s="18" t="s">
        <v>0</v>
      </c>
      <c r="S50" s="23"/>
      <c r="T50" s="23"/>
      <c r="U50" s="23"/>
      <c r="V50" s="23"/>
      <c r="W50" s="23"/>
      <c r="X50" s="23"/>
      <c r="Y50" s="24"/>
    </row>
    <row r="51" spans="1:25" ht="18.2" customHeight="1" x14ac:dyDescent="0.25">
      <c r="A51" s="18" t="s">
        <v>0</v>
      </c>
      <c r="B51" s="23"/>
      <c r="C51" s="24"/>
      <c r="D51" s="18" t="s">
        <v>84</v>
      </c>
      <c r="E51" s="23"/>
      <c r="F51" s="23"/>
      <c r="G51" s="23"/>
      <c r="H51" s="23"/>
      <c r="I51" s="23"/>
      <c r="J51" s="23"/>
      <c r="K51" s="23"/>
      <c r="L51" s="23"/>
      <c r="M51" s="24"/>
      <c r="N51" s="8" t="s">
        <v>0</v>
      </c>
      <c r="O51" s="21" t="s">
        <v>618</v>
      </c>
      <c r="P51" s="23"/>
      <c r="Q51" s="24"/>
      <c r="R51" s="18" t="s">
        <v>0</v>
      </c>
      <c r="S51" s="23"/>
      <c r="T51" s="23"/>
      <c r="U51" s="23"/>
      <c r="V51" s="23"/>
      <c r="W51" s="23"/>
      <c r="X51" s="23"/>
      <c r="Y51" s="24"/>
    </row>
    <row r="52" spans="1:25" ht="18.2" customHeight="1" x14ac:dyDescent="0.25">
      <c r="A52" s="18" t="s">
        <v>0</v>
      </c>
      <c r="B52" s="23"/>
      <c r="C52" s="24"/>
      <c r="D52" s="18" t="s">
        <v>54</v>
      </c>
      <c r="E52" s="23"/>
      <c r="F52" s="23"/>
      <c r="G52" s="23"/>
      <c r="H52" s="23"/>
      <c r="I52" s="23"/>
      <c r="J52" s="23"/>
      <c r="K52" s="23"/>
      <c r="L52" s="23"/>
      <c r="M52" s="24"/>
      <c r="N52" s="8" t="s">
        <v>0</v>
      </c>
      <c r="O52" s="21" t="s">
        <v>619</v>
      </c>
      <c r="P52" s="23"/>
      <c r="Q52" s="24"/>
      <c r="R52" s="18" t="s">
        <v>0</v>
      </c>
      <c r="S52" s="23"/>
      <c r="T52" s="23"/>
      <c r="U52" s="23"/>
      <c r="V52" s="23"/>
      <c r="W52" s="23"/>
      <c r="X52" s="23"/>
      <c r="Y52" s="24"/>
    </row>
    <row r="53" spans="1:25" ht="18.2" customHeight="1" x14ac:dyDescent="0.25">
      <c r="A53" s="18" t="s">
        <v>0</v>
      </c>
      <c r="B53" s="23"/>
      <c r="C53" s="24"/>
      <c r="D53" s="18" t="s">
        <v>56</v>
      </c>
      <c r="E53" s="23"/>
      <c r="F53" s="23"/>
      <c r="G53" s="23"/>
      <c r="H53" s="23"/>
      <c r="I53" s="23"/>
      <c r="J53" s="23"/>
      <c r="K53" s="23"/>
      <c r="L53" s="23"/>
      <c r="M53" s="24"/>
      <c r="N53" s="8" t="s">
        <v>0</v>
      </c>
      <c r="O53" s="21" t="s">
        <v>620</v>
      </c>
      <c r="P53" s="23"/>
      <c r="Q53" s="24"/>
      <c r="R53" s="18" t="s">
        <v>0</v>
      </c>
      <c r="S53" s="23"/>
      <c r="T53" s="23"/>
      <c r="U53" s="23"/>
      <c r="V53" s="23"/>
      <c r="W53" s="23"/>
      <c r="X53" s="23"/>
      <c r="Y53" s="24"/>
    </row>
    <row r="54" spans="1:25" ht="18.2" customHeight="1" x14ac:dyDescent="0.25">
      <c r="A54" s="18" t="s">
        <v>0</v>
      </c>
      <c r="B54" s="23"/>
      <c r="C54" s="24"/>
      <c r="D54" s="18" t="s">
        <v>58</v>
      </c>
      <c r="E54" s="23"/>
      <c r="F54" s="23"/>
      <c r="G54" s="23"/>
      <c r="H54" s="23"/>
      <c r="I54" s="23"/>
      <c r="J54" s="23"/>
      <c r="K54" s="23"/>
      <c r="L54" s="23"/>
      <c r="M54" s="24"/>
      <c r="N54" s="8" t="s">
        <v>0</v>
      </c>
      <c r="O54" s="21" t="s">
        <v>621</v>
      </c>
      <c r="P54" s="19"/>
      <c r="Q54" s="20"/>
      <c r="R54" s="18" t="s">
        <v>0</v>
      </c>
      <c r="S54" s="19"/>
      <c r="T54" s="19"/>
      <c r="U54" s="19"/>
      <c r="V54" s="19"/>
      <c r="W54" s="19"/>
      <c r="X54" s="19"/>
      <c r="Y54" s="20"/>
    </row>
    <row r="55" spans="1:25" ht="18.2" customHeight="1" x14ac:dyDescent="0.25">
      <c r="A55" s="18" t="s">
        <v>0</v>
      </c>
      <c r="B55" s="19"/>
      <c r="C55" s="20"/>
      <c r="D55" s="18" t="s">
        <v>60</v>
      </c>
      <c r="E55" s="19"/>
      <c r="F55" s="19"/>
      <c r="G55" s="19"/>
      <c r="H55" s="19"/>
      <c r="I55" s="19"/>
      <c r="J55" s="19"/>
      <c r="K55" s="19"/>
      <c r="L55" s="19"/>
      <c r="M55" s="20"/>
      <c r="N55" s="8" t="s">
        <v>0</v>
      </c>
      <c r="O55" s="21" t="s">
        <v>622</v>
      </c>
      <c r="P55" s="19"/>
      <c r="Q55" s="20"/>
      <c r="R55" s="18" t="s">
        <v>0</v>
      </c>
      <c r="S55" s="19"/>
      <c r="T55" s="19"/>
      <c r="U55" s="19"/>
      <c r="V55" s="19"/>
      <c r="W55" s="19"/>
      <c r="X55" s="19"/>
      <c r="Y55" s="20"/>
    </row>
    <row r="56" spans="1:25" ht="18.2" customHeight="1" x14ac:dyDescent="0.25">
      <c r="A56" s="18" t="s">
        <v>0</v>
      </c>
      <c r="B56" s="19"/>
      <c r="C56" s="20"/>
      <c r="D56" s="18" t="s">
        <v>62</v>
      </c>
      <c r="E56" s="19"/>
      <c r="F56" s="19"/>
      <c r="G56" s="19"/>
      <c r="H56" s="19"/>
      <c r="I56" s="19"/>
      <c r="J56" s="19"/>
      <c r="K56" s="19"/>
      <c r="L56" s="19"/>
      <c r="M56" s="20"/>
      <c r="N56" s="8" t="s">
        <v>0</v>
      </c>
      <c r="O56" s="21" t="s">
        <v>623</v>
      </c>
      <c r="P56" s="19"/>
      <c r="Q56" s="20"/>
      <c r="R56" s="18" t="s">
        <v>0</v>
      </c>
      <c r="S56" s="19"/>
      <c r="T56" s="19"/>
      <c r="U56" s="19"/>
      <c r="V56" s="19"/>
      <c r="W56" s="19"/>
      <c r="X56" s="19"/>
      <c r="Y56" s="20"/>
    </row>
    <row r="57" spans="1:25" ht="18.2" customHeight="1" x14ac:dyDescent="0.25">
      <c r="A57" s="18" t="s">
        <v>0</v>
      </c>
      <c r="B57" s="19"/>
      <c r="C57" s="20"/>
      <c r="D57" s="18" t="s">
        <v>64</v>
      </c>
      <c r="E57" s="19"/>
      <c r="F57" s="19"/>
      <c r="G57" s="19"/>
      <c r="H57" s="19"/>
      <c r="I57" s="19"/>
      <c r="J57" s="19"/>
      <c r="K57" s="19"/>
      <c r="L57" s="19"/>
      <c r="M57" s="20"/>
      <c r="N57" s="8" t="s">
        <v>27</v>
      </c>
      <c r="O57" s="21" t="s">
        <v>624</v>
      </c>
      <c r="P57" s="19"/>
      <c r="Q57" s="20"/>
      <c r="R57" s="18" t="s">
        <v>0</v>
      </c>
      <c r="S57" s="19"/>
      <c r="T57" s="19"/>
      <c r="U57" s="19"/>
      <c r="V57" s="19"/>
      <c r="W57" s="19"/>
      <c r="X57" s="19"/>
      <c r="Y57" s="20"/>
    </row>
    <row r="58" spans="1:25" ht="18.2" customHeight="1" x14ac:dyDescent="0.25">
      <c r="A58" s="18" t="s">
        <v>0</v>
      </c>
      <c r="B58" s="19"/>
      <c r="C58" s="20"/>
      <c r="D58" s="18" t="s">
        <v>66</v>
      </c>
      <c r="E58" s="19"/>
      <c r="F58" s="19"/>
      <c r="G58" s="19"/>
      <c r="H58" s="19"/>
      <c r="I58" s="19"/>
      <c r="J58" s="19"/>
      <c r="K58" s="19"/>
      <c r="L58" s="19"/>
      <c r="M58" s="20"/>
      <c r="N58" s="8" t="s">
        <v>0</v>
      </c>
      <c r="O58" s="21" t="s">
        <v>624</v>
      </c>
      <c r="P58" s="19"/>
      <c r="Q58" s="20"/>
      <c r="R58" s="18" t="s">
        <v>0</v>
      </c>
      <c r="S58" s="19"/>
      <c r="T58" s="19"/>
      <c r="U58" s="19"/>
      <c r="V58" s="19"/>
      <c r="W58" s="19"/>
      <c r="X58" s="19"/>
      <c r="Y58" s="20"/>
    </row>
    <row r="59" spans="1:25" ht="18.2" customHeight="1" x14ac:dyDescent="0.25">
      <c r="A59" s="29" t="s">
        <v>85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</row>
    <row r="60" spans="1:25" ht="33" customHeight="1" x14ac:dyDescent="0.25">
      <c r="A60" s="4" t="s">
        <v>170</v>
      </c>
      <c r="B60" s="26" t="s">
        <v>625</v>
      </c>
      <c r="C60" s="20"/>
      <c r="D60" s="26" t="s">
        <v>626</v>
      </c>
      <c r="E60" s="20"/>
      <c r="F60" s="5" t="s">
        <v>328</v>
      </c>
      <c r="G60" s="27">
        <v>3256.8</v>
      </c>
      <c r="H60" s="20"/>
      <c r="I60" s="27">
        <v>22.04</v>
      </c>
      <c r="J60" s="20"/>
      <c r="K60" s="7"/>
      <c r="L60" s="25"/>
      <c r="M60" s="20"/>
      <c r="N60" s="7"/>
      <c r="O60" s="6">
        <v>22.04</v>
      </c>
      <c r="P60" s="27">
        <v>71779.87</v>
      </c>
      <c r="Q60" s="20"/>
      <c r="R60" s="7"/>
      <c r="S60" s="7"/>
      <c r="T60" s="25"/>
      <c r="U60" s="19"/>
      <c r="V60" s="20"/>
      <c r="W60" s="7"/>
      <c r="X60" s="7"/>
      <c r="Y60" s="7"/>
    </row>
    <row r="61" spans="1:25" ht="33" customHeight="1" x14ac:dyDescent="0.25">
      <c r="A61" s="4" t="s">
        <v>174</v>
      </c>
      <c r="B61" s="26" t="s">
        <v>627</v>
      </c>
      <c r="C61" s="20"/>
      <c r="D61" s="26" t="s">
        <v>628</v>
      </c>
      <c r="E61" s="20"/>
      <c r="F61" s="5" t="s">
        <v>126</v>
      </c>
      <c r="G61" s="27">
        <v>0.1</v>
      </c>
      <c r="H61" s="20"/>
      <c r="I61" s="27">
        <v>440834.45</v>
      </c>
      <c r="J61" s="20"/>
      <c r="K61" s="7"/>
      <c r="L61" s="25"/>
      <c r="M61" s="20"/>
      <c r="N61" s="7"/>
      <c r="O61" s="6">
        <v>440834.45</v>
      </c>
      <c r="P61" s="27">
        <v>44083.45</v>
      </c>
      <c r="Q61" s="20"/>
      <c r="R61" s="7"/>
      <c r="S61" s="7"/>
      <c r="T61" s="25"/>
      <c r="U61" s="23"/>
      <c r="V61" s="24"/>
      <c r="W61" s="7"/>
      <c r="X61" s="7"/>
      <c r="Y61" s="7"/>
    </row>
    <row r="62" spans="1:25" ht="32.25" customHeight="1" x14ac:dyDescent="0.25">
      <c r="A62" s="4" t="s">
        <v>177</v>
      </c>
      <c r="B62" s="26" t="s">
        <v>629</v>
      </c>
      <c r="C62" s="24"/>
      <c r="D62" s="26" t="s">
        <v>630</v>
      </c>
      <c r="E62" s="24"/>
      <c r="F62" s="5" t="s">
        <v>88</v>
      </c>
      <c r="G62" s="27">
        <v>225</v>
      </c>
      <c r="H62" s="24"/>
      <c r="I62" s="27">
        <v>296.41000000000003</v>
      </c>
      <c r="J62" s="24"/>
      <c r="K62" s="7"/>
      <c r="L62" s="25"/>
      <c r="M62" s="24"/>
      <c r="N62" s="7"/>
      <c r="O62" s="6">
        <v>296.41000000000003</v>
      </c>
      <c r="P62" s="27">
        <v>66692.25</v>
      </c>
      <c r="Q62" s="24"/>
      <c r="R62" s="7"/>
      <c r="S62" s="7"/>
      <c r="T62" s="25"/>
      <c r="U62" s="23"/>
      <c r="V62" s="24"/>
      <c r="W62" s="7"/>
      <c r="X62" s="7"/>
      <c r="Y62" s="7"/>
    </row>
    <row r="63" spans="1:25" ht="53.25" customHeight="1" x14ac:dyDescent="0.25">
      <c r="A63" s="4" t="s">
        <v>180</v>
      </c>
      <c r="B63" s="26" t="s">
        <v>631</v>
      </c>
      <c r="C63" s="24"/>
      <c r="D63" s="26" t="s">
        <v>632</v>
      </c>
      <c r="E63" s="24"/>
      <c r="F63" s="5" t="s">
        <v>126</v>
      </c>
      <c r="G63" s="27">
        <v>1.10772</v>
      </c>
      <c r="H63" s="24"/>
      <c r="I63" s="27">
        <v>66163.929999999993</v>
      </c>
      <c r="J63" s="24"/>
      <c r="K63" s="7"/>
      <c r="L63" s="25"/>
      <c r="M63" s="24"/>
      <c r="N63" s="7"/>
      <c r="O63" s="6">
        <v>66163.929999999993</v>
      </c>
      <c r="P63" s="27">
        <v>73291.11</v>
      </c>
      <c r="Q63" s="24"/>
      <c r="R63" s="7"/>
      <c r="S63" s="7"/>
      <c r="T63" s="25"/>
      <c r="U63" s="23"/>
      <c r="V63" s="24"/>
      <c r="W63" s="7"/>
      <c r="X63" s="7"/>
      <c r="Y63" s="7"/>
    </row>
    <row r="64" spans="1:25" ht="33" customHeight="1" x14ac:dyDescent="0.25">
      <c r="A64" s="4" t="s">
        <v>184</v>
      </c>
      <c r="B64" s="26" t="s">
        <v>330</v>
      </c>
      <c r="C64" s="24"/>
      <c r="D64" s="26" t="s">
        <v>633</v>
      </c>
      <c r="E64" s="24"/>
      <c r="F64" s="5" t="s">
        <v>332</v>
      </c>
      <c r="G64" s="27">
        <v>2051.92</v>
      </c>
      <c r="H64" s="24"/>
      <c r="I64" s="27">
        <v>508.61</v>
      </c>
      <c r="J64" s="24"/>
      <c r="K64" s="7"/>
      <c r="L64" s="25"/>
      <c r="M64" s="24"/>
      <c r="N64" s="7"/>
      <c r="O64" s="6">
        <v>508.61</v>
      </c>
      <c r="P64" s="27">
        <v>1043627.03</v>
      </c>
      <c r="Q64" s="24"/>
      <c r="R64" s="7"/>
      <c r="S64" s="7"/>
      <c r="T64" s="25"/>
      <c r="U64" s="23"/>
      <c r="V64" s="24"/>
      <c r="W64" s="7"/>
      <c r="X64" s="7"/>
      <c r="Y64" s="7"/>
    </row>
    <row r="65" spans="1:25" ht="33" customHeight="1" x14ac:dyDescent="0.25">
      <c r="A65" s="4" t="s">
        <v>187</v>
      </c>
      <c r="B65" s="26" t="s">
        <v>634</v>
      </c>
      <c r="C65" s="24"/>
      <c r="D65" s="26" t="s">
        <v>635</v>
      </c>
      <c r="E65" s="24"/>
      <c r="F65" s="5" t="s">
        <v>332</v>
      </c>
      <c r="G65" s="27">
        <v>443.04</v>
      </c>
      <c r="H65" s="24"/>
      <c r="I65" s="27">
        <v>477.57</v>
      </c>
      <c r="J65" s="24"/>
      <c r="K65" s="7"/>
      <c r="L65" s="25"/>
      <c r="M65" s="24"/>
      <c r="N65" s="7"/>
      <c r="O65" s="6">
        <v>477.57</v>
      </c>
      <c r="P65" s="27">
        <v>211582.61</v>
      </c>
      <c r="Q65" s="24"/>
      <c r="R65" s="7"/>
      <c r="S65" s="7"/>
      <c r="T65" s="25"/>
      <c r="U65" s="23"/>
      <c r="V65" s="24"/>
      <c r="W65" s="7"/>
      <c r="X65" s="7"/>
      <c r="Y65" s="7"/>
    </row>
    <row r="66" spans="1:25" ht="8.4499999999999993" customHeight="1" x14ac:dyDescent="0.25"/>
    <row r="67" spans="1:25" ht="18.2" customHeight="1" x14ac:dyDescent="0.25">
      <c r="A67" s="18" t="s">
        <v>0</v>
      </c>
      <c r="B67" s="23"/>
      <c r="C67" s="24"/>
      <c r="D67" s="18" t="s">
        <v>52</v>
      </c>
      <c r="E67" s="23"/>
      <c r="F67" s="23"/>
      <c r="G67" s="23"/>
      <c r="H67" s="23"/>
      <c r="I67" s="23"/>
      <c r="J67" s="23"/>
      <c r="K67" s="23"/>
      <c r="L67" s="23"/>
      <c r="M67" s="24"/>
      <c r="N67" s="8" t="s">
        <v>0</v>
      </c>
      <c r="O67" s="21" t="s">
        <v>636</v>
      </c>
      <c r="P67" s="23"/>
      <c r="Q67" s="24"/>
      <c r="R67" s="18" t="s">
        <v>0</v>
      </c>
      <c r="S67" s="19"/>
      <c r="T67" s="19"/>
      <c r="U67" s="19"/>
      <c r="V67" s="19"/>
      <c r="W67" s="19"/>
      <c r="X67" s="19"/>
      <c r="Y67" s="20"/>
    </row>
    <row r="68" spans="1:25" ht="18.2" customHeight="1" x14ac:dyDescent="0.25">
      <c r="A68" s="18" t="s">
        <v>0</v>
      </c>
      <c r="B68" s="19"/>
      <c r="C68" s="20"/>
      <c r="D68" s="18" t="s">
        <v>89</v>
      </c>
      <c r="E68" s="19"/>
      <c r="F68" s="19"/>
      <c r="G68" s="19"/>
      <c r="H68" s="19"/>
      <c r="I68" s="19"/>
      <c r="J68" s="19"/>
      <c r="K68" s="19"/>
      <c r="L68" s="19"/>
      <c r="M68" s="20"/>
      <c r="N68" s="8" t="s">
        <v>0</v>
      </c>
      <c r="O68" s="21" t="s">
        <v>636</v>
      </c>
      <c r="P68" s="19"/>
      <c r="Q68" s="20"/>
      <c r="R68" s="18" t="s">
        <v>0</v>
      </c>
      <c r="S68" s="19"/>
      <c r="T68" s="19"/>
      <c r="U68" s="19"/>
      <c r="V68" s="19"/>
      <c r="W68" s="19"/>
      <c r="X68" s="19"/>
      <c r="Y68" s="20"/>
    </row>
    <row r="69" spans="1:25" ht="18.2" customHeight="1" x14ac:dyDescent="0.25">
      <c r="A69" s="18" t="s">
        <v>0</v>
      </c>
      <c r="B69" s="19"/>
      <c r="C69" s="20"/>
      <c r="D69" s="18" t="s">
        <v>64</v>
      </c>
      <c r="E69" s="19"/>
      <c r="F69" s="19"/>
      <c r="G69" s="19"/>
      <c r="H69" s="19"/>
      <c r="I69" s="19"/>
      <c r="J69" s="19"/>
      <c r="K69" s="19"/>
      <c r="L69" s="19"/>
      <c r="M69" s="20"/>
      <c r="N69" s="8" t="s">
        <v>27</v>
      </c>
      <c r="O69" s="21" t="s">
        <v>636</v>
      </c>
      <c r="P69" s="19"/>
      <c r="Q69" s="20"/>
      <c r="R69" s="18" t="s">
        <v>0</v>
      </c>
      <c r="S69" s="19"/>
      <c r="T69" s="19"/>
      <c r="U69" s="19"/>
      <c r="V69" s="19"/>
      <c r="W69" s="19"/>
      <c r="X69" s="19"/>
      <c r="Y69" s="20"/>
    </row>
    <row r="70" spans="1:25" ht="18.2" customHeight="1" x14ac:dyDescent="0.25">
      <c r="A70" s="18" t="s">
        <v>0</v>
      </c>
      <c r="B70" s="19"/>
      <c r="C70" s="20"/>
      <c r="D70" s="18" t="s">
        <v>66</v>
      </c>
      <c r="E70" s="19"/>
      <c r="F70" s="19"/>
      <c r="G70" s="19"/>
      <c r="H70" s="19"/>
      <c r="I70" s="19"/>
      <c r="J70" s="19"/>
      <c r="K70" s="19"/>
      <c r="L70" s="19"/>
      <c r="M70" s="20"/>
      <c r="N70" s="8" t="s">
        <v>0</v>
      </c>
      <c r="O70" s="21" t="s">
        <v>636</v>
      </c>
      <c r="P70" s="19"/>
      <c r="Q70" s="20"/>
      <c r="R70" s="18" t="s">
        <v>0</v>
      </c>
      <c r="S70" s="19"/>
      <c r="T70" s="19"/>
      <c r="U70" s="19"/>
      <c r="V70" s="19"/>
      <c r="W70" s="19"/>
      <c r="X70" s="19"/>
      <c r="Y70" s="20"/>
    </row>
    <row r="71" spans="1:25" ht="18.2" customHeight="1" x14ac:dyDescent="0.25">
      <c r="A71" s="29" t="s">
        <v>90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</row>
    <row r="72" spans="1:25" ht="33.75" customHeight="1" x14ac:dyDescent="0.25">
      <c r="A72" s="4" t="s">
        <v>190</v>
      </c>
      <c r="B72" s="26" t="s">
        <v>91</v>
      </c>
      <c r="C72" s="20"/>
      <c r="D72" s="26" t="s">
        <v>637</v>
      </c>
      <c r="E72" s="20"/>
      <c r="F72" s="5" t="s">
        <v>93</v>
      </c>
      <c r="G72" s="27">
        <v>1</v>
      </c>
      <c r="H72" s="20"/>
      <c r="I72" s="27">
        <v>29166.67</v>
      </c>
      <c r="J72" s="20"/>
      <c r="K72" s="7"/>
      <c r="L72" s="25"/>
      <c r="M72" s="20"/>
      <c r="N72" s="7"/>
      <c r="O72" s="6">
        <v>29166.67</v>
      </c>
      <c r="P72" s="27">
        <v>29166.67</v>
      </c>
      <c r="Q72" s="20"/>
      <c r="R72" s="7"/>
      <c r="S72" s="7"/>
      <c r="T72" s="25"/>
      <c r="U72" s="19"/>
      <c r="V72" s="20"/>
      <c r="W72" s="7"/>
      <c r="X72" s="7"/>
      <c r="Y72" s="7"/>
    </row>
    <row r="73" spans="1:25" ht="52.5" customHeight="1" x14ac:dyDescent="0.25">
      <c r="A73" s="4" t="s">
        <v>193</v>
      </c>
      <c r="B73" s="26" t="s">
        <v>91</v>
      </c>
      <c r="C73" s="20"/>
      <c r="D73" s="26" t="s">
        <v>638</v>
      </c>
      <c r="E73" s="20"/>
      <c r="F73" s="5" t="s">
        <v>535</v>
      </c>
      <c r="G73" s="27">
        <v>191</v>
      </c>
      <c r="H73" s="20"/>
      <c r="I73" s="27">
        <v>1105.83</v>
      </c>
      <c r="J73" s="20"/>
      <c r="K73" s="7"/>
      <c r="L73" s="25"/>
      <c r="M73" s="20"/>
      <c r="N73" s="7"/>
      <c r="O73" s="6">
        <v>1105.83</v>
      </c>
      <c r="P73" s="27">
        <v>211213.53</v>
      </c>
      <c r="Q73" s="20"/>
      <c r="R73" s="7"/>
      <c r="S73" s="7"/>
      <c r="T73" s="25"/>
      <c r="U73" s="19"/>
      <c r="V73" s="20"/>
      <c r="W73" s="7"/>
      <c r="X73" s="7"/>
      <c r="Y73" s="7"/>
    </row>
    <row r="74" spans="1:25" ht="50.25" customHeight="1" x14ac:dyDescent="0.25">
      <c r="A74" s="4" t="s">
        <v>196</v>
      </c>
      <c r="B74" s="26" t="s">
        <v>91</v>
      </c>
      <c r="C74" s="20"/>
      <c r="D74" s="26" t="s">
        <v>639</v>
      </c>
      <c r="E74" s="20"/>
      <c r="F74" s="5" t="s">
        <v>0</v>
      </c>
      <c r="G74" s="27">
        <v>1</v>
      </c>
      <c r="H74" s="20"/>
      <c r="I74" s="27">
        <v>83333.33</v>
      </c>
      <c r="J74" s="20"/>
      <c r="K74" s="7"/>
      <c r="L74" s="25"/>
      <c r="M74" s="24"/>
      <c r="N74" s="7"/>
      <c r="O74" s="6">
        <v>83333.33</v>
      </c>
      <c r="P74" s="27">
        <v>83333.33</v>
      </c>
      <c r="Q74" s="24"/>
      <c r="R74" s="7"/>
      <c r="S74" s="7"/>
      <c r="T74" s="25"/>
      <c r="U74" s="23"/>
      <c r="V74" s="24"/>
      <c r="W74" s="7"/>
      <c r="X74" s="7"/>
      <c r="Y74" s="7"/>
    </row>
    <row r="75" spans="1:25" ht="8.4499999999999993" customHeight="1" x14ac:dyDescent="0.25"/>
    <row r="76" spans="1:25" ht="18.2" customHeight="1" x14ac:dyDescent="0.25">
      <c r="A76" s="18" t="s">
        <v>0</v>
      </c>
      <c r="B76" s="23"/>
      <c r="C76" s="24"/>
      <c r="D76" s="18" t="s">
        <v>52</v>
      </c>
      <c r="E76" s="23"/>
      <c r="F76" s="23"/>
      <c r="G76" s="23"/>
      <c r="H76" s="23"/>
      <c r="I76" s="23"/>
      <c r="J76" s="23"/>
      <c r="K76" s="23"/>
      <c r="L76" s="23"/>
      <c r="M76" s="24"/>
      <c r="N76" s="8" t="s">
        <v>0</v>
      </c>
      <c r="O76" s="21" t="s">
        <v>640</v>
      </c>
      <c r="P76" s="23"/>
      <c r="Q76" s="24"/>
      <c r="R76" s="18" t="s">
        <v>0</v>
      </c>
      <c r="S76" s="23"/>
      <c r="T76" s="23"/>
      <c r="U76" s="23"/>
      <c r="V76" s="23"/>
      <c r="W76" s="23"/>
      <c r="X76" s="23"/>
      <c r="Y76" s="24"/>
    </row>
    <row r="77" spans="1:25" ht="18.2" customHeight="1" x14ac:dyDescent="0.25">
      <c r="A77" s="18" t="s">
        <v>0</v>
      </c>
      <c r="B77" s="23"/>
      <c r="C77" s="24"/>
      <c r="D77" s="18" t="s">
        <v>89</v>
      </c>
      <c r="E77" s="23"/>
      <c r="F77" s="23"/>
      <c r="G77" s="23"/>
      <c r="H77" s="23"/>
      <c r="I77" s="23"/>
      <c r="J77" s="23"/>
      <c r="K77" s="23"/>
      <c r="L77" s="23"/>
      <c r="M77" s="24"/>
      <c r="N77" s="8" t="s">
        <v>0</v>
      </c>
      <c r="O77" s="21" t="s">
        <v>640</v>
      </c>
      <c r="P77" s="23"/>
      <c r="Q77" s="24"/>
      <c r="R77" s="18" t="s">
        <v>0</v>
      </c>
      <c r="S77" s="23"/>
      <c r="T77" s="23"/>
      <c r="U77" s="23"/>
      <c r="V77" s="23"/>
      <c r="W77" s="23"/>
      <c r="X77" s="23"/>
      <c r="Y77" s="24"/>
    </row>
    <row r="78" spans="1:25" ht="18.2" customHeight="1" x14ac:dyDescent="0.25">
      <c r="A78" s="18" t="s">
        <v>0</v>
      </c>
      <c r="B78" s="23"/>
      <c r="C78" s="24"/>
      <c r="D78" s="18" t="s">
        <v>64</v>
      </c>
      <c r="E78" s="23"/>
      <c r="F78" s="23"/>
      <c r="G78" s="23"/>
      <c r="H78" s="23"/>
      <c r="I78" s="23"/>
      <c r="J78" s="23"/>
      <c r="K78" s="23"/>
      <c r="L78" s="23"/>
      <c r="M78" s="24"/>
      <c r="N78" s="8" t="s">
        <v>27</v>
      </c>
      <c r="O78" s="21" t="s">
        <v>640</v>
      </c>
      <c r="P78" s="23"/>
      <c r="Q78" s="24"/>
      <c r="R78" s="18" t="s">
        <v>0</v>
      </c>
      <c r="S78" s="23"/>
      <c r="T78" s="23"/>
      <c r="U78" s="23"/>
      <c r="V78" s="23"/>
      <c r="W78" s="23"/>
      <c r="X78" s="23"/>
      <c r="Y78" s="24"/>
    </row>
    <row r="79" spans="1:25" ht="18.2" customHeight="1" x14ac:dyDescent="0.25">
      <c r="A79" s="18" t="s">
        <v>0</v>
      </c>
      <c r="B79" s="23"/>
      <c r="C79" s="24"/>
      <c r="D79" s="18" t="s">
        <v>66</v>
      </c>
      <c r="E79" s="23"/>
      <c r="F79" s="23"/>
      <c r="G79" s="23"/>
      <c r="H79" s="23"/>
      <c r="I79" s="23"/>
      <c r="J79" s="23"/>
      <c r="K79" s="23"/>
      <c r="L79" s="23"/>
      <c r="M79" s="24"/>
      <c r="N79" s="8" t="s">
        <v>0</v>
      </c>
      <c r="O79" s="21" t="s">
        <v>640</v>
      </c>
      <c r="P79" s="23"/>
      <c r="Q79" s="24"/>
      <c r="R79" s="18" t="s">
        <v>0</v>
      </c>
      <c r="S79" s="23"/>
      <c r="T79" s="23"/>
      <c r="U79" s="23"/>
      <c r="V79" s="23"/>
      <c r="W79" s="23"/>
      <c r="X79" s="23"/>
      <c r="Y79" s="24"/>
    </row>
    <row r="80" spans="1:25" ht="18.2" customHeight="1" x14ac:dyDescent="0.25">
      <c r="A80" s="18" t="s">
        <v>0</v>
      </c>
      <c r="B80" s="23"/>
      <c r="C80" s="24"/>
      <c r="D80" s="18" t="s">
        <v>96</v>
      </c>
      <c r="E80" s="23"/>
      <c r="F80" s="23"/>
      <c r="G80" s="23"/>
      <c r="H80" s="23"/>
      <c r="I80" s="23"/>
      <c r="J80" s="23"/>
      <c r="K80" s="23"/>
      <c r="L80" s="23"/>
      <c r="M80" s="24"/>
      <c r="N80" s="8" t="s">
        <v>97</v>
      </c>
      <c r="O80" s="21" t="s">
        <v>641</v>
      </c>
      <c r="P80" s="23"/>
      <c r="Q80" s="24"/>
      <c r="R80" s="18" t="s">
        <v>0</v>
      </c>
      <c r="S80" s="23"/>
      <c r="T80" s="23"/>
      <c r="U80" s="23"/>
      <c r="V80" s="23"/>
      <c r="W80" s="23"/>
      <c r="X80" s="23"/>
      <c r="Y80" s="24"/>
    </row>
    <row r="81" spans="1:25" ht="8.4499999999999993" customHeight="1" x14ac:dyDescent="0.25"/>
    <row r="82" spans="1:25" ht="18.2" customHeight="1" x14ac:dyDescent="0.25">
      <c r="A82" s="18" t="s">
        <v>0</v>
      </c>
      <c r="B82" s="23"/>
      <c r="C82" s="24"/>
      <c r="D82" s="18" t="s">
        <v>67</v>
      </c>
      <c r="E82" s="23"/>
      <c r="F82" s="23"/>
      <c r="G82" s="23"/>
      <c r="H82" s="23"/>
      <c r="I82" s="23"/>
      <c r="J82" s="23"/>
      <c r="K82" s="23"/>
      <c r="L82" s="23"/>
      <c r="M82" s="24"/>
      <c r="N82" s="8" t="s">
        <v>0</v>
      </c>
      <c r="O82" s="21" t="s">
        <v>642</v>
      </c>
      <c r="P82" s="23"/>
      <c r="Q82" s="24"/>
      <c r="R82" s="18" t="s">
        <v>0</v>
      </c>
      <c r="S82" s="23"/>
      <c r="T82" s="23"/>
      <c r="U82" s="23"/>
      <c r="V82" s="23"/>
      <c r="W82" s="23"/>
      <c r="X82" s="23"/>
      <c r="Y82" s="24"/>
    </row>
    <row r="83" spans="1:25" ht="8.4499999999999993" customHeight="1" x14ac:dyDescent="0.25"/>
    <row r="84" spans="1:25" ht="18.2" customHeight="1" x14ac:dyDescent="0.25">
      <c r="A84" s="18" t="s">
        <v>0</v>
      </c>
      <c r="B84" s="23"/>
      <c r="C84" s="24"/>
      <c r="D84" s="18" t="s">
        <v>68</v>
      </c>
      <c r="E84" s="23"/>
      <c r="F84" s="23"/>
      <c r="G84" s="23"/>
      <c r="H84" s="23"/>
      <c r="I84" s="23"/>
      <c r="J84" s="23"/>
      <c r="K84" s="23"/>
      <c r="L84" s="23"/>
      <c r="M84" s="24"/>
      <c r="N84" s="8" t="s">
        <v>0</v>
      </c>
      <c r="O84" s="21" t="s">
        <v>642</v>
      </c>
      <c r="P84" s="23"/>
      <c r="Q84" s="24"/>
      <c r="R84" s="18" t="s">
        <v>0</v>
      </c>
      <c r="S84" s="23"/>
      <c r="T84" s="23"/>
      <c r="U84" s="23"/>
      <c r="V84" s="23"/>
      <c r="W84" s="23"/>
      <c r="X84" s="23"/>
      <c r="Y84" s="24"/>
    </row>
    <row r="85" spans="1:25" ht="18.2" customHeight="1" x14ac:dyDescent="0.25">
      <c r="A85" s="18" t="s">
        <v>0</v>
      </c>
      <c r="B85" s="23"/>
      <c r="C85" s="24"/>
      <c r="D85" s="18" t="s">
        <v>69</v>
      </c>
      <c r="E85" s="19"/>
      <c r="F85" s="19"/>
      <c r="G85" s="19"/>
      <c r="H85" s="19"/>
      <c r="I85" s="19"/>
      <c r="J85" s="19"/>
      <c r="K85" s="19"/>
      <c r="L85" s="19"/>
      <c r="M85" s="20"/>
      <c r="N85" s="8" t="s">
        <v>0</v>
      </c>
      <c r="O85" s="21" t="s">
        <v>643</v>
      </c>
      <c r="P85" s="19"/>
      <c r="Q85" s="20"/>
      <c r="R85" s="18" t="s">
        <v>0</v>
      </c>
      <c r="S85" s="19"/>
      <c r="T85" s="19"/>
      <c r="U85" s="19"/>
      <c r="V85" s="19"/>
      <c r="W85" s="19"/>
      <c r="X85" s="19"/>
      <c r="Y85" s="20"/>
    </row>
    <row r="86" spans="1:25" ht="18.2" customHeight="1" x14ac:dyDescent="0.25">
      <c r="A86" s="18" t="s">
        <v>0</v>
      </c>
      <c r="B86" s="19"/>
      <c r="C86" s="20"/>
      <c r="D86" s="18" t="s">
        <v>71</v>
      </c>
      <c r="E86" s="19"/>
      <c r="F86" s="19"/>
      <c r="G86" s="19"/>
      <c r="H86" s="19"/>
      <c r="I86" s="19"/>
      <c r="J86" s="19"/>
      <c r="K86" s="19"/>
      <c r="L86" s="19"/>
      <c r="M86" s="20"/>
      <c r="N86" s="8" t="s">
        <v>72</v>
      </c>
      <c r="O86" s="21" t="s">
        <v>644</v>
      </c>
      <c r="P86" s="19"/>
      <c r="Q86" s="20"/>
      <c r="R86" s="18" t="s">
        <v>0</v>
      </c>
      <c r="S86" s="19"/>
      <c r="T86" s="19"/>
      <c r="U86" s="19"/>
      <c r="V86" s="19"/>
      <c r="W86" s="19"/>
      <c r="X86" s="19"/>
      <c r="Y86" s="20"/>
    </row>
    <row r="87" spans="1:25" ht="18.2" customHeight="1" x14ac:dyDescent="0.25">
      <c r="A87" s="18" t="s">
        <v>0</v>
      </c>
      <c r="B87" s="19"/>
      <c r="C87" s="20"/>
      <c r="D87" s="18" t="s">
        <v>74</v>
      </c>
      <c r="E87" s="19"/>
      <c r="F87" s="19"/>
      <c r="G87" s="19"/>
      <c r="H87" s="19"/>
      <c r="I87" s="19"/>
      <c r="J87" s="19"/>
      <c r="K87" s="19"/>
      <c r="L87" s="19"/>
      <c r="M87" s="20"/>
      <c r="N87" s="8" t="s">
        <v>0</v>
      </c>
      <c r="O87" s="21" t="s">
        <v>645</v>
      </c>
      <c r="P87" s="19"/>
      <c r="Q87" s="20"/>
      <c r="R87" s="18" t="s">
        <v>0</v>
      </c>
      <c r="S87" s="19"/>
      <c r="T87" s="19"/>
      <c r="U87" s="19"/>
      <c r="V87" s="19"/>
      <c r="W87" s="19"/>
      <c r="X87" s="19"/>
      <c r="Y87" s="20"/>
    </row>
    <row r="88" spans="1:25" ht="21" customHeight="1" x14ac:dyDescent="0.25"/>
    <row r="89" spans="1:25" ht="14.25" customHeight="1" x14ac:dyDescent="0.25">
      <c r="A89" s="16" t="s">
        <v>0</v>
      </c>
      <c r="B89" s="17"/>
      <c r="C89" s="22" t="s">
        <v>76</v>
      </c>
      <c r="D89" s="17"/>
      <c r="E89" s="17"/>
      <c r="F89" s="17"/>
      <c r="G89" s="17"/>
      <c r="H89" s="17"/>
      <c r="I89" s="17"/>
      <c r="J89" s="17"/>
      <c r="K89" s="17"/>
      <c r="L89" s="17"/>
      <c r="M89" s="22" t="s">
        <v>77</v>
      </c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ht="18.2" customHeight="1" x14ac:dyDescent="0.25">
      <c r="A90" s="16" t="s">
        <v>0</v>
      </c>
      <c r="B90" s="17"/>
      <c r="C90" s="16" t="s">
        <v>0</v>
      </c>
      <c r="D90" s="17"/>
      <c r="E90" s="12" t="s">
        <v>0</v>
      </c>
      <c r="F90" s="36"/>
      <c r="G90" s="36"/>
      <c r="H90" s="16" t="s">
        <v>0</v>
      </c>
      <c r="I90" s="17"/>
      <c r="J90" s="14" t="s">
        <v>0</v>
      </c>
      <c r="K90" s="17"/>
      <c r="L90" s="17"/>
      <c r="M90" s="16" t="s">
        <v>0</v>
      </c>
      <c r="N90" s="17"/>
      <c r="O90" s="17"/>
      <c r="P90" s="17"/>
      <c r="Q90" s="12" t="s">
        <v>0</v>
      </c>
      <c r="R90" s="36"/>
      <c r="S90" s="36"/>
      <c r="T90" s="36"/>
      <c r="U90" s="9" t="s">
        <v>0</v>
      </c>
      <c r="V90" s="14" t="s">
        <v>0</v>
      </c>
      <c r="W90" s="17"/>
      <c r="X90" s="17"/>
      <c r="Y90" s="17"/>
    </row>
    <row r="91" spans="1:25" ht="18.2" customHeight="1" x14ac:dyDescent="0.25"/>
  </sheetData>
  <mergeCells count="39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T26:V26"/>
    <mergeCell ref="B27:C27"/>
    <mergeCell ref="D27:E27"/>
    <mergeCell ref="G27:H27"/>
    <mergeCell ref="I27:J27"/>
    <mergeCell ref="L27:M27"/>
    <mergeCell ref="P27:Q27"/>
    <mergeCell ref="T27:V27"/>
    <mergeCell ref="B26:C26"/>
    <mergeCell ref="D26:E26"/>
    <mergeCell ref="G26:H26"/>
    <mergeCell ref="I26:J26"/>
    <mergeCell ref="L26:M26"/>
    <mergeCell ref="P26:Q26"/>
    <mergeCell ref="A32:C32"/>
    <mergeCell ref="D32:M32"/>
    <mergeCell ref="O32:Q32"/>
    <mergeCell ref="R32:Y32"/>
    <mergeCell ref="A33:C33"/>
    <mergeCell ref="D33:M33"/>
    <mergeCell ref="O33:Q33"/>
    <mergeCell ref="R33:Y33"/>
    <mergeCell ref="T28:V28"/>
    <mergeCell ref="A30:C30"/>
    <mergeCell ref="D30:M30"/>
    <mergeCell ref="O30:Q30"/>
    <mergeCell ref="R30:Y30"/>
    <mergeCell ref="A31:C31"/>
    <mergeCell ref="D31:M31"/>
    <mergeCell ref="O31:Q31"/>
    <mergeCell ref="R31:Y31"/>
    <mergeCell ref="B28:C28"/>
    <mergeCell ref="D28:E28"/>
    <mergeCell ref="G28:H28"/>
    <mergeCell ref="I28:J28"/>
    <mergeCell ref="L28:M28"/>
    <mergeCell ref="P28:Q28"/>
    <mergeCell ref="A36:C36"/>
    <mergeCell ref="D36:M36"/>
    <mergeCell ref="O36:Q36"/>
    <mergeCell ref="R36:Y36"/>
    <mergeCell ref="A37:C37"/>
    <mergeCell ref="D37:M37"/>
    <mergeCell ref="O37:Q37"/>
    <mergeCell ref="R37:Y37"/>
    <mergeCell ref="A34:C34"/>
    <mergeCell ref="D34:M34"/>
    <mergeCell ref="O34:Q34"/>
    <mergeCell ref="R34:Y34"/>
    <mergeCell ref="A35:C35"/>
    <mergeCell ref="D35:M35"/>
    <mergeCell ref="O35:Q35"/>
    <mergeCell ref="R35:Y35"/>
    <mergeCell ref="A38:C38"/>
    <mergeCell ref="D38:M38"/>
    <mergeCell ref="O38:Q38"/>
    <mergeCell ref="R38:Y38"/>
    <mergeCell ref="A39:Y39"/>
    <mergeCell ref="B40:C40"/>
    <mergeCell ref="D40:E40"/>
    <mergeCell ref="G40:H40"/>
    <mergeCell ref="I40:J40"/>
    <mergeCell ref="L40:M40"/>
    <mergeCell ref="P40:Q40"/>
    <mergeCell ref="T40:V40"/>
    <mergeCell ref="B41:C41"/>
    <mergeCell ref="D41:E41"/>
    <mergeCell ref="G41:H41"/>
    <mergeCell ref="I41:J41"/>
    <mergeCell ref="L41:M41"/>
    <mergeCell ref="P41:Q41"/>
    <mergeCell ref="T41:V41"/>
    <mergeCell ref="T42:V42"/>
    <mergeCell ref="B43:C43"/>
    <mergeCell ref="D43:E43"/>
    <mergeCell ref="G43:H43"/>
    <mergeCell ref="I43:J43"/>
    <mergeCell ref="L43:M43"/>
    <mergeCell ref="P43:Q43"/>
    <mergeCell ref="T43:V43"/>
    <mergeCell ref="B42:C42"/>
    <mergeCell ref="D42:E42"/>
    <mergeCell ref="G42:H42"/>
    <mergeCell ref="I42:J42"/>
    <mergeCell ref="L42:M42"/>
    <mergeCell ref="P42:Q42"/>
    <mergeCell ref="T44:V44"/>
    <mergeCell ref="B45:C45"/>
    <mergeCell ref="D45:E45"/>
    <mergeCell ref="G45:H45"/>
    <mergeCell ref="I45:J45"/>
    <mergeCell ref="L45:M45"/>
    <mergeCell ref="P45:Q45"/>
    <mergeCell ref="T45:V45"/>
    <mergeCell ref="B44:C44"/>
    <mergeCell ref="D44:E44"/>
    <mergeCell ref="G44:H44"/>
    <mergeCell ref="I44:J44"/>
    <mergeCell ref="L44:M44"/>
    <mergeCell ref="P44:Q44"/>
    <mergeCell ref="T46:V46"/>
    <mergeCell ref="B47:C47"/>
    <mergeCell ref="D47:E47"/>
    <mergeCell ref="G47:H47"/>
    <mergeCell ref="I47:J47"/>
    <mergeCell ref="L47:M47"/>
    <mergeCell ref="P47:Q47"/>
    <mergeCell ref="T47:V47"/>
    <mergeCell ref="B46:C46"/>
    <mergeCell ref="D46:E46"/>
    <mergeCell ref="G46:H46"/>
    <mergeCell ref="I46:J46"/>
    <mergeCell ref="L46:M46"/>
    <mergeCell ref="P46:Q46"/>
    <mergeCell ref="A52:C52"/>
    <mergeCell ref="D52:M52"/>
    <mergeCell ref="O52:Q52"/>
    <mergeCell ref="R52:Y52"/>
    <mergeCell ref="A53:C53"/>
    <mergeCell ref="D53:M53"/>
    <mergeCell ref="O53:Q53"/>
    <mergeCell ref="R53:Y53"/>
    <mergeCell ref="T48:V48"/>
    <mergeCell ref="A50:C50"/>
    <mergeCell ref="D50:M50"/>
    <mergeCell ref="O50:Q50"/>
    <mergeCell ref="R50:Y50"/>
    <mergeCell ref="A51:C51"/>
    <mergeCell ref="D51:M51"/>
    <mergeCell ref="O51:Q51"/>
    <mergeCell ref="R51:Y51"/>
    <mergeCell ref="B48:C48"/>
    <mergeCell ref="D48:E48"/>
    <mergeCell ref="G48:H48"/>
    <mergeCell ref="I48:J48"/>
    <mergeCell ref="L48:M48"/>
    <mergeCell ref="P48:Q48"/>
    <mergeCell ref="A56:C56"/>
    <mergeCell ref="D56:M56"/>
    <mergeCell ref="O56:Q56"/>
    <mergeCell ref="R56:Y56"/>
    <mergeCell ref="A57:C57"/>
    <mergeCell ref="D57:M57"/>
    <mergeCell ref="O57:Q57"/>
    <mergeCell ref="R57:Y57"/>
    <mergeCell ref="A54:C54"/>
    <mergeCell ref="D54:M54"/>
    <mergeCell ref="O54:Q54"/>
    <mergeCell ref="R54:Y54"/>
    <mergeCell ref="A55:C55"/>
    <mergeCell ref="D55:M55"/>
    <mergeCell ref="O55:Q55"/>
    <mergeCell ref="R55:Y55"/>
    <mergeCell ref="A58:C58"/>
    <mergeCell ref="D58:M58"/>
    <mergeCell ref="O58:Q58"/>
    <mergeCell ref="R58:Y58"/>
    <mergeCell ref="A59:Y59"/>
    <mergeCell ref="B60:C60"/>
    <mergeCell ref="D60:E60"/>
    <mergeCell ref="G60:H60"/>
    <mergeCell ref="I60:J60"/>
    <mergeCell ref="L60:M60"/>
    <mergeCell ref="P60:Q60"/>
    <mergeCell ref="T60:V60"/>
    <mergeCell ref="B61:C61"/>
    <mergeCell ref="D61:E61"/>
    <mergeCell ref="G61:H61"/>
    <mergeCell ref="I61:J61"/>
    <mergeCell ref="L61:M61"/>
    <mergeCell ref="P61:Q61"/>
    <mergeCell ref="T61:V61"/>
    <mergeCell ref="T62:V62"/>
    <mergeCell ref="B63:C63"/>
    <mergeCell ref="D63:E63"/>
    <mergeCell ref="G63:H63"/>
    <mergeCell ref="I63:J63"/>
    <mergeCell ref="L63:M63"/>
    <mergeCell ref="P63:Q63"/>
    <mergeCell ref="T63:V63"/>
    <mergeCell ref="B62:C62"/>
    <mergeCell ref="D62:E62"/>
    <mergeCell ref="G62:H62"/>
    <mergeCell ref="I62:J62"/>
    <mergeCell ref="L62:M62"/>
    <mergeCell ref="P62:Q62"/>
    <mergeCell ref="A67:C67"/>
    <mergeCell ref="D67:M67"/>
    <mergeCell ref="O67:Q67"/>
    <mergeCell ref="R67:Y67"/>
    <mergeCell ref="A68:C68"/>
    <mergeCell ref="D68:M68"/>
    <mergeCell ref="O68:Q68"/>
    <mergeCell ref="R68:Y68"/>
    <mergeCell ref="T64:V64"/>
    <mergeCell ref="B65:C65"/>
    <mergeCell ref="D65:E65"/>
    <mergeCell ref="G65:H65"/>
    <mergeCell ref="I65:J65"/>
    <mergeCell ref="L65:M65"/>
    <mergeCell ref="P65:Q65"/>
    <mergeCell ref="T65:V65"/>
    <mergeCell ref="B64:C64"/>
    <mergeCell ref="D64:E64"/>
    <mergeCell ref="G64:H64"/>
    <mergeCell ref="I64:J64"/>
    <mergeCell ref="L64:M64"/>
    <mergeCell ref="P64:Q64"/>
    <mergeCell ref="A71:Y71"/>
    <mergeCell ref="B72:C72"/>
    <mergeCell ref="D72:E72"/>
    <mergeCell ref="G72:H72"/>
    <mergeCell ref="I72:J72"/>
    <mergeCell ref="L72:M72"/>
    <mergeCell ref="P72:Q72"/>
    <mergeCell ref="T72:V72"/>
    <mergeCell ref="A69:C69"/>
    <mergeCell ref="D69:M69"/>
    <mergeCell ref="O69:Q69"/>
    <mergeCell ref="R69:Y69"/>
    <mergeCell ref="A70:C70"/>
    <mergeCell ref="D70:M70"/>
    <mergeCell ref="O70:Q70"/>
    <mergeCell ref="R70:Y70"/>
    <mergeCell ref="A76:C76"/>
    <mergeCell ref="D76:M76"/>
    <mergeCell ref="O76:Q76"/>
    <mergeCell ref="R76:Y76"/>
    <mergeCell ref="A77:C77"/>
    <mergeCell ref="D77:M77"/>
    <mergeCell ref="O77:Q77"/>
    <mergeCell ref="R77:Y77"/>
    <mergeCell ref="T73:V73"/>
    <mergeCell ref="B74:C74"/>
    <mergeCell ref="D74:E74"/>
    <mergeCell ref="G74:H74"/>
    <mergeCell ref="I74:J74"/>
    <mergeCell ref="L74:M74"/>
    <mergeCell ref="P74:Q74"/>
    <mergeCell ref="T74:V74"/>
    <mergeCell ref="B73:C73"/>
    <mergeCell ref="D73:E73"/>
    <mergeCell ref="G73:H73"/>
    <mergeCell ref="I73:J73"/>
    <mergeCell ref="L73:M73"/>
    <mergeCell ref="P73:Q73"/>
    <mergeCell ref="A80:C80"/>
    <mergeCell ref="D80:M80"/>
    <mergeCell ref="O80:Q80"/>
    <mergeCell ref="R80:Y80"/>
    <mergeCell ref="A82:C82"/>
    <mergeCell ref="D82:M82"/>
    <mergeCell ref="O82:Q82"/>
    <mergeCell ref="R82:Y82"/>
    <mergeCell ref="A78:C78"/>
    <mergeCell ref="D78:M78"/>
    <mergeCell ref="O78:Q78"/>
    <mergeCell ref="R78:Y78"/>
    <mergeCell ref="A79:C79"/>
    <mergeCell ref="D79:M79"/>
    <mergeCell ref="O79:Q79"/>
    <mergeCell ref="R79:Y79"/>
    <mergeCell ref="A86:C86"/>
    <mergeCell ref="D86:M86"/>
    <mergeCell ref="O86:Q86"/>
    <mergeCell ref="R86:Y86"/>
    <mergeCell ref="A87:C87"/>
    <mergeCell ref="D87:M87"/>
    <mergeCell ref="O87:Q87"/>
    <mergeCell ref="R87:Y87"/>
    <mergeCell ref="A84:C84"/>
    <mergeCell ref="D84:M84"/>
    <mergeCell ref="O84:Q84"/>
    <mergeCell ref="R84:Y84"/>
    <mergeCell ref="A85:C85"/>
    <mergeCell ref="D85:M85"/>
    <mergeCell ref="O85:Q85"/>
    <mergeCell ref="R85:Y85"/>
    <mergeCell ref="V90:Y90"/>
    <mergeCell ref="A89:B89"/>
    <mergeCell ref="C89:L89"/>
    <mergeCell ref="M89:Y89"/>
    <mergeCell ref="A90:B90"/>
    <mergeCell ref="C90:D90"/>
    <mergeCell ref="E90:G90"/>
    <mergeCell ref="H90:I90"/>
    <mergeCell ref="J90:L90"/>
    <mergeCell ref="M90:P90"/>
    <mergeCell ref="Q90:T9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&amp;R05-01-01 Стр. &amp;P</oddFooter>
  </headerFooter>
  <rowBreaks count="1" manualBreakCount="1">
    <brk id="9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6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18.7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" customHeight="1" x14ac:dyDescent="0.25">
      <c r="A4" s="47" t="s">
        <v>986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7.25" customHeight="1" x14ac:dyDescent="0.25">
      <c r="A5" s="48" t="s">
        <v>78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40.3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4.2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1365612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8.2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28764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8.2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127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39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x14ac:dyDescent="0.25">
      <c r="A15" s="29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x14ac:dyDescent="0.25">
      <c r="A16" s="29" t="s">
        <v>79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9.5" x14ac:dyDescent="0.25">
      <c r="A17" s="4" t="s">
        <v>27</v>
      </c>
      <c r="B17" s="26" t="s">
        <v>80</v>
      </c>
      <c r="C17" s="20"/>
      <c r="D17" s="26" t="s">
        <v>81</v>
      </c>
      <c r="E17" s="20"/>
      <c r="F17" s="5" t="s">
        <v>82</v>
      </c>
      <c r="G17" s="27">
        <v>1.728</v>
      </c>
      <c r="H17" s="20"/>
      <c r="I17" s="27">
        <v>42418.21</v>
      </c>
      <c r="J17" s="20"/>
      <c r="K17" s="6">
        <v>13407.34</v>
      </c>
      <c r="L17" s="27">
        <v>4396.38</v>
      </c>
      <c r="M17" s="20"/>
      <c r="N17" s="6">
        <v>1128.28</v>
      </c>
      <c r="O17" s="6">
        <v>24614.49</v>
      </c>
      <c r="P17" s="27">
        <v>73298.67</v>
      </c>
      <c r="Q17" s="20"/>
      <c r="R17" s="6">
        <v>23167.88</v>
      </c>
      <c r="S17" s="6">
        <v>7596.94</v>
      </c>
      <c r="T17" s="27">
        <v>1949.67</v>
      </c>
      <c r="U17" s="19"/>
      <c r="V17" s="20"/>
      <c r="W17" s="6">
        <v>60.35</v>
      </c>
      <c r="X17" s="6">
        <v>104.29</v>
      </c>
      <c r="Y17" s="6">
        <v>6.26</v>
      </c>
    </row>
    <row r="18" spans="1:25" ht="39" x14ac:dyDescent="0.25">
      <c r="A18" s="4" t="s">
        <v>31</v>
      </c>
      <c r="B18" s="26" t="s">
        <v>83</v>
      </c>
      <c r="C18" s="20"/>
      <c r="D18" s="26" t="s">
        <v>969</v>
      </c>
      <c r="E18" s="20"/>
      <c r="F18" s="5" t="s">
        <v>44</v>
      </c>
      <c r="G18" s="27">
        <v>7.1999999999999995E-2</v>
      </c>
      <c r="H18" s="20"/>
      <c r="I18" s="27">
        <v>83782.929999999993</v>
      </c>
      <c r="J18" s="24"/>
      <c r="K18" s="6">
        <v>36344.120000000003</v>
      </c>
      <c r="L18" s="27">
        <v>46151.34</v>
      </c>
      <c r="M18" s="24"/>
      <c r="N18" s="6">
        <v>14294.24</v>
      </c>
      <c r="O18" s="6">
        <v>1287.47</v>
      </c>
      <c r="P18" s="27">
        <v>6032.37</v>
      </c>
      <c r="Q18" s="24"/>
      <c r="R18" s="6">
        <v>2616.7800000000002</v>
      </c>
      <c r="S18" s="6">
        <v>3322.89</v>
      </c>
      <c r="T18" s="27">
        <v>1029.19</v>
      </c>
      <c r="U18" s="23"/>
      <c r="V18" s="24"/>
      <c r="W18" s="6">
        <v>179.25</v>
      </c>
      <c r="X18" s="6">
        <v>12.91</v>
      </c>
      <c r="Y18" s="6">
        <v>3.29</v>
      </c>
    </row>
    <row r="19" spans="1:25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x14ac:dyDescent="0.25">
      <c r="A20" s="18" t="s">
        <v>0</v>
      </c>
      <c r="B20" s="23"/>
      <c r="C20" s="24"/>
      <c r="D20" s="18" t="s">
        <v>52</v>
      </c>
      <c r="E20" s="23"/>
      <c r="F20" s="23"/>
      <c r="G20" s="23"/>
      <c r="H20" s="23"/>
      <c r="I20" s="23"/>
      <c r="J20" s="23"/>
      <c r="K20" s="23"/>
      <c r="L20" s="23"/>
      <c r="M20" s="24"/>
      <c r="N20" s="8" t="s">
        <v>0</v>
      </c>
      <c r="O20" s="21" t="s">
        <v>970</v>
      </c>
      <c r="P20" s="23"/>
      <c r="Q20" s="24"/>
      <c r="R20" s="18" t="s">
        <v>0</v>
      </c>
      <c r="S20" s="23"/>
      <c r="T20" s="23"/>
      <c r="U20" s="23"/>
      <c r="V20" s="23"/>
      <c r="W20" s="23"/>
      <c r="X20" s="23"/>
      <c r="Y20" s="24"/>
    </row>
    <row r="21" spans="1:25" x14ac:dyDescent="0.25">
      <c r="A21" s="18" t="s">
        <v>0</v>
      </c>
      <c r="B21" s="23"/>
      <c r="C21" s="24"/>
      <c r="D21" s="18" t="s">
        <v>84</v>
      </c>
      <c r="E21" s="23"/>
      <c r="F21" s="23"/>
      <c r="G21" s="23"/>
      <c r="H21" s="23"/>
      <c r="I21" s="23"/>
      <c r="J21" s="23"/>
      <c r="K21" s="23"/>
      <c r="L21" s="23"/>
      <c r="M21" s="24"/>
      <c r="N21" s="8" t="s">
        <v>0</v>
      </c>
      <c r="O21" s="21" t="s">
        <v>971</v>
      </c>
      <c r="P21" s="23"/>
      <c r="Q21" s="24"/>
      <c r="R21" s="18" t="s">
        <v>0</v>
      </c>
      <c r="S21" s="23"/>
      <c r="T21" s="23"/>
      <c r="U21" s="23"/>
      <c r="V21" s="23"/>
      <c r="W21" s="23"/>
      <c r="X21" s="23"/>
      <c r="Y21" s="24"/>
    </row>
    <row r="22" spans="1:25" x14ac:dyDescent="0.25">
      <c r="A22" s="18" t="s">
        <v>0</v>
      </c>
      <c r="B22" s="23"/>
      <c r="C22" s="24"/>
      <c r="D22" s="18" t="s">
        <v>54</v>
      </c>
      <c r="E22" s="23"/>
      <c r="F22" s="23"/>
      <c r="G22" s="23"/>
      <c r="H22" s="23"/>
      <c r="I22" s="23"/>
      <c r="J22" s="23"/>
      <c r="K22" s="23"/>
      <c r="L22" s="23"/>
      <c r="M22" s="24"/>
      <c r="N22" s="8" t="s">
        <v>0</v>
      </c>
      <c r="O22" s="21" t="s">
        <v>972</v>
      </c>
      <c r="P22" s="23"/>
      <c r="Q22" s="24"/>
      <c r="R22" s="18" t="s">
        <v>0</v>
      </c>
      <c r="S22" s="23"/>
      <c r="T22" s="23"/>
      <c r="U22" s="23"/>
      <c r="V22" s="23"/>
      <c r="W22" s="23"/>
      <c r="X22" s="23"/>
      <c r="Y22" s="24"/>
    </row>
    <row r="23" spans="1:25" x14ac:dyDescent="0.25">
      <c r="A23" s="18" t="s">
        <v>0</v>
      </c>
      <c r="B23" s="23"/>
      <c r="C23" s="24"/>
      <c r="D23" s="18" t="s">
        <v>56</v>
      </c>
      <c r="E23" s="23"/>
      <c r="F23" s="23"/>
      <c r="G23" s="23"/>
      <c r="H23" s="23"/>
      <c r="I23" s="23"/>
      <c r="J23" s="23"/>
      <c r="K23" s="23"/>
      <c r="L23" s="23"/>
      <c r="M23" s="24"/>
      <c r="N23" s="8" t="s">
        <v>0</v>
      </c>
      <c r="O23" s="21" t="s">
        <v>973</v>
      </c>
      <c r="P23" s="23"/>
      <c r="Q23" s="24"/>
      <c r="R23" s="18" t="s">
        <v>0</v>
      </c>
      <c r="S23" s="23"/>
      <c r="T23" s="23"/>
      <c r="U23" s="23"/>
      <c r="V23" s="23"/>
      <c r="W23" s="23"/>
      <c r="X23" s="23"/>
      <c r="Y23" s="24"/>
    </row>
    <row r="24" spans="1:25" x14ac:dyDescent="0.25">
      <c r="A24" s="18" t="s">
        <v>0</v>
      </c>
      <c r="B24" s="23"/>
      <c r="C24" s="24"/>
      <c r="D24" s="18" t="s">
        <v>58</v>
      </c>
      <c r="E24" s="23"/>
      <c r="F24" s="23"/>
      <c r="G24" s="23"/>
      <c r="H24" s="23"/>
      <c r="I24" s="23"/>
      <c r="J24" s="23"/>
      <c r="K24" s="23"/>
      <c r="L24" s="23"/>
      <c r="M24" s="24"/>
      <c r="N24" s="8" t="s">
        <v>0</v>
      </c>
      <c r="O24" s="21" t="s">
        <v>974</v>
      </c>
      <c r="P24" s="23"/>
      <c r="Q24" s="24"/>
      <c r="R24" s="18" t="s">
        <v>0</v>
      </c>
      <c r="S24" s="23"/>
      <c r="T24" s="23"/>
      <c r="U24" s="23"/>
      <c r="V24" s="23"/>
      <c r="W24" s="23"/>
      <c r="X24" s="23"/>
      <c r="Y24" s="24"/>
    </row>
    <row r="25" spans="1:25" x14ac:dyDescent="0.25">
      <c r="A25" s="18" t="s">
        <v>0</v>
      </c>
      <c r="B25" s="23"/>
      <c r="C25" s="24"/>
      <c r="D25" s="18" t="s">
        <v>60</v>
      </c>
      <c r="E25" s="23"/>
      <c r="F25" s="23"/>
      <c r="G25" s="23"/>
      <c r="H25" s="23"/>
      <c r="I25" s="23"/>
      <c r="J25" s="23"/>
      <c r="K25" s="23"/>
      <c r="L25" s="23"/>
      <c r="M25" s="24"/>
      <c r="N25" s="8" t="s">
        <v>0</v>
      </c>
      <c r="O25" s="21" t="s">
        <v>975</v>
      </c>
      <c r="P25" s="23"/>
      <c r="Q25" s="24"/>
      <c r="R25" s="18" t="s">
        <v>0</v>
      </c>
      <c r="S25" s="23"/>
      <c r="T25" s="23"/>
      <c r="U25" s="23"/>
      <c r="V25" s="23"/>
      <c r="W25" s="23"/>
      <c r="X25" s="23"/>
      <c r="Y25" s="24"/>
    </row>
    <row r="26" spans="1:25" x14ac:dyDescent="0.25">
      <c r="A26" s="18" t="s">
        <v>0</v>
      </c>
      <c r="B26" s="23"/>
      <c r="C26" s="24"/>
      <c r="D26" s="18" t="s">
        <v>62</v>
      </c>
      <c r="E26" s="23"/>
      <c r="F26" s="23"/>
      <c r="G26" s="23"/>
      <c r="H26" s="23"/>
      <c r="I26" s="23"/>
      <c r="J26" s="23"/>
      <c r="K26" s="23"/>
      <c r="L26" s="23"/>
      <c r="M26" s="24"/>
      <c r="N26" s="8" t="s">
        <v>0</v>
      </c>
      <c r="O26" s="21" t="s">
        <v>976</v>
      </c>
      <c r="P26" s="23"/>
      <c r="Q26" s="24"/>
      <c r="R26" s="18" t="s">
        <v>0</v>
      </c>
      <c r="S26" s="23"/>
      <c r="T26" s="23"/>
      <c r="U26" s="23"/>
      <c r="V26" s="23"/>
      <c r="W26" s="23"/>
      <c r="X26" s="23"/>
      <c r="Y26" s="24"/>
    </row>
    <row r="27" spans="1:25" x14ac:dyDescent="0.25">
      <c r="A27" s="18" t="s">
        <v>0</v>
      </c>
      <c r="B27" s="19"/>
      <c r="C27" s="20"/>
      <c r="D27" s="18" t="s">
        <v>64</v>
      </c>
      <c r="E27" s="19"/>
      <c r="F27" s="19"/>
      <c r="G27" s="19"/>
      <c r="H27" s="19"/>
      <c r="I27" s="19"/>
      <c r="J27" s="19"/>
      <c r="K27" s="19"/>
      <c r="L27" s="19"/>
      <c r="M27" s="20"/>
      <c r="N27" s="8" t="s">
        <v>27</v>
      </c>
      <c r="O27" s="21" t="s">
        <v>977</v>
      </c>
      <c r="P27" s="19"/>
      <c r="Q27" s="20"/>
      <c r="R27" s="18" t="s">
        <v>0</v>
      </c>
      <c r="S27" s="19"/>
      <c r="T27" s="19"/>
      <c r="U27" s="19"/>
      <c r="V27" s="19"/>
      <c r="W27" s="19"/>
      <c r="X27" s="19"/>
      <c r="Y27" s="20"/>
    </row>
    <row r="28" spans="1:25" x14ac:dyDescent="0.25">
      <c r="A28" s="18" t="s">
        <v>0</v>
      </c>
      <c r="B28" s="19"/>
      <c r="C28" s="20"/>
      <c r="D28" s="18" t="s">
        <v>66</v>
      </c>
      <c r="E28" s="19"/>
      <c r="F28" s="19"/>
      <c r="G28" s="19"/>
      <c r="H28" s="19"/>
      <c r="I28" s="19"/>
      <c r="J28" s="19"/>
      <c r="K28" s="19"/>
      <c r="L28" s="19"/>
      <c r="M28" s="20"/>
      <c r="N28" s="8" t="s">
        <v>0</v>
      </c>
      <c r="O28" s="21" t="s">
        <v>977</v>
      </c>
      <c r="P28" s="19"/>
      <c r="Q28" s="20"/>
      <c r="R28" s="18" t="s">
        <v>0</v>
      </c>
      <c r="S28" s="19"/>
      <c r="T28" s="19"/>
      <c r="U28" s="19"/>
      <c r="V28" s="19"/>
      <c r="W28" s="19"/>
      <c r="X28" s="19"/>
      <c r="Y28" s="20"/>
    </row>
    <row r="29" spans="1:25" x14ac:dyDescent="0.25">
      <c r="A29" s="29" t="s">
        <v>85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x14ac:dyDescent="0.25">
      <c r="A30" s="4" t="s">
        <v>35</v>
      </c>
      <c r="B30" s="26" t="s">
        <v>86</v>
      </c>
      <c r="C30" s="20"/>
      <c r="D30" s="26" t="s">
        <v>87</v>
      </c>
      <c r="E30" s="20"/>
      <c r="F30" s="5" t="s">
        <v>88</v>
      </c>
      <c r="G30" s="27">
        <v>40</v>
      </c>
      <c r="H30" s="20"/>
      <c r="I30" s="27">
        <v>10118.94</v>
      </c>
      <c r="J30" s="20"/>
      <c r="K30" s="7"/>
      <c r="L30" s="25"/>
      <c r="M30" s="20"/>
      <c r="N30" s="7"/>
      <c r="O30" s="6">
        <v>10118.94</v>
      </c>
      <c r="P30" s="27">
        <v>404757.6</v>
      </c>
      <c r="Q30" s="20"/>
      <c r="R30" s="7"/>
      <c r="S30" s="7"/>
      <c r="T30" s="25"/>
      <c r="U30" s="19"/>
      <c r="V30" s="20"/>
      <c r="W30" s="7"/>
      <c r="X30" s="7"/>
      <c r="Y30" s="7"/>
    </row>
    <row r="31" spans="1:25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1:25" x14ac:dyDescent="0.25">
      <c r="A32" s="18" t="s">
        <v>0</v>
      </c>
      <c r="B32" s="19"/>
      <c r="C32" s="20"/>
      <c r="D32" s="18" t="s">
        <v>52</v>
      </c>
      <c r="E32" s="19"/>
      <c r="F32" s="19"/>
      <c r="G32" s="19"/>
      <c r="H32" s="19"/>
      <c r="I32" s="19"/>
      <c r="J32" s="19"/>
      <c r="K32" s="19"/>
      <c r="L32" s="19"/>
      <c r="M32" s="20"/>
      <c r="N32" s="8" t="s">
        <v>0</v>
      </c>
      <c r="O32" s="21" t="s">
        <v>978</v>
      </c>
      <c r="P32" s="19"/>
      <c r="Q32" s="20"/>
      <c r="R32" s="18" t="s">
        <v>0</v>
      </c>
      <c r="S32" s="19"/>
      <c r="T32" s="19"/>
      <c r="U32" s="19"/>
      <c r="V32" s="19"/>
      <c r="W32" s="19"/>
      <c r="X32" s="19"/>
      <c r="Y32" s="20"/>
    </row>
    <row r="33" spans="1:25" x14ac:dyDescent="0.25">
      <c r="A33" s="18" t="s">
        <v>0</v>
      </c>
      <c r="B33" s="19"/>
      <c r="C33" s="20"/>
      <c r="D33" s="18" t="s">
        <v>89</v>
      </c>
      <c r="E33" s="19"/>
      <c r="F33" s="19"/>
      <c r="G33" s="19"/>
      <c r="H33" s="19"/>
      <c r="I33" s="19"/>
      <c r="J33" s="19"/>
      <c r="K33" s="19"/>
      <c r="L33" s="19"/>
      <c r="M33" s="20"/>
      <c r="N33" s="8" t="s">
        <v>0</v>
      </c>
      <c r="O33" s="21" t="s">
        <v>978</v>
      </c>
      <c r="P33" s="19"/>
      <c r="Q33" s="20"/>
      <c r="R33" s="18" t="s">
        <v>0</v>
      </c>
      <c r="S33" s="19"/>
      <c r="T33" s="19"/>
      <c r="U33" s="19"/>
      <c r="V33" s="19"/>
      <c r="W33" s="19"/>
      <c r="X33" s="19"/>
      <c r="Y33" s="20"/>
    </row>
    <row r="34" spans="1:25" x14ac:dyDescent="0.25">
      <c r="A34" s="18" t="s">
        <v>0</v>
      </c>
      <c r="B34" s="19"/>
      <c r="C34" s="20"/>
      <c r="D34" s="18" t="s">
        <v>64</v>
      </c>
      <c r="E34" s="19"/>
      <c r="F34" s="19"/>
      <c r="G34" s="19"/>
      <c r="H34" s="19"/>
      <c r="I34" s="19"/>
      <c r="J34" s="19"/>
      <c r="K34" s="19"/>
      <c r="L34" s="19"/>
      <c r="M34" s="20"/>
      <c r="N34" s="8" t="s">
        <v>27</v>
      </c>
      <c r="O34" s="21" t="s">
        <v>978</v>
      </c>
      <c r="P34" s="19"/>
      <c r="Q34" s="20"/>
      <c r="R34" s="18" t="s">
        <v>0</v>
      </c>
      <c r="S34" s="19"/>
      <c r="T34" s="19"/>
      <c r="U34" s="19"/>
      <c r="V34" s="19"/>
      <c r="W34" s="19"/>
      <c r="X34" s="19"/>
      <c r="Y34" s="20"/>
    </row>
    <row r="35" spans="1:25" x14ac:dyDescent="0.25">
      <c r="A35" s="18" t="s">
        <v>0</v>
      </c>
      <c r="B35" s="19"/>
      <c r="C35" s="20"/>
      <c r="D35" s="18" t="s">
        <v>66</v>
      </c>
      <c r="E35" s="19"/>
      <c r="F35" s="19"/>
      <c r="G35" s="19"/>
      <c r="H35" s="19"/>
      <c r="I35" s="19"/>
      <c r="J35" s="19"/>
      <c r="K35" s="19"/>
      <c r="L35" s="19"/>
      <c r="M35" s="20"/>
      <c r="N35" s="8" t="s">
        <v>0</v>
      </c>
      <c r="O35" s="21" t="s">
        <v>978</v>
      </c>
      <c r="P35" s="19"/>
      <c r="Q35" s="20"/>
      <c r="R35" s="18" t="s">
        <v>0</v>
      </c>
      <c r="S35" s="19"/>
      <c r="T35" s="19"/>
      <c r="U35" s="19"/>
      <c r="V35" s="19"/>
      <c r="W35" s="19"/>
      <c r="X35" s="19"/>
      <c r="Y35" s="20"/>
    </row>
    <row r="36" spans="1:25" x14ac:dyDescent="0.25">
      <c r="A36" s="29" t="s">
        <v>90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</row>
    <row r="37" spans="1:25" x14ac:dyDescent="0.25">
      <c r="A37" s="4" t="s">
        <v>38</v>
      </c>
      <c r="B37" s="26" t="s">
        <v>91</v>
      </c>
      <c r="C37" s="20"/>
      <c r="D37" s="26" t="s">
        <v>92</v>
      </c>
      <c r="E37" s="20"/>
      <c r="F37" s="5" t="s">
        <v>93</v>
      </c>
      <c r="G37" s="27">
        <v>4</v>
      </c>
      <c r="H37" s="20"/>
      <c r="I37" s="27">
        <v>101666.67</v>
      </c>
      <c r="J37" s="20"/>
      <c r="K37" s="7"/>
      <c r="L37" s="25"/>
      <c r="M37" s="20"/>
      <c r="N37" s="7"/>
      <c r="O37" s="6">
        <v>101666.67</v>
      </c>
      <c r="P37" s="27">
        <v>406666.68</v>
      </c>
      <c r="Q37" s="20"/>
      <c r="R37" s="7"/>
      <c r="S37" s="7"/>
      <c r="T37" s="25"/>
      <c r="U37" s="19"/>
      <c r="V37" s="20"/>
      <c r="W37" s="7"/>
      <c r="X37" s="7"/>
      <c r="Y37" s="7"/>
    </row>
    <row r="38" spans="1:25" x14ac:dyDescent="0.25">
      <c r="A38" s="4" t="s">
        <v>41</v>
      </c>
      <c r="B38" s="26" t="s">
        <v>91</v>
      </c>
      <c r="C38" s="20"/>
      <c r="D38" s="26" t="s">
        <v>94</v>
      </c>
      <c r="E38" s="20"/>
      <c r="F38" s="5" t="s">
        <v>93</v>
      </c>
      <c r="G38" s="27">
        <v>1</v>
      </c>
      <c r="H38" s="20"/>
      <c r="I38" s="27">
        <v>95000</v>
      </c>
      <c r="J38" s="20"/>
      <c r="K38" s="7"/>
      <c r="L38" s="25"/>
      <c r="M38" s="20"/>
      <c r="N38" s="7"/>
      <c r="O38" s="6">
        <v>95000</v>
      </c>
      <c r="P38" s="27">
        <v>95000</v>
      </c>
      <c r="Q38" s="20"/>
      <c r="R38" s="7"/>
      <c r="S38" s="7"/>
      <c r="T38" s="25"/>
      <c r="U38" s="19"/>
      <c r="V38" s="20"/>
      <c r="W38" s="7"/>
      <c r="X38" s="7"/>
      <c r="Y38" s="7"/>
    </row>
    <row r="39" spans="1:2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1:25" x14ac:dyDescent="0.25">
      <c r="A40" s="18" t="s">
        <v>0</v>
      </c>
      <c r="B40" s="19"/>
      <c r="C40" s="20"/>
      <c r="D40" s="18" t="s">
        <v>52</v>
      </c>
      <c r="E40" s="19"/>
      <c r="F40" s="19"/>
      <c r="G40" s="19"/>
      <c r="H40" s="19"/>
      <c r="I40" s="19"/>
      <c r="J40" s="19"/>
      <c r="K40" s="19"/>
      <c r="L40" s="19"/>
      <c r="M40" s="20"/>
      <c r="N40" s="8" t="s">
        <v>0</v>
      </c>
      <c r="O40" s="21" t="s">
        <v>95</v>
      </c>
      <c r="P40" s="19"/>
      <c r="Q40" s="20"/>
      <c r="R40" s="18" t="s">
        <v>0</v>
      </c>
      <c r="S40" s="19"/>
      <c r="T40" s="19"/>
      <c r="U40" s="19"/>
      <c r="V40" s="19"/>
      <c r="W40" s="19"/>
      <c r="X40" s="19"/>
      <c r="Y40" s="20"/>
    </row>
    <row r="41" spans="1:25" x14ac:dyDescent="0.25">
      <c r="A41" s="18" t="s">
        <v>0</v>
      </c>
      <c r="B41" s="19"/>
      <c r="C41" s="20"/>
      <c r="D41" s="18" t="s">
        <v>89</v>
      </c>
      <c r="E41" s="19"/>
      <c r="F41" s="19"/>
      <c r="G41" s="19"/>
      <c r="H41" s="19"/>
      <c r="I41" s="19"/>
      <c r="J41" s="19"/>
      <c r="K41" s="19"/>
      <c r="L41" s="19"/>
      <c r="M41" s="20"/>
      <c r="N41" s="8" t="s">
        <v>0</v>
      </c>
      <c r="O41" s="21" t="s">
        <v>95</v>
      </c>
      <c r="P41" s="19"/>
      <c r="Q41" s="20"/>
      <c r="R41" s="18" t="s">
        <v>0</v>
      </c>
      <c r="S41" s="19"/>
      <c r="T41" s="19"/>
      <c r="U41" s="19"/>
      <c r="V41" s="19"/>
      <c r="W41" s="19"/>
      <c r="X41" s="19"/>
      <c r="Y41" s="20"/>
    </row>
    <row r="42" spans="1:25" x14ac:dyDescent="0.25">
      <c r="A42" s="18" t="s">
        <v>0</v>
      </c>
      <c r="B42" s="19"/>
      <c r="C42" s="20"/>
      <c r="D42" s="18" t="s">
        <v>64</v>
      </c>
      <c r="E42" s="19"/>
      <c r="F42" s="19"/>
      <c r="G42" s="19"/>
      <c r="H42" s="19"/>
      <c r="I42" s="19"/>
      <c r="J42" s="19"/>
      <c r="K42" s="19"/>
      <c r="L42" s="19"/>
      <c r="M42" s="20"/>
      <c r="N42" s="8" t="s">
        <v>27</v>
      </c>
      <c r="O42" s="21" t="s">
        <v>95</v>
      </c>
      <c r="P42" s="19"/>
      <c r="Q42" s="20"/>
      <c r="R42" s="18" t="s">
        <v>0</v>
      </c>
      <c r="S42" s="19"/>
      <c r="T42" s="19"/>
      <c r="U42" s="19"/>
      <c r="V42" s="19"/>
      <c r="W42" s="19"/>
      <c r="X42" s="19"/>
      <c r="Y42" s="20"/>
    </row>
    <row r="43" spans="1:25" x14ac:dyDescent="0.25">
      <c r="A43" s="18" t="s">
        <v>0</v>
      </c>
      <c r="B43" s="19"/>
      <c r="C43" s="20"/>
      <c r="D43" s="18" t="s">
        <v>66</v>
      </c>
      <c r="E43" s="19"/>
      <c r="F43" s="19"/>
      <c r="G43" s="19"/>
      <c r="H43" s="19"/>
      <c r="I43" s="19"/>
      <c r="J43" s="19"/>
      <c r="K43" s="19"/>
      <c r="L43" s="19"/>
      <c r="M43" s="20"/>
      <c r="N43" s="8" t="s">
        <v>0</v>
      </c>
      <c r="O43" s="21" t="s">
        <v>95</v>
      </c>
      <c r="P43" s="19"/>
      <c r="Q43" s="20"/>
      <c r="R43" s="18" t="s">
        <v>0</v>
      </c>
      <c r="S43" s="19"/>
      <c r="T43" s="19"/>
      <c r="U43" s="19"/>
      <c r="V43" s="19"/>
      <c r="W43" s="19"/>
      <c r="X43" s="19"/>
      <c r="Y43" s="20"/>
    </row>
    <row r="44" spans="1:25" x14ac:dyDescent="0.25">
      <c r="A44" s="18" t="s">
        <v>0</v>
      </c>
      <c r="B44" s="19"/>
      <c r="C44" s="20"/>
      <c r="D44" s="18" t="s">
        <v>96</v>
      </c>
      <c r="E44" s="19"/>
      <c r="F44" s="19"/>
      <c r="G44" s="19"/>
      <c r="H44" s="19"/>
      <c r="I44" s="19"/>
      <c r="J44" s="19"/>
      <c r="K44" s="19"/>
      <c r="L44" s="19"/>
      <c r="M44" s="20"/>
      <c r="N44" s="8" t="s">
        <v>97</v>
      </c>
      <c r="O44" s="21" t="s">
        <v>98</v>
      </c>
      <c r="P44" s="19"/>
      <c r="Q44" s="20"/>
      <c r="R44" s="18" t="s">
        <v>0</v>
      </c>
      <c r="S44" s="19"/>
      <c r="T44" s="19"/>
      <c r="U44" s="19"/>
      <c r="V44" s="19"/>
      <c r="W44" s="19"/>
      <c r="X44" s="19"/>
      <c r="Y44" s="20"/>
    </row>
    <row r="45" spans="1:2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1:25" x14ac:dyDescent="0.25">
      <c r="A46" s="18" t="s">
        <v>0</v>
      </c>
      <c r="B46" s="19"/>
      <c r="C46" s="20"/>
      <c r="D46" s="18" t="s">
        <v>67</v>
      </c>
      <c r="E46" s="19"/>
      <c r="F46" s="19"/>
      <c r="G46" s="19"/>
      <c r="H46" s="19"/>
      <c r="I46" s="19"/>
      <c r="J46" s="19"/>
      <c r="K46" s="19"/>
      <c r="L46" s="19"/>
      <c r="M46" s="20"/>
      <c r="N46" s="8" t="s">
        <v>0</v>
      </c>
      <c r="O46" s="21" t="s">
        <v>979</v>
      </c>
      <c r="P46" s="19"/>
      <c r="Q46" s="20"/>
      <c r="R46" s="18" t="s">
        <v>0</v>
      </c>
      <c r="S46" s="19"/>
      <c r="T46" s="19"/>
      <c r="U46" s="19"/>
      <c r="V46" s="19"/>
      <c r="W46" s="19"/>
      <c r="X46" s="19"/>
      <c r="Y46" s="20"/>
    </row>
    <row r="47" spans="1:2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</row>
    <row r="48" spans="1:25" x14ac:dyDescent="0.25">
      <c r="A48" s="18" t="s">
        <v>0</v>
      </c>
      <c r="B48" s="19"/>
      <c r="C48" s="20"/>
      <c r="D48" s="18" t="s">
        <v>68</v>
      </c>
      <c r="E48" s="19"/>
      <c r="F48" s="19"/>
      <c r="G48" s="19"/>
      <c r="H48" s="19"/>
      <c r="I48" s="19"/>
      <c r="J48" s="19"/>
      <c r="K48" s="19"/>
      <c r="L48" s="19"/>
      <c r="M48" s="20"/>
      <c r="N48" s="8" t="s">
        <v>0</v>
      </c>
      <c r="O48" s="21" t="s">
        <v>979</v>
      </c>
      <c r="P48" s="19"/>
      <c r="Q48" s="20"/>
      <c r="R48" s="18" t="s">
        <v>0</v>
      </c>
      <c r="S48" s="19"/>
      <c r="T48" s="19"/>
      <c r="U48" s="19"/>
      <c r="V48" s="19"/>
      <c r="W48" s="19"/>
      <c r="X48" s="19"/>
      <c r="Y48" s="20"/>
    </row>
    <row r="49" spans="1:25" x14ac:dyDescent="0.25">
      <c r="A49" s="18" t="s">
        <v>0</v>
      </c>
      <c r="B49" s="19"/>
      <c r="C49" s="20"/>
      <c r="D49" s="18" t="s">
        <v>980</v>
      </c>
      <c r="E49" s="19"/>
      <c r="F49" s="19"/>
      <c r="G49" s="19"/>
      <c r="H49" s="19"/>
      <c r="I49" s="19"/>
      <c r="J49" s="19"/>
      <c r="K49" s="19"/>
      <c r="L49" s="19"/>
      <c r="M49" s="20"/>
      <c r="N49" s="8" t="s">
        <v>981</v>
      </c>
      <c r="O49" s="21" t="s">
        <v>982</v>
      </c>
      <c r="P49" s="19"/>
      <c r="Q49" s="20"/>
      <c r="R49" s="18" t="s">
        <v>0</v>
      </c>
      <c r="S49" s="19"/>
      <c r="T49" s="19"/>
      <c r="U49" s="19"/>
      <c r="V49" s="19"/>
      <c r="W49" s="19"/>
      <c r="X49" s="19"/>
      <c r="Y49" s="20"/>
    </row>
    <row r="50" spans="1:25" x14ac:dyDescent="0.25">
      <c r="A50" s="18" t="s">
        <v>0</v>
      </c>
      <c r="B50" s="19"/>
      <c r="C50" s="20"/>
      <c r="D50" s="18" t="s">
        <v>69</v>
      </c>
      <c r="E50" s="19"/>
      <c r="F50" s="19"/>
      <c r="G50" s="19"/>
      <c r="H50" s="19"/>
      <c r="I50" s="19"/>
      <c r="J50" s="19"/>
      <c r="K50" s="19"/>
      <c r="L50" s="19"/>
      <c r="M50" s="20"/>
      <c r="N50" s="8" t="s">
        <v>0</v>
      </c>
      <c r="O50" s="21" t="s">
        <v>983</v>
      </c>
      <c r="P50" s="19"/>
      <c r="Q50" s="20"/>
      <c r="R50" s="18" t="s">
        <v>0</v>
      </c>
      <c r="S50" s="19"/>
      <c r="T50" s="19"/>
      <c r="U50" s="19"/>
      <c r="V50" s="19"/>
      <c r="W50" s="19"/>
      <c r="X50" s="19"/>
      <c r="Y50" s="20"/>
    </row>
    <row r="51" spans="1:25" x14ac:dyDescent="0.25">
      <c r="A51" s="18" t="s">
        <v>0</v>
      </c>
      <c r="B51" s="19"/>
      <c r="C51" s="20"/>
      <c r="D51" s="18" t="s">
        <v>71</v>
      </c>
      <c r="E51" s="19"/>
      <c r="F51" s="19"/>
      <c r="G51" s="19"/>
      <c r="H51" s="19"/>
      <c r="I51" s="19"/>
      <c r="J51" s="19"/>
      <c r="K51" s="19"/>
      <c r="L51" s="19"/>
      <c r="M51" s="20"/>
      <c r="N51" s="8" t="s">
        <v>72</v>
      </c>
      <c r="O51" s="21" t="s">
        <v>984</v>
      </c>
      <c r="P51" s="19"/>
      <c r="Q51" s="20"/>
      <c r="R51" s="18" t="s">
        <v>0</v>
      </c>
      <c r="S51" s="19"/>
      <c r="T51" s="19"/>
      <c r="U51" s="19"/>
      <c r="V51" s="19"/>
      <c r="W51" s="19"/>
      <c r="X51" s="19"/>
      <c r="Y51" s="20"/>
    </row>
    <row r="52" spans="1:25" x14ac:dyDescent="0.25">
      <c r="A52" s="18" t="s">
        <v>0</v>
      </c>
      <c r="B52" s="19"/>
      <c r="C52" s="20"/>
      <c r="D52" s="18" t="s">
        <v>74</v>
      </c>
      <c r="E52" s="19"/>
      <c r="F52" s="19"/>
      <c r="G52" s="19"/>
      <c r="H52" s="19"/>
      <c r="I52" s="19"/>
      <c r="J52" s="19"/>
      <c r="K52" s="19"/>
      <c r="L52" s="19"/>
      <c r="M52" s="20"/>
      <c r="N52" s="8" t="s">
        <v>0</v>
      </c>
      <c r="O52" s="21" t="s">
        <v>985</v>
      </c>
      <c r="P52" s="19"/>
      <c r="Q52" s="20"/>
      <c r="R52" s="18" t="s">
        <v>0</v>
      </c>
      <c r="S52" s="19"/>
      <c r="T52" s="19"/>
      <c r="U52" s="19"/>
      <c r="V52" s="19"/>
      <c r="W52" s="19"/>
      <c r="X52" s="19"/>
      <c r="Y52" s="20"/>
    </row>
    <row r="55" spans="1:25" x14ac:dyDescent="0.25">
      <c r="A55" s="16" t="s">
        <v>0</v>
      </c>
      <c r="B55" s="17"/>
      <c r="C55" s="22" t="s">
        <v>76</v>
      </c>
      <c r="D55" s="17"/>
      <c r="E55" s="17"/>
      <c r="F55" s="17"/>
      <c r="G55" s="17"/>
      <c r="H55" s="17"/>
      <c r="I55" s="17"/>
      <c r="J55" s="17"/>
      <c r="K55" s="17"/>
      <c r="L55" s="17"/>
      <c r="M55" s="22" t="s">
        <v>77</v>
      </c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x14ac:dyDescent="0.25">
      <c r="A56" s="16" t="s">
        <v>0</v>
      </c>
      <c r="B56" s="17"/>
      <c r="C56" s="16" t="s">
        <v>0</v>
      </c>
      <c r="D56" s="17"/>
      <c r="E56" s="12" t="s">
        <v>0</v>
      </c>
      <c r="F56" s="13"/>
      <c r="G56" s="13"/>
      <c r="H56" s="16" t="s">
        <v>0</v>
      </c>
      <c r="I56" s="15"/>
      <c r="J56" s="14" t="s">
        <v>0</v>
      </c>
      <c r="K56" s="15"/>
      <c r="L56" s="15"/>
      <c r="M56" s="16" t="s">
        <v>0</v>
      </c>
      <c r="N56" s="15"/>
      <c r="O56" s="15"/>
      <c r="P56" s="15"/>
      <c r="Q56" s="12" t="s">
        <v>0</v>
      </c>
      <c r="R56" s="13"/>
      <c r="S56" s="13"/>
      <c r="T56" s="13"/>
      <c r="U56" s="10" t="s">
        <v>0</v>
      </c>
      <c r="V56" s="14" t="s">
        <v>0</v>
      </c>
      <c r="W56" s="15"/>
      <c r="X56" s="15"/>
      <c r="Y56" s="15"/>
    </row>
  </sheetData>
  <mergeCells count="184">
    <mergeCell ref="A2:Y2"/>
    <mergeCell ref="A3:Y3"/>
    <mergeCell ref="A4:Y4"/>
    <mergeCell ref="A5:Y5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A6:C6"/>
    <mergeCell ref="D6:Y6"/>
    <mergeCell ref="A7:J7"/>
    <mergeCell ref="K7:M7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A22:C22"/>
    <mergeCell ref="D22:M22"/>
    <mergeCell ref="O22:Q22"/>
    <mergeCell ref="R22:Y22"/>
    <mergeCell ref="A23:C23"/>
    <mergeCell ref="D23:M23"/>
    <mergeCell ref="O23:Q23"/>
    <mergeCell ref="R23:Y23"/>
    <mergeCell ref="T18:V18"/>
    <mergeCell ref="A20:C20"/>
    <mergeCell ref="D20:M20"/>
    <mergeCell ref="O20:Q20"/>
    <mergeCell ref="R20:Y20"/>
    <mergeCell ref="A21:C21"/>
    <mergeCell ref="D21:M21"/>
    <mergeCell ref="O21:Q21"/>
    <mergeCell ref="R21:Y21"/>
    <mergeCell ref="B18:C18"/>
    <mergeCell ref="D18:E18"/>
    <mergeCell ref="G18:H18"/>
    <mergeCell ref="I18:J18"/>
    <mergeCell ref="L18:M18"/>
    <mergeCell ref="P18:Q18"/>
    <mergeCell ref="A26:C26"/>
    <mergeCell ref="D26:M26"/>
    <mergeCell ref="O26:Q26"/>
    <mergeCell ref="R26:Y26"/>
    <mergeCell ref="A27:C27"/>
    <mergeCell ref="D27:M27"/>
    <mergeCell ref="O27:Q27"/>
    <mergeCell ref="R27:Y27"/>
    <mergeCell ref="A24:C24"/>
    <mergeCell ref="D24:M24"/>
    <mergeCell ref="O24:Q24"/>
    <mergeCell ref="R24:Y24"/>
    <mergeCell ref="A25:C25"/>
    <mergeCell ref="D25:M25"/>
    <mergeCell ref="O25:Q25"/>
    <mergeCell ref="R25:Y25"/>
    <mergeCell ref="A28:C28"/>
    <mergeCell ref="D28:M28"/>
    <mergeCell ref="O28:Q28"/>
    <mergeCell ref="R28:Y28"/>
    <mergeCell ref="A29:Y29"/>
    <mergeCell ref="B30:C30"/>
    <mergeCell ref="D30:E30"/>
    <mergeCell ref="G30:H30"/>
    <mergeCell ref="I30:J30"/>
    <mergeCell ref="L30:M30"/>
    <mergeCell ref="A33:C33"/>
    <mergeCell ref="D33:M33"/>
    <mergeCell ref="O33:Q33"/>
    <mergeCell ref="R33:Y33"/>
    <mergeCell ref="A34:C34"/>
    <mergeCell ref="D34:M34"/>
    <mergeCell ref="O34:Q34"/>
    <mergeCell ref="R34:Y34"/>
    <mergeCell ref="P30:Q30"/>
    <mergeCell ref="T30:V30"/>
    <mergeCell ref="A32:C32"/>
    <mergeCell ref="D32:M32"/>
    <mergeCell ref="O32:Q32"/>
    <mergeCell ref="R32:Y32"/>
    <mergeCell ref="A35:C35"/>
    <mergeCell ref="D35:M35"/>
    <mergeCell ref="O35:Q35"/>
    <mergeCell ref="R35:Y35"/>
    <mergeCell ref="A36:Y36"/>
    <mergeCell ref="B37:C37"/>
    <mergeCell ref="D37:E37"/>
    <mergeCell ref="G37:H37"/>
    <mergeCell ref="I37:J37"/>
    <mergeCell ref="L37:M37"/>
    <mergeCell ref="P37:Q37"/>
    <mergeCell ref="T37:V37"/>
    <mergeCell ref="B38:C38"/>
    <mergeCell ref="D38:E38"/>
    <mergeCell ref="G38:H38"/>
    <mergeCell ref="I38:J38"/>
    <mergeCell ref="L38:M38"/>
    <mergeCell ref="P38:Q38"/>
    <mergeCell ref="T38:V38"/>
    <mergeCell ref="A42:C42"/>
    <mergeCell ref="D42:M42"/>
    <mergeCell ref="O42:Q42"/>
    <mergeCell ref="R42:Y42"/>
    <mergeCell ref="A43:C43"/>
    <mergeCell ref="D43:M43"/>
    <mergeCell ref="O43:Q43"/>
    <mergeCell ref="R43:Y43"/>
    <mergeCell ref="A40:C40"/>
    <mergeCell ref="D40:M40"/>
    <mergeCell ref="O40:Q40"/>
    <mergeCell ref="R40:Y40"/>
    <mergeCell ref="A41:C41"/>
    <mergeCell ref="D41:M41"/>
    <mergeCell ref="O41:Q41"/>
    <mergeCell ref="R41:Y41"/>
    <mergeCell ref="D49:M49"/>
    <mergeCell ref="O49:Q49"/>
    <mergeCell ref="R49:Y49"/>
    <mergeCell ref="A44:C44"/>
    <mergeCell ref="D44:M44"/>
    <mergeCell ref="O44:Q44"/>
    <mergeCell ref="R44:Y44"/>
    <mergeCell ref="A46:C46"/>
    <mergeCell ref="D46:M46"/>
    <mergeCell ref="O46:Q46"/>
    <mergeCell ref="R46:Y46"/>
    <mergeCell ref="N7:Y7"/>
    <mergeCell ref="A8:J8"/>
    <mergeCell ref="K8:M8"/>
    <mergeCell ref="N8:Y8"/>
    <mergeCell ref="A9:J9"/>
    <mergeCell ref="K9:M9"/>
    <mergeCell ref="N9:Y9"/>
    <mergeCell ref="A52:C52"/>
    <mergeCell ref="D52:M52"/>
    <mergeCell ref="O52:Q52"/>
    <mergeCell ref="R52:Y52"/>
    <mergeCell ref="A50:C50"/>
    <mergeCell ref="D50:M50"/>
    <mergeCell ref="O50:Q50"/>
    <mergeCell ref="R50:Y50"/>
    <mergeCell ref="A51:C51"/>
    <mergeCell ref="D51:M51"/>
    <mergeCell ref="O51:Q51"/>
    <mergeCell ref="R51:Y51"/>
    <mergeCell ref="A48:C48"/>
    <mergeCell ref="D48:M48"/>
    <mergeCell ref="O48:Q48"/>
    <mergeCell ref="R48:Y48"/>
    <mergeCell ref="A49:C49"/>
    <mergeCell ref="A55:B55"/>
    <mergeCell ref="C55:L55"/>
    <mergeCell ref="M55:Y55"/>
    <mergeCell ref="A56:B56"/>
    <mergeCell ref="C56:D56"/>
    <mergeCell ref="E56:G56"/>
    <mergeCell ref="H56:I56"/>
    <mergeCell ref="J56:L56"/>
    <mergeCell ref="M56:P56"/>
    <mergeCell ref="Q56:T56"/>
    <mergeCell ref="V56:Y56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&amp;R06-01-01 Стр. &amp;P</oddFooter>
  </headerFooter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DF28F-5BC0-467B-A7AA-638359D91996}">
  <dimension ref="A1:H23"/>
  <sheetViews>
    <sheetView tabSelected="1" topLeftCell="A4" workbookViewId="0">
      <selection activeCell="J19" sqref="J19"/>
    </sheetView>
  </sheetViews>
  <sheetFormatPr defaultRowHeight="15" x14ac:dyDescent="0.25"/>
  <cols>
    <col min="2" max="2" width="18.7109375" customWidth="1"/>
    <col min="4" max="4" width="11.5703125" customWidth="1"/>
    <col min="8" max="8" width="13.140625" customWidth="1"/>
  </cols>
  <sheetData>
    <row r="1" spans="1:8" x14ac:dyDescent="0.25">
      <c r="A1" s="105"/>
      <c r="B1" s="105"/>
      <c r="C1" s="105"/>
      <c r="D1" s="105"/>
      <c r="E1" s="105"/>
      <c r="F1" s="105"/>
      <c r="G1" s="105"/>
      <c r="H1" s="105"/>
    </row>
    <row r="2" spans="1:8" x14ac:dyDescent="0.25">
      <c r="A2" s="106" t="s">
        <v>1063</v>
      </c>
      <c r="B2" s="107"/>
      <c r="C2" s="107"/>
      <c r="D2" s="107"/>
      <c r="E2" s="107"/>
      <c r="F2" s="107"/>
      <c r="G2" s="107"/>
      <c r="H2" s="107"/>
    </row>
    <row r="3" spans="1:8" x14ac:dyDescent="0.25">
      <c r="A3" s="108" t="s">
        <v>1064</v>
      </c>
      <c r="B3" s="107"/>
      <c r="C3" s="107"/>
      <c r="D3" s="107"/>
      <c r="E3" s="107"/>
      <c r="F3" s="107"/>
      <c r="G3" s="107"/>
      <c r="H3" s="107"/>
    </row>
    <row r="4" spans="1:8" ht="42" customHeight="1" x14ac:dyDescent="0.25">
      <c r="A4" s="109" t="s">
        <v>1065</v>
      </c>
      <c r="B4" s="107"/>
      <c r="C4" s="110" t="s">
        <v>968</v>
      </c>
      <c r="D4" s="107"/>
      <c r="E4" s="107"/>
      <c r="F4" s="107"/>
      <c r="G4" s="107"/>
      <c r="H4" s="107"/>
    </row>
    <row r="5" spans="1:8" ht="108.75" customHeight="1" x14ac:dyDescent="0.25">
      <c r="A5" s="111" t="s">
        <v>992</v>
      </c>
      <c r="B5" s="112" t="s">
        <v>1066</v>
      </c>
      <c r="C5" s="113" t="s">
        <v>1067</v>
      </c>
      <c r="D5" s="114"/>
      <c r="E5" s="111" t="s">
        <v>13</v>
      </c>
      <c r="F5" s="113" t="s">
        <v>1068</v>
      </c>
      <c r="G5" s="114"/>
      <c r="H5" s="111" t="s">
        <v>1069</v>
      </c>
    </row>
    <row r="6" spans="1:8" x14ac:dyDescent="0.25">
      <c r="A6" s="115" t="s">
        <v>27</v>
      </c>
      <c r="B6" s="115" t="s">
        <v>1070</v>
      </c>
      <c r="C6" s="116" t="s">
        <v>1071</v>
      </c>
      <c r="D6" s="117"/>
      <c r="E6" s="115" t="s">
        <v>1072</v>
      </c>
      <c r="F6" s="118" t="s">
        <v>1073</v>
      </c>
      <c r="G6" s="119"/>
      <c r="H6" s="120">
        <f>((313.828+1.343*10)*1000)</f>
        <v>327258</v>
      </c>
    </row>
    <row r="7" spans="1:8" x14ac:dyDescent="0.25">
      <c r="A7" s="121"/>
      <c r="B7" s="121"/>
      <c r="C7" s="116" t="s">
        <v>1074</v>
      </c>
      <c r="D7" s="116"/>
      <c r="E7" s="121"/>
      <c r="F7" s="122"/>
      <c r="G7" s="123"/>
      <c r="H7" s="124"/>
    </row>
    <row r="8" spans="1:8" x14ac:dyDescent="0.25">
      <c r="A8" s="121"/>
      <c r="B8" s="121"/>
      <c r="C8" s="125" t="s">
        <v>1075</v>
      </c>
      <c r="D8" s="126"/>
      <c r="E8" s="121"/>
      <c r="F8" s="122"/>
      <c r="G8" s="123"/>
      <c r="H8" s="124"/>
    </row>
    <row r="9" spans="1:8" x14ac:dyDescent="0.25">
      <c r="A9" s="121"/>
      <c r="B9" s="121"/>
      <c r="C9" s="125" t="s">
        <v>1076</v>
      </c>
      <c r="D9" s="126"/>
      <c r="E9" s="121"/>
      <c r="F9" s="122"/>
      <c r="G9" s="123"/>
      <c r="H9" s="124"/>
    </row>
    <row r="10" spans="1:8" x14ac:dyDescent="0.25">
      <c r="A10" s="121"/>
      <c r="B10" s="121"/>
      <c r="C10" s="125" t="s">
        <v>1077</v>
      </c>
      <c r="D10" s="126"/>
      <c r="E10" s="121"/>
      <c r="F10" s="122"/>
      <c r="G10" s="123"/>
      <c r="H10" s="124"/>
    </row>
    <row r="11" spans="1:8" ht="44.25" customHeight="1" x14ac:dyDescent="0.25">
      <c r="A11" s="121"/>
      <c r="B11" s="121"/>
      <c r="C11" s="125" t="s">
        <v>1078</v>
      </c>
      <c r="D11" s="126"/>
      <c r="E11" s="121"/>
      <c r="F11" s="122"/>
      <c r="G11" s="123"/>
      <c r="H11" s="124"/>
    </row>
    <row r="12" spans="1:8" ht="33.75" customHeight="1" x14ac:dyDescent="0.25">
      <c r="A12" s="127" t="s">
        <v>1079</v>
      </c>
      <c r="B12" s="128"/>
      <c r="C12" s="128"/>
      <c r="D12" s="128"/>
      <c r="E12" s="128"/>
      <c r="F12" s="128"/>
      <c r="G12" s="128"/>
      <c r="H12" s="129">
        <f>H6</f>
        <v>327258</v>
      </c>
    </row>
    <row r="13" spans="1:8" ht="43.5" customHeight="1" x14ac:dyDescent="0.25">
      <c r="A13" s="111" t="s">
        <v>1080</v>
      </c>
      <c r="B13" s="130" t="s">
        <v>968</v>
      </c>
      <c r="C13" s="131"/>
      <c r="D13" s="131"/>
      <c r="E13" s="131"/>
      <c r="F13" s="132"/>
      <c r="G13" s="111" t="s">
        <v>1081</v>
      </c>
      <c r="H13" s="111" t="s">
        <v>1082</v>
      </c>
    </row>
    <row r="14" spans="1:8" x14ac:dyDescent="0.25">
      <c r="A14" s="133" t="s">
        <v>27</v>
      </c>
      <c r="B14" s="134" t="s">
        <v>1083</v>
      </c>
      <c r="C14" s="128"/>
      <c r="D14" s="128"/>
      <c r="E14" s="128"/>
      <c r="F14" s="114"/>
      <c r="G14" s="135" t="s">
        <v>0</v>
      </c>
      <c r="H14" s="136">
        <f>H12</f>
        <v>327258</v>
      </c>
    </row>
    <row r="15" spans="1:8" x14ac:dyDescent="0.25">
      <c r="A15" s="133" t="s">
        <v>31</v>
      </c>
      <c r="B15" s="134" t="s">
        <v>1084</v>
      </c>
      <c r="C15" s="128"/>
      <c r="D15" s="128"/>
      <c r="E15" s="128"/>
      <c r="F15" s="114"/>
      <c r="G15" s="135">
        <v>4.37</v>
      </c>
      <c r="H15" s="136">
        <f>H14*G15</f>
        <v>1430117.46</v>
      </c>
    </row>
    <row r="16" spans="1:8" x14ac:dyDescent="0.25">
      <c r="A16" s="133"/>
      <c r="B16" s="134" t="s">
        <v>1085</v>
      </c>
      <c r="C16" s="137"/>
      <c r="D16" s="137"/>
      <c r="E16" s="137"/>
      <c r="F16" s="138"/>
      <c r="G16" s="135">
        <v>0.97422820649999997</v>
      </c>
      <c r="H16" s="139">
        <f>H15*G16</f>
        <v>1393260.7681401353</v>
      </c>
    </row>
    <row r="17" spans="1:8" x14ac:dyDescent="0.25">
      <c r="A17" s="133" t="s">
        <v>35</v>
      </c>
      <c r="B17" s="134" t="s">
        <v>1053</v>
      </c>
      <c r="C17" s="128"/>
      <c r="D17" s="128"/>
      <c r="E17" s="128"/>
      <c r="F17" s="114"/>
      <c r="G17" s="135" t="s">
        <v>0</v>
      </c>
      <c r="H17" s="139">
        <f>H16</f>
        <v>1393260.7681401353</v>
      </c>
    </row>
    <row r="18" spans="1:8" x14ac:dyDescent="0.25">
      <c r="A18" s="133" t="s">
        <v>38</v>
      </c>
      <c r="B18" s="134" t="s">
        <v>1086</v>
      </c>
      <c r="C18" s="128"/>
      <c r="D18" s="128"/>
      <c r="E18" s="128"/>
      <c r="F18" s="114"/>
      <c r="G18" s="135" t="s">
        <v>1087</v>
      </c>
      <c r="H18" s="140">
        <f>H17*G18</f>
        <v>278652.15362802707</v>
      </c>
    </row>
    <row r="19" spans="1:8" x14ac:dyDescent="0.25">
      <c r="A19" s="133" t="s">
        <v>41</v>
      </c>
      <c r="B19" s="134" t="s">
        <v>1088</v>
      </c>
      <c r="C19" s="128"/>
      <c r="D19" s="128"/>
      <c r="E19" s="128"/>
      <c r="F19" s="114"/>
      <c r="G19" s="135" t="s">
        <v>0</v>
      </c>
      <c r="H19" s="140">
        <f>SUM(H17:H18)</f>
        <v>1671912.9217681624</v>
      </c>
    </row>
    <row r="20" spans="1:8" x14ac:dyDescent="0.25">
      <c r="A20" s="105"/>
      <c r="B20" s="105"/>
      <c r="C20" s="105"/>
      <c r="D20" s="105"/>
      <c r="E20" s="105"/>
      <c r="F20" s="105"/>
      <c r="G20" s="105"/>
      <c r="H20" s="105"/>
    </row>
    <row r="21" spans="1:8" x14ac:dyDescent="0.25">
      <c r="A21" s="110" t="s">
        <v>1089</v>
      </c>
      <c r="B21" s="107"/>
      <c r="C21" s="107"/>
      <c r="D21" s="105"/>
      <c r="E21" s="105"/>
      <c r="F21" s="105"/>
      <c r="G21" s="105"/>
      <c r="H21" s="105"/>
    </row>
    <row r="22" spans="1:8" x14ac:dyDescent="0.25">
      <c r="A22" s="110" t="s">
        <v>1090</v>
      </c>
      <c r="B22" s="107"/>
      <c r="C22" s="107"/>
      <c r="D22" s="105"/>
      <c r="E22" s="105"/>
      <c r="F22" s="105"/>
      <c r="G22" s="105"/>
      <c r="H22" s="105"/>
    </row>
    <row r="23" spans="1:8" x14ac:dyDescent="0.25">
      <c r="A23" s="110" t="s">
        <v>1091</v>
      </c>
      <c r="B23" s="107"/>
      <c r="C23" s="107"/>
      <c r="D23" s="105"/>
      <c r="E23" s="105"/>
      <c r="F23" s="105"/>
      <c r="G23" s="105"/>
      <c r="H23" s="105"/>
    </row>
  </sheetData>
  <mergeCells count="28">
    <mergeCell ref="B17:F17"/>
    <mergeCell ref="B18:F18"/>
    <mergeCell ref="B19:F19"/>
    <mergeCell ref="A21:C21"/>
    <mergeCell ref="A22:C22"/>
    <mergeCell ref="A23:C23"/>
    <mergeCell ref="C11:D11"/>
    <mergeCell ref="A12:G12"/>
    <mergeCell ref="B13:F13"/>
    <mergeCell ref="B14:F14"/>
    <mergeCell ref="B15:F15"/>
    <mergeCell ref="B16:F16"/>
    <mergeCell ref="A6:A11"/>
    <mergeCell ref="B6:B11"/>
    <mergeCell ref="C6:D6"/>
    <mergeCell ref="E6:E11"/>
    <mergeCell ref="F6:G11"/>
    <mergeCell ref="H6:H11"/>
    <mergeCell ref="C7:D7"/>
    <mergeCell ref="C8:D8"/>
    <mergeCell ref="C9:D9"/>
    <mergeCell ref="C10:D10"/>
    <mergeCell ref="A2:H2"/>
    <mergeCell ref="A3:H3"/>
    <mergeCell ref="A4:B4"/>
    <mergeCell ref="C4:H4"/>
    <mergeCell ref="C5:D5"/>
    <mergeCell ref="F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3"/>
  <sheetViews>
    <sheetView zoomScaleNormal="100" workbookViewId="0">
      <selection activeCell="AB17" sqref="AB17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0.5" customHeight="1" x14ac:dyDescent="0.25"/>
    <row r="2" spans="1:25" ht="16.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0.25" customHeight="1" x14ac:dyDescent="0.25">
      <c r="A4" s="47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7.25" customHeight="1" x14ac:dyDescent="0.25">
      <c r="A5" s="48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3.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4.2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947181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220208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917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26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86.75" customHeight="1" x14ac:dyDescent="0.25">
      <c r="A17" s="4" t="s">
        <v>27</v>
      </c>
      <c r="B17" s="26" t="s">
        <v>28</v>
      </c>
      <c r="C17" s="20"/>
      <c r="D17" s="26" t="s">
        <v>29</v>
      </c>
      <c r="E17" s="20"/>
      <c r="F17" s="5" t="s">
        <v>30</v>
      </c>
      <c r="G17" s="27">
        <v>2.9575</v>
      </c>
      <c r="H17" s="20"/>
      <c r="I17" s="27">
        <v>38087.26</v>
      </c>
      <c r="J17" s="20"/>
      <c r="K17" s="6">
        <v>7792.19</v>
      </c>
      <c r="L17" s="27">
        <v>30295.07</v>
      </c>
      <c r="M17" s="20"/>
      <c r="N17" s="6">
        <v>9956.6</v>
      </c>
      <c r="O17" s="7"/>
      <c r="P17" s="27">
        <v>112643.07</v>
      </c>
      <c r="Q17" s="20"/>
      <c r="R17" s="6">
        <v>23045.4</v>
      </c>
      <c r="S17" s="6">
        <v>89597.67</v>
      </c>
      <c r="T17" s="27">
        <v>29446.639999999999</v>
      </c>
      <c r="U17" s="19"/>
      <c r="V17" s="20"/>
      <c r="W17" s="6">
        <v>37.770000000000003</v>
      </c>
      <c r="X17" s="6">
        <v>111.69</v>
      </c>
      <c r="Y17" s="6">
        <v>94.35</v>
      </c>
    </row>
    <row r="18" spans="1:25" ht="177.75" customHeight="1" x14ac:dyDescent="0.25">
      <c r="A18" s="4" t="s">
        <v>31</v>
      </c>
      <c r="B18" s="26" t="s">
        <v>32</v>
      </c>
      <c r="C18" s="20"/>
      <c r="D18" s="26" t="s">
        <v>33</v>
      </c>
      <c r="E18" s="20"/>
      <c r="F18" s="5" t="s">
        <v>34</v>
      </c>
      <c r="G18" s="27">
        <v>8.4499999999999993</v>
      </c>
      <c r="H18" s="20"/>
      <c r="I18" s="27">
        <v>7925.23</v>
      </c>
      <c r="J18" s="24"/>
      <c r="K18" s="6">
        <v>6363.09</v>
      </c>
      <c r="L18" s="27">
        <v>1562.14</v>
      </c>
      <c r="M18" s="24"/>
      <c r="N18" s="6">
        <v>617.19000000000005</v>
      </c>
      <c r="O18" s="7"/>
      <c r="P18" s="27">
        <v>66968.19</v>
      </c>
      <c r="Q18" s="24"/>
      <c r="R18" s="6">
        <v>53768.11</v>
      </c>
      <c r="S18" s="6">
        <v>13200.08</v>
      </c>
      <c r="T18" s="27">
        <v>5215.26</v>
      </c>
      <c r="U18" s="23"/>
      <c r="V18" s="24"/>
      <c r="W18" s="6">
        <v>27.97</v>
      </c>
      <c r="X18" s="6">
        <v>236.33</v>
      </c>
      <c r="Y18" s="6">
        <v>20.21</v>
      </c>
    </row>
    <row r="19" spans="1:25" ht="216.75" customHeight="1" x14ac:dyDescent="0.25">
      <c r="A19" s="4" t="s">
        <v>35</v>
      </c>
      <c r="B19" s="26" t="s">
        <v>36</v>
      </c>
      <c r="C19" s="24"/>
      <c r="D19" s="26" t="s">
        <v>37</v>
      </c>
      <c r="E19" s="24"/>
      <c r="F19" s="5" t="s">
        <v>30</v>
      </c>
      <c r="G19" s="27">
        <v>2.6412</v>
      </c>
      <c r="H19" s="24"/>
      <c r="I19" s="27">
        <v>17558.080000000002</v>
      </c>
      <c r="J19" s="24"/>
      <c r="K19" s="6">
        <v>9085.41</v>
      </c>
      <c r="L19" s="27">
        <v>8472.67</v>
      </c>
      <c r="M19" s="24"/>
      <c r="N19" s="6">
        <v>2465.09</v>
      </c>
      <c r="O19" s="7"/>
      <c r="P19" s="27">
        <v>46374.400000000001</v>
      </c>
      <c r="Q19" s="24"/>
      <c r="R19" s="6">
        <v>23996.38</v>
      </c>
      <c r="S19" s="6">
        <v>22378.02</v>
      </c>
      <c r="T19" s="27">
        <v>6510.8</v>
      </c>
      <c r="U19" s="23"/>
      <c r="V19" s="24"/>
      <c r="W19" s="6">
        <v>44.03</v>
      </c>
      <c r="X19" s="6">
        <v>116.3</v>
      </c>
      <c r="Y19" s="6">
        <v>21.57</v>
      </c>
    </row>
    <row r="20" spans="1:25" ht="186.75" customHeight="1" x14ac:dyDescent="0.25">
      <c r="A20" s="4" t="s">
        <v>38</v>
      </c>
      <c r="B20" s="26" t="s">
        <v>39</v>
      </c>
      <c r="C20" s="24"/>
      <c r="D20" s="26" t="s">
        <v>40</v>
      </c>
      <c r="E20" s="24"/>
      <c r="F20" s="5" t="s">
        <v>30</v>
      </c>
      <c r="G20" s="27">
        <v>0.67320000000000002</v>
      </c>
      <c r="H20" s="24"/>
      <c r="I20" s="27">
        <v>35776.25</v>
      </c>
      <c r="J20" s="24"/>
      <c r="K20" s="6">
        <v>5481.18</v>
      </c>
      <c r="L20" s="27">
        <v>30295.07</v>
      </c>
      <c r="M20" s="24"/>
      <c r="N20" s="6">
        <v>9956.6</v>
      </c>
      <c r="O20" s="7"/>
      <c r="P20" s="27">
        <v>24084.57</v>
      </c>
      <c r="Q20" s="24"/>
      <c r="R20" s="6">
        <v>3689.93</v>
      </c>
      <c r="S20" s="6">
        <v>20394.64</v>
      </c>
      <c r="T20" s="27">
        <v>6702.78</v>
      </c>
      <c r="U20" s="23"/>
      <c r="V20" s="24"/>
      <c r="W20" s="6">
        <v>26.57</v>
      </c>
      <c r="X20" s="6">
        <v>17.88</v>
      </c>
      <c r="Y20" s="6">
        <v>21.48</v>
      </c>
    </row>
    <row r="21" spans="1:25" ht="215.25" customHeight="1" x14ac:dyDescent="0.25">
      <c r="A21" s="4" t="s">
        <v>41</v>
      </c>
      <c r="B21" s="26" t="s">
        <v>42</v>
      </c>
      <c r="C21" s="24"/>
      <c r="D21" s="26" t="s">
        <v>43</v>
      </c>
      <c r="E21" s="24"/>
      <c r="F21" s="5" t="s">
        <v>44</v>
      </c>
      <c r="G21" s="27">
        <v>0.21124999999999999</v>
      </c>
      <c r="H21" s="24"/>
      <c r="I21" s="27">
        <v>603546.6</v>
      </c>
      <c r="J21" s="24"/>
      <c r="K21" s="6">
        <v>238770.28</v>
      </c>
      <c r="L21" s="27">
        <v>364776.32</v>
      </c>
      <c r="M21" s="24"/>
      <c r="N21" s="6">
        <v>82331.350000000006</v>
      </c>
      <c r="O21" s="7"/>
      <c r="P21" s="27">
        <v>127499.22</v>
      </c>
      <c r="Q21" s="24"/>
      <c r="R21" s="6">
        <v>50440.22</v>
      </c>
      <c r="S21" s="6">
        <v>77059</v>
      </c>
      <c r="T21" s="27">
        <v>17392.5</v>
      </c>
      <c r="U21" s="23"/>
      <c r="V21" s="24"/>
      <c r="W21" s="6">
        <v>1049.49</v>
      </c>
      <c r="X21" s="6">
        <v>221.7</v>
      </c>
      <c r="Y21" s="6">
        <v>55.57</v>
      </c>
    </row>
    <row r="22" spans="1:25" ht="95.25" customHeight="1" x14ac:dyDescent="0.25">
      <c r="A22" s="4" t="s">
        <v>45</v>
      </c>
      <c r="B22" s="26" t="s">
        <v>46</v>
      </c>
      <c r="C22" s="24"/>
      <c r="D22" s="26" t="s">
        <v>47</v>
      </c>
      <c r="E22" s="24"/>
      <c r="F22" s="5" t="s">
        <v>48</v>
      </c>
      <c r="G22" s="27">
        <v>17.318000000000001</v>
      </c>
      <c r="H22" s="24"/>
      <c r="I22" s="27">
        <v>789.21</v>
      </c>
      <c r="J22" s="24"/>
      <c r="K22" s="7"/>
      <c r="L22" s="25"/>
      <c r="M22" s="24"/>
      <c r="N22" s="7"/>
      <c r="O22" s="7"/>
      <c r="P22" s="27">
        <v>13667.54</v>
      </c>
      <c r="Q22" s="24"/>
      <c r="R22" s="7"/>
      <c r="S22" s="7"/>
      <c r="T22" s="25"/>
      <c r="U22" s="23"/>
      <c r="V22" s="24"/>
      <c r="W22" s="7"/>
      <c r="X22" s="7"/>
      <c r="Y22" s="7"/>
    </row>
    <row r="23" spans="1:25" ht="99.75" customHeight="1" x14ac:dyDescent="0.25">
      <c r="A23" s="4" t="s">
        <v>49</v>
      </c>
      <c r="B23" s="26" t="s">
        <v>50</v>
      </c>
      <c r="C23" s="24"/>
      <c r="D23" s="26" t="s">
        <v>51</v>
      </c>
      <c r="E23" s="24"/>
      <c r="F23" s="5" t="s">
        <v>48</v>
      </c>
      <c r="G23" s="27">
        <v>17.318000000000001</v>
      </c>
      <c r="H23" s="24"/>
      <c r="I23" s="27">
        <v>241.29</v>
      </c>
      <c r="J23" s="24"/>
      <c r="K23" s="7"/>
      <c r="L23" s="25"/>
      <c r="M23" s="24"/>
      <c r="N23" s="7"/>
      <c r="O23" s="7"/>
      <c r="P23" s="27">
        <v>4178.66</v>
      </c>
      <c r="Q23" s="24"/>
      <c r="R23" s="7"/>
      <c r="S23" s="7"/>
      <c r="T23" s="25"/>
      <c r="U23" s="23"/>
      <c r="V23" s="24"/>
      <c r="W23" s="7"/>
      <c r="X23" s="7"/>
      <c r="Y23" s="7"/>
    </row>
    <row r="24" spans="1:25" ht="8.4499999999999993" customHeight="1" x14ac:dyDescent="0.25"/>
    <row r="25" spans="1:25" ht="18.2" customHeight="1" x14ac:dyDescent="0.25">
      <c r="A25" s="18" t="s">
        <v>0</v>
      </c>
      <c r="B25" s="23"/>
      <c r="C25" s="24"/>
      <c r="D25" s="18" t="s">
        <v>52</v>
      </c>
      <c r="E25" s="23"/>
      <c r="F25" s="23"/>
      <c r="G25" s="23"/>
      <c r="H25" s="23"/>
      <c r="I25" s="23"/>
      <c r="J25" s="23"/>
      <c r="K25" s="23"/>
      <c r="L25" s="23"/>
      <c r="M25" s="24"/>
      <c r="N25" s="8" t="s">
        <v>0</v>
      </c>
      <c r="O25" s="21" t="s">
        <v>53</v>
      </c>
      <c r="P25" s="23"/>
      <c r="Q25" s="24"/>
      <c r="R25" s="18" t="s">
        <v>0</v>
      </c>
      <c r="S25" s="23"/>
      <c r="T25" s="23"/>
      <c r="U25" s="23"/>
      <c r="V25" s="23"/>
      <c r="W25" s="23"/>
      <c r="X25" s="23"/>
      <c r="Y25" s="24"/>
    </row>
    <row r="26" spans="1:25" ht="18.2" customHeight="1" x14ac:dyDescent="0.25">
      <c r="A26" s="18" t="s">
        <v>0</v>
      </c>
      <c r="B26" s="23"/>
      <c r="C26" s="24"/>
      <c r="D26" s="18" t="s">
        <v>54</v>
      </c>
      <c r="E26" s="23"/>
      <c r="F26" s="23"/>
      <c r="G26" s="23"/>
      <c r="H26" s="23"/>
      <c r="I26" s="23"/>
      <c r="J26" s="23"/>
      <c r="K26" s="23"/>
      <c r="L26" s="23"/>
      <c r="M26" s="24"/>
      <c r="N26" s="8" t="s">
        <v>0</v>
      </c>
      <c r="O26" s="21" t="s">
        <v>55</v>
      </c>
      <c r="P26" s="23"/>
      <c r="Q26" s="24"/>
      <c r="R26" s="18" t="s">
        <v>0</v>
      </c>
      <c r="S26" s="23"/>
      <c r="T26" s="23"/>
      <c r="U26" s="23"/>
      <c r="V26" s="23"/>
      <c r="W26" s="23"/>
      <c r="X26" s="23"/>
      <c r="Y26" s="24"/>
    </row>
    <row r="27" spans="1:25" ht="18.2" customHeight="1" x14ac:dyDescent="0.25">
      <c r="A27" s="18" t="s">
        <v>0</v>
      </c>
      <c r="B27" s="23"/>
      <c r="C27" s="24"/>
      <c r="D27" s="18" t="s">
        <v>56</v>
      </c>
      <c r="E27" s="23"/>
      <c r="F27" s="23"/>
      <c r="G27" s="23"/>
      <c r="H27" s="23"/>
      <c r="I27" s="23"/>
      <c r="J27" s="23"/>
      <c r="K27" s="23"/>
      <c r="L27" s="23"/>
      <c r="M27" s="24"/>
      <c r="N27" s="8" t="s">
        <v>0</v>
      </c>
      <c r="O27" s="21" t="s">
        <v>57</v>
      </c>
      <c r="P27" s="23"/>
      <c r="Q27" s="24"/>
      <c r="R27" s="18" t="s">
        <v>0</v>
      </c>
      <c r="S27" s="23"/>
      <c r="T27" s="23"/>
      <c r="U27" s="23"/>
      <c r="V27" s="23"/>
      <c r="W27" s="23"/>
      <c r="X27" s="23"/>
      <c r="Y27" s="24"/>
    </row>
    <row r="28" spans="1:25" ht="18.2" customHeight="1" x14ac:dyDescent="0.25">
      <c r="A28" s="18" t="s">
        <v>0</v>
      </c>
      <c r="B28" s="23"/>
      <c r="C28" s="24"/>
      <c r="D28" s="18" t="s">
        <v>58</v>
      </c>
      <c r="E28" s="23"/>
      <c r="F28" s="23"/>
      <c r="G28" s="23"/>
      <c r="H28" s="23"/>
      <c r="I28" s="23"/>
      <c r="J28" s="23"/>
      <c r="K28" s="23"/>
      <c r="L28" s="23"/>
      <c r="M28" s="24"/>
      <c r="N28" s="8" t="s">
        <v>0</v>
      </c>
      <c r="O28" s="21" t="s">
        <v>59</v>
      </c>
      <c r="P28" s="23"/>
      <c r="Q28" s="24"/>
      <c r="R28" s="18" t="s">
        <v>0</v>
      </c>
      <c r="S28" s="23"/>
      <c r="T28" s="23"/>
      <c r="U28" s="23"/>
      <c r="V28" s="23"/>
      <c r="W28" s="23"/>
      <c r="X28" s="23"/>
      <c r="Y28" s="24"/>
    </row>
    <row r="29" spans="1:25" ht="18.2" customHeight="1" x14ac:dyDescent="0.25">
      <c r="A29" s="18" t="s">
        <v>0</v>
      </c>
      <c r="B29" s="23"/>
      <c r="C29" s="24"/>
      <c r="D29" s="18" t="s">
        <v>60</v>
      </c>
      <c r="E29" s="23"/>
      <c r="F29" s="23"/>
      <c r="G29" s="23"/>
      <c r="H29" s="23"/>
      <c r="I29" s="23"/>
      <c r="J29" s="23"/>
      <c r="K29" s="23"/>
      <c r="L29" s="23"/>
      <c r="M29" s="24"/>
      <c r="N29" s="8" t="s">
        <v>0</v>
      </c>
      <c r="O29" s="21" t="s">
        <v>61</v>
      </c>
      <c r="P29" s="23"/>
      <c r="Q29" s="24"/>
      <c r="R29" s="18" t="s">
        <v>0</v>
      </c>
      <c r="S29" s="23"/>
      <c r="T29" s="23"/>
      <c r="U29" s="23"/>
      <c r="V29" s="23"/>
      <c r="W29" s="23"/>
      <c r="X29" s="23"/>
      <c r="Y29" s="24"/>
    </row>
    <row r="30" spans="1:25" ht="18.2" customHeight="1" x14ac:dyDescent="0.25">
      <c r="A30" s="18" t="s">
        <v>0</v>
      </c>
      <c r="B30" s="23"/>
      <c r="C30" s="24"/>
      <c r="D30" s="18" t="s">
        <v>62</v>
      </c>
      <c r="E30" s="23"/>
      <c r="F30" s="23"/>
      <c r="G30" s="23"/>
      <c r="H30" s="23"/>
      <c r="I30" s="23"/>
      <c r="J30" s="23"/>
      <c r="K30" s="23"/>
      <c r="L30" s="23"/>
      <c r="M30" s="24"/>
      <c r="N30" s="8" t="s">
        <v>0</v>
      </c>
      <c r="O30" s="21" t="s">
        <v>63</v>
      </c>
      <c r="P30" s="23"/>
      <c r="Q30" s="24"/>
      <c r="R30" s="18" t="s">
        <v>0</v>
      </c>
      <c r="S30" s="23"/>
      <c r="T30" s="23"/>
      <c r="U30" s="23"/>
      <c r="V30" s="23"/>
      <c r="W30" s="23"/>
      <c r="X30" s="23"/>
      <c r="Y30" s="24"/>
    </row>
    <row r="31" spans="1:25" ht="18.2" customHeight="1" x14ac:dyDescent="0.25">
      <c r="A31" s="18" t="s">
        <v>0</v>
      </c>
      <c r="B31" s="23"/>
      <c r="C31" s="24"/>
      <c r="D31" s="18" t="s">
        <v>64</v>
      </c>
      <c r="E31" s="19"/>
      <c r="F31" s="19"/>
      <c r="G31" s="19"/>
      <c r="H31" s="19"/>
      <c r="I31" s="19"/>
      <c r="J31" s="19"/>
      <c r="K31" s="19"/>
      <c r="L31" s="19"/>
      <c r="M31" s="20"/>
      <c r="N31" s="8" t="s">
        <v>27</v>
      </c>
      <c r="O31" s="21" t="s">
        <v>65</v>
      </c>
      <c r="P31" s="19"/>
      <c r="Q31" s="20"/>
      <c r="R31" s="18" t="s">
        <v>0</v>
      </c>
      <c r="S31" s="19"/>
      <c r="T31" s="19"/>
      <c r="U31" s="19"/>
      <c r="V31" s="19"/>
      <c r="W31" s="19"/>
      <c r="X31" s="19"/>
      <c r="Y31" s="20"/>
    </row>
    <row r="32" spans="1:25" ht="18.2" customHeight="1" x14ac:dyDescent="0.25">
      <c r="A32" s="18" t="s">
        <v>0</v>
      </c>
      <c r="B32" s="19"/>
      <c r="C32" s="20"/>
      <c r="D32" s="18" t="s">
        <v>66</v>
      </c>
      <c r="E32" s="19"/>
      <c r="F32" s="19"/>
      <c r="G32" s="19"/>
      <c r="H32" s="19"/>
      <c r="I32" s="19"/>
      <c r="J32" s="19"/>
      <c r="K32" s="19"/>
      <c r="L32" s="19"/>
      <c r="M32" s="20"/>
      <c r="N32" s="8" t="s">
        <v>0</v>
      </c>
      <c r="O32" s="21" t="s">
        <v>65</v>
      </c>
      <c r="P32" s="19"/>
      <c r="Q32" s="20"/>
      <c r="R32" s="18" t="s">
        <v>0</v>
      </c>
      <c r="S32" s="19"/>
      <c r="T32" s="19"/>
      <c r="U32" s="19"/>
      <c r="V32" s="19"/>
      <c r="W32" s="19"/>
      <c r="X32" s="19"/>
      <c r="Y32" s="20"/>
    </row>
    <row r="33" spans="1:25" ht="8.4499999999999993" customHeight="1" x14ac:dyDescent="0.25"/>
    <row r="34" spans="1:25" ht="18.2" customHeight="1" x14ac:dyDescent="0.25">
      <c r="A34" s="18" t="s">
        <v>0</v>
      </c>
      <c r="B34" s="19"/>
      <c r="C34" s="20"/>
      <c r="D34" s="18" t="s">
        <v>67</v>
      </c>
      <c r="E34" s="19"/>
      <c r="F34" s="19"/>
      <c r="G34" s="19"/>
      <c r="H34" s="19"/>
      <c r="I34" s="19"/>
      <c r="J34" s="19"/>
      <c r="K34" s="19"/>
      <c r="L34" s="19"/>
      <c r="M34" s="20"/>
      <c r="N34" s="8" t="s">
        <v>0</v>
      </c>
      <c r="O34" s="21" t="s">
        <v>65</v>
      </c>
      <c r="P34" s="19"/>
      <c r="Q34" s="20"/>
      <c r="R34" s="18" t="s">
        <v>0</v>
      </c>
      <c r="S34" s="19"/>
      <c r="T34" s="19"/>
      <c r="U34" s="19"/>
      <c r="V34" s="19"/>
      <c r="W34" s="19"/>
      <c r="X34" s="19"/>
      <c r="Y34" s="20"/>
    </row>
    <row r="35" spans="1:25" ht="8.4499999999999993" customHeight="1" x14ac:dyDescent="0.25"/>
    <row r="36" spans="1:25" ht="18.2" customHeight="1" x14ac:dyDescent="0.25">
      <c r="A36" s="18" t="s">
        <v>0</v>
      </c>
      <c r="B36" s="19"/>
      <c r="C36" s="20"/>
      <c r="D36" s="18" t="s">
        <v>68</v>
      </c>
      <c r="E36" s="19"/>
      <c r="F36" s="19"/>
      <c r="G36" s="19"/>
      <c r="H36" s="19"/>
      <c r="I36" s="19"/>
      <c r="J36" s="19"/>
      <c r="K36" s="19"/>
      <c r="L36" s="19"/>
      <c r="M36" s="20"/>
      <c r="N36" s="8" t="s">
        <v>0</v>
      </c>
      <c r="O36" s="21" t="s">
        <v>65</v>
      </c>
      <c r="P36" s="19"/>
      <c r="Q36" s="20"/>
      <c r="R36" s="18" t="s">
        <v>0</v>
      </c>
      <c r="S36" s="19"/>
      <c r="T36" s="19"/>
      <c r="U36" s="19"/>
      <c r="V36" s="19"/>
      <c r="W36" s="19"/>
      <c r="X36" s="19"/>
      <c r="Y36" s="20"/>
    </row>
    <row r="37" spans="1:25" ht="18.2" customHeight="1" x14ac:dyDescent="0.25">
      <c r="A37" s="18" t="s">
        <v>0</v>
      </c>
      <c r="B37" s="19"/>
      <c r="C37" s="20"/>
      <c r="D37" s="18" t="s">
        <v>69</v>
      </c>
      <c r="E37" s="19"/>
      <c r="F37" s="19"/>
      <c r="G37" s="19"/>
      <c r="H37" s="19"/>
      <c r="I37" s="19"/>
      <c r="J37" s="19"/>
      <c r="K37" s="19"/>
      <c r="L37" s="19"/>
      <c r="M37" s="20"/>
      <c r="N37" s="8" t="s">
        <v>0</v>
      </c>
      <c r="O37" s="21" t="s">
        <v>70</v>
      </c>
      <c r="P37" s="19"/>
      <c r="Q37" s="20"/>
      <c r="R37" s="18" t="s">
        <v>0</v>
      </c>
      <c r="S37" s="19"/>
      <c r="T37" s="19"/>
      <c r="U37" s="19"/>
      <c r="V37" s="19"/>
      <c r="W37" s="19"/>
      <c r="X37" s="19"/>
      <c r="Y37" s="20"/>
    </row>
    <row r="38" spans="1:25" ht="18.2" customHeight="1" x14ac:dyDescent="0.25">
      <c r="A38" s="18" t="s">
        <v>0</v>
      </c>
      <c r="B38" s="19"/>
      <c r="C38" s="20"/>
      <c r="D38" s="18" t="s">
        <v>71</v>
      </c>
      <c r="E38" s="19"/>
      <c r="F38" s="19"/>
      <c r="G38" s="19"/>
      <c r="H38" s="19"/>
      <c r="I38" s="19"/>
      <c r="J38" s="19"/>
      <c r="K38" s="19"/>
      <c r="L38" s="19"/>
      <c r="M38" s="20"/>
      <c r="N38" s="8" t="s">
        <v>72</v>
      </c>
      <c r="O38" s="21" t="s">
        <v>73</v>
      </c>
      <c r="P38" s="19"/>
      <c r="Q38" s="20"/>
      <c r="R38" s="18" t="s">
        <v>0</v>
      </c>
      <c r="S38" s="19"/>
      <c r="T38" s="19"/>
      <c r="U38" s="19"/>
      <c r="V38" s="19"/>
      <c r="W38" s="19"/>
      <c r="X38" s="19"/>
      <c r="Y38" s="20"/>
    </row>
    <row r="39" spans="1:25" ht="18.2" customHeight="1" x14ac:dyDescent="0.25">
      <c r="A39" s="18" t="s">
        <v>0</v>
      </c>
      <c r="B39" s="19"/>
      <c r="C39" s="20"/>
      <c r="D39" s="18" t="s">
        <v>74</v>
      </c>
      <c r="E39" s="19"/>
      <c r="F39" s="19"/>
      <c r="G39" s="19"/>
      <c r="H39" s="19"/>
      <c r="I39" s="19"/>
      <c r="J39" s="19"/>
      <c r="K39" s="19"/>
      <c r="L39" s="19"/>
      <c r="M39" s="20"/>
      <c r="N39" s="8" t="s">
        <v>0</v>
      </c>
      <c r="O39" s="21" t="s">
        <v>75</v>
      </c>
      <c r="P39" s="19"/>
      <c r="Q39" s="20"/>
      <c r="R39" s="18" t="s">
        <v>0</v>
      </c>
      <c r="S39" s="19"/>
      <c r="T39" s="19"/>
      <c r="U39" s="19"/>
      <c r="V39" s="19"/>
      <c r="W39" s="19"/>
      <c r="X39" s="19"/>
      <c r="Y39" s="20"/>
    </row>
    <row r="40" spans="1:25" ht="40.35" customHeight="1" x14ac:dyDescent="0.25"/>
    <row r="41" spans="1:25" ht="14.25" customHeight="1" x14ac:dyDescent="0.25">
      <c r="A41" s="16" t="s">
        <v>0</v>
      </c>
      <c r="B41" s="17"/>
      <c r="C41" s="22" t="s">
        <v>76</v>
      </c>
      <c r="D41" s="17"/>
      <c r="E41" s="17"/>
      <c r="F41" s="17"/>
      <c r="G41" s="17"/>
      <c r="H41" s="17"/>
      <c r="I41" s="17"/>
      <c r="J41" s="17"/>
      <c r="K41" s="17"/>
      <c r="L41" s="17"/>
      <c r="M41" s="22" t="s">
        <v>77</v>
      </c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 ht="18.2" customHeight="1" x14ac:dyDescent="0.25">
      <c r="A42" s="16" t="s">
        <v>0</v>
      </c>
      <c r="B42" s="17"/>
      <c r="C42" s="16" t="s">
        <v>0</v>
      </c>
      <c r="D42" s="17"/>
      <c r="E42" s="12" t="s">
        <v>0</v>
      </c>
      <c r="F42" s="13"/>
      <c r="G42" s="13"/>
      <c r="H42" s="16" t="s">
        <v>0</v>
      </c>
      <c r="I42" s="15"/>
      <c r="J42" s="14" t="s">
        <v>0</v>
      </c>
      <c r="K42" s="15"/>
      <c r="L42" s="15"/>
      <c r="M42" s="16" t="s">
        <v>0</v>
      </c>
      <c r="N42" s="15"/>
      <c r="O42" s="15"/>
      <c r="P42" s="15"/>
      <c r="Q42" s="12" t="s">
        <v>0</v>
      </c>
      <c r="R42" s="13"/>
      <c r="S42" s="13"/>
      <c r="T42" s="13"/>
      <c r="U42" s="9" t="s">
        <v>0</v>
      </c>
      <c r="V42" s="14" t="s">
        <v>0</v>
      </c>
      <c r="W42" s="15"/>
      <c r="X42" s="15"/>
      <c r="Y42" s="15"/>
    </row>
    <row r="43" spans="1:25" ht="18.2" customHeight="1" x14ac:dyDescent="0.25"/>
  </sheetData>
  <mergeCells count="15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A27:C27"/>
    <mergeCell ref="D27:M27"/>
    <mergeCell ref="O27:Q27"/>
    <mergeCell ref="R27:Y27"/>
    <mergeCell ref="A28:C28"/>
    <mergeCell ref="D28:M28"/>
    <mergeCell ref="O28:Q28"/>
    <mergeCell ref="R28:Y28"/>
    <mergeCell ref="A25:C25"/>
    <mergeCell ref="D25:M25"/>
    <mergeCell ref="O25:Q25"/>
    <mergeCell ref="R25:Y25"/>
    <mergeCell ref="A26:C26"/>
    <mergeCell ref="D26:M26"/>
    <mergeCell ref="O26:Q26"/>
    <mergeCell ref="R26:Y26"/>
    <mergeCell ref="A31:C31"/>
    <mergeCell ref="D31:M31"/>
    <mergeCell ref="O31:Q31"/>
    <mergeCell ref="R31:Y31"/>
    <mergeCell ref="A32:C32"/>
    <mergeCell ref="D32:M32"/>
    <mergeCell ref="O32:Q32"/>
    <mergeCell ref="R32:Y32"/>
    <mergeCell ref="A29:C29"/>
    <mergeCell ref="D29:M29"/>
    <mergeCell ref="O29:Q29"/>
    <mergeCell ref="R29:Y29"/>
    <mergeCell ref="A30:C30"/>
    <mergeCell ref="D30:M30"/>
    <mergeCell ref="O30:Q30"/>
    <mergeCell ref="R30:Y30"/>
    <mergeCell ref="A37:C37"/>
    <mergeCell ref="D37:M37"/>
    <mergeCell ref="O37:Q37"/>
    <mergeCell ref="R37:Y37"/>
    <mergeCell ref="A38:C38"/>
    <mergeCell ref="D38:M38"/>
    <mergeCell ref="O38:Q38"/>
    <mergeCell ref="R38:Y38"/>
    <mergeCell ref="A34:C34"/>
    <mergeCell ref="D34:M34"/>
    <mergeCell ref="O34:Q34"/>
    <mergeCell ref="R34:Y34"/>
    <mergeCell ref="A36:C36"/>
    <mergeCell ref="D36:M36"/>
    <mergeCell ref="O36:Q36"/>
    <mergeCell ref="R36:Y36"/>
    <mergeCell ref="Q42:T42"/>
    <mergeCell ref="V42:Y42"/>
    <mergeCell ref="A42:B42"/>
    <mergeCell ref="C42:D42"/>
    <mergeCell ref="E42:G42"/>
    <mergeCell ref="H42:I42"/>
    <mergeCell ref="J42:L42"/>
    <mergeCell ref="M42:P42"/>
    <mergeCell ref="A39:C39"/>
    <mergeCell ref="D39:M39"/>
    <mergeCell ref="O39:Q39"/>
    <mergeCell ref="R39:Y39"/>
    <mergeCell ref="A41:B41"/>
    <mergeCell ref="C41:L41"/>
    <mergeCell ref="M41:Y41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&amp;R01-01-01 Стр. &amp;P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131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8.25" customHeight="1" x14ac:dyDescent="0.25"/>
    <row r="2" spans="1:25" ht="17.2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18" customHeight="1" x14ac:dyDescent="0.25">
      <c r="A4" s="47" t="s">
        <v>99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5" customHeight="1" x14ac:dyDescent="0.25">
      <c r="A5" s="48" t="s">
        <v>100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6.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12201429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1022602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4553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101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215.25" customHeight="1" x14ac:dyDescent="0.25">
      <c r="A17" s="4" t="s">
        <v>27</v>
      </c>
      <c r="B17" s="26" t="s">
        <v>102</v>
      </c>
      <c r="C17" s="20"/>
      <c r="D17" s="26" t="s">
        <v>103</v>
      </c>
      <c r="E17" s="20"/>
      <c r="F17" s="5" t="s">
        <v>104</v>
      </c>
      <c r="G17" s="27">
        <v>2.2829999999999999</v>
      </c>
      <c r="H17" s="20"/>
      <c r="I17" s="27">
        <v>12970.7</v>
      </c>
      <c r="J17" s="20"/>
      <c r="K17" s="6">
        <v>7882.02</v>
      </c>
      <c r="L17" s="27">
        <v>5088.68</v>
      </c>
      <c r="M17" s="20"/>
      <c r="N17" s="6">
        <v>1291.31</v>
      </c>
      <c r="O17" s="7"/>
      <c r="P17" s="27">
        <v>29612.11</v>
      </c>
      <c r="Q17" s="20"/>
      <c r="R17" s="6">
        <v>17994.650000000001</v>
      </c>
      <c r="S17" s="6">
        <v>11617.46</v>
      </c>
      <c r="T17" s="27">
        <v>2948.06</v>
      </c>
      <c r="U17" s="19"/>
      <c r="V17" s="20"/>
      <c r="W17" s="6">
        <v>42.43</v>
      </c>
      <c r="X17" s="6">
        <v>96.86</v>
      </c>
      <c r="Y17" s="6">
        <v>9.42</v>
      </c>
    </row>
    <row r="18" spans="1:25" ht="228.75" customHeight="1" x14ac:dyDescent="0.25">
      <c r="A18" s="4" t="s">
        <v>31</v>
      </c>
      <c r="B18" s="26" t="s">
        <v>105</v>
      </c>
      <c r="C18" s="20"/>
      <c r="D18" s="26" t="s">
        <v>106</v>
      </c>
      <c r="E18" s="20"/>
      <c r="F18" s="5" t="s">
        <v>107</v>
      </c>
      <c r="G18" s="27">
        <v>2.2829999999999999</v>
      </c>
      <c r="H18" s="20"/>
      <c r="I18" s="27">
        <v>18726.3</v>
      </c>
      <c r="J18" s="24"/>
      <c r="K18" s="7"/>
      <c r="L18" s="27">
        <v>18726.3</v>
      </c>
      <c r="M18" s="24"/>
      <c r="N18" s="6">
        <v>6967.03</v>
      </c>
      <c r="O18" s="7"/>
      <c r="P18" s="27">
        <v>42752.14</v>
      </c>
      <c r="Q18" s="24"/>
      <c r="R18" s="7"/>
      <c r="S18" s="6">
        <v>42752.14</v>
      </c>
      <c r="T18" s="27">
        <v>15905.73</v>
      </c>
      <c r="U18" s="23"/>
      <c r="V18" s="24"/>
      <c r="W18" s="7"/>
      <c r="X18" s="7"/>
      <c r="Y18" s="6">
        <v>50.51</v>
      </c>
    </row>
    <row r="19" spans="1:25" ht="265.5" customHeight="1" x14ac:dyDescent="0.25">
      <c r="A19" s="4" t="s">
        <v>35</v>
      </c>
      <c r="B19" s="26" t="s">
        <v>108</v>
      </c>
      <c r="C19" s="24"/>
      <c r="D19" s="26" t="s">
        <v>109</v>
      </c>
      <c r="E19" s="24"/>
      <c r="F19" s="5" t="s">
        <v>110</v>
      </c>
      <c r="G19" s="27">
        <v>0.1143</v>
      </c>
      <c r="H19" s="24"/>
      <c r="I19" s="27">
        <v>59821.49</v>
      </c>
      <c r="J19" s="24"/>
      <c r="K19" s="7"/>
      <c r="L19" s="27">
        <v>59821.49</v>
      </c>
      <c r="M19" s="24"/>
      <c r="N19" s="6">
        <v>21608.9</v>
      </c>
      <c r="O19" s="7"/>
      <c r="P19" s="27">
        <v>6837.6</v>
      </c>
      <c r="Q19" s="24"/>
      <c r="R19" s="7"/>
      <c r="S19" s="6">
        <v>6837.6</v>
      </c>
      <c r="T19" s="27">
        <v>2469.9</v>
      </c>
      <c r="U19" s="23"/>
      <c r="V19" s="24"/>
      <c r="W19" s="7"/>
      <c r="X19" s="7"/>
      <c r="Y19" s="6">
        <v>7.89</v>
      </c>
    </row>
    <row r="20" spans="1:25" ht="264.75" customHeight="1" x14ac:dyDescent="0.25">
      <c r="A20" s="4" t="s">
        <v>38</v>
      </c>
      <c r="B20" s="26" t="s">
        <v>111</v>
      </c>
      <c r="C20" s="24"/>
      <c r="D20" s="26" t="s">
        <v>112</v>
      </c>
      <c r="E20" s="24"/>
      <c r="F20" s="5" t="s">
        <v>113</v>
      </c>
      <c r="G20" s="27">
        <v>0.2858</v>
      </c>
      <c r="H20" s="24"/>
      <c r="I20" s="27">
        <v>53041.32</v>
      </c>
      <c r="J20" s="24"/>
      <c r="K20" s="6">
        <v>53041.32</v>
      </c>
      <c r="L20" s="25"/>
      <c r="M20" s="24"/>
      <c r="N20" s="7"/>
      <c r="O20" s="7"/>
      <c r="P20" s="27">
        <v>15159.21</v>
      </c>
      <c r="Q20" s="24"/>
      <c r="R20" s="6">
        <v>15159.21</v>
      </c>
      <c r="S20" s="7"/>
      <c r="T20" s="25"/>
      <c r="U20" s="23"/>
      <c r="V20" s="24"/>
      <c r="W20" s="6">
        <v>281.06</v>
      </c>
      <c r="X20" s="6">
        <v>80.33</v>
      </c>
      <c r="Y20" s="7"/>
    </row>
    <row r="21" spans="1:25" ht="225.75" customHeight="1" x14ac:dyDescent="0.25">
      <c r="A21" s="4" t="s">
        <v>41</v>
      </c>
      <c r="B21" s="26" t="s">
        <v>114</v>
      </c>
      <c r="C21" s="24"/>
      <c r="D21" s="26" t="s">
        <v>115</v>
      </c>
      <c r="E21" s="24"/>
      <c r="F21" s="5" t="s">
        <v>116</v>
      </c>
      <c r="G21" s="27">
        <v>0.245</v>
      </c>
      <c r="H21" s="24"/>
      <c r="I21" s="27">
        <v>14281.78</v>
      </c>
      <c r="J21" s="24"/>
      <c r="K21" s="6">
        <v>7814.86</v>
      </c>
      <c r="L21" s="27">
        <v>6456.34</v>
      </c>
      <c r="M21" s="24"/>
      <c r="N21" s="6">
        <v>2033.63</v>
      </c>
      <c r="O21" s="6">
        <v>10.58</v>
      </c>
      <c r="P21" s="27">
        <v>3499.04</v>
      </c>
      <c r="Q21" s="24"/>
      <c r="R21" s="6">
        <v>1914.65</v>
      </c>
      <c r="S21" s="6">
        <v>1581.8</v>
      </c>
      <c r="T21" s="27">
        <v>498.24</v>
      </c>
      <c r="U21" s="23"/>
      <c r="V21" s="24"/>
      <c r="W21" s="6">
        <v>40.67</v>
      </c>
      <c r="X21" s="6">
        <v>9.9600000000000009</v>
      </c>
      <c r="Y21" s="6">
        <v>1.55</v>
      </c>
    </row>
    <row r="22" spans="1:25" ht="129.75" customHeight="1" x14ac:dyDescent="0.25">
      <c r="A22" s="4" t="s">
        <v>45</v>
      </c>
      <c r="B22" s="26" t="s">
        <v>117</v>
      </c>
      <c r="C22" s="24"/>
      <c r="D22" s="26" t="s">
        <v>118</v>
      </c>
      <c r="E22" s="24"/>
      <c r="F22" s="5" t="s">
        <v>119</v>
      </c>
      <c r="G22" s="27">
        <v>1.988</v>
      </c>
      <c r="H22" s="24"/>
      <c r="I22" s="27">
        <v>4110.28</v>
      </c>
      <c r="J22" s="24"/>
      <c r="K22" s="6">
        <v>2585.3000000000002</v>
      </c>
      <c r="L22" s="27">
        <v>1524.98</v>
      </c>
      <c r="M22" s="24"/>
      <c r="N22" s="6">
        <v>708.31</v>
      </c>
      <c r="O22" s="7"/>
      <c r="P22" s="27">
        <v>8171.24</v>
      </c>
      <c r="Q22" s="24"/>
      <c r="R22" s="6">
        <v>5139.58</v>
      </c>
      <c r="S22" s="6">
        <v>3031.66</v>
      </c>
      <c r="T22" s="27">
        <v>1408.12</v>
      </c>
      <c r="U22" s="23"/>
      <c r="V22" s="24"/>
      <c r="W22" s="6">
        <v>12.53</v>
      </c>
      <c r="X22" s="6">
        <v>24.91</v>
      </c>
      <c r="Y22" s="6">
        <v>6.04</v>
      </c>
    </row>
    <row r="23" spans="1:25" ht="227.25" customHeight="1" x14ac:dyDescent="0.25">
      <c r="A23" s="4" t="s">
        <v>49</v>
      </c>
      <c r="B23" s="26" t="s">
        <v>120</v>
      </c>
      <c r="C23" s="24"/>
      <c r="D23" s="26" t="s">
        <v>121</v>
      </c>
      <c r="E23" s="24"/>
      <c r="F23" s="5" t="s">
        <v>122</v>
      </c>
      <c r="G23" s="27">
        <v>39.1</v>
      </c>
      <c r="H23" s="24"/>
      <c r="I23" s="27">
        <v>2112.98</v>
      </c>
      <c r="J23" s="24"/>
      <c r="K23" s="6">
        <v>626.91</v>
      </c>
      <c r="L23" s="27">
        <v>490.59</v>
      </c>
      <c r="M23" s="24"/>
      <c r="N23" s="6">
        <v>184.89</v>
      </c>
      <c r="O23" s="6">
        <v>995.48</v>
      </c>
      <c r="P23" s="27">
        <v>82617.52</v>
      </c>
      <c r="Q23" s="24"/>
      <c r="R23" s="6">
        <v>24512.18</v>
      </c>
      <c r="S23" s="6">
        <v>19182.07</v>
      </c>
      <c r="T23" s="27">
        <v>7229.2</v>
      </c>
      <c r="U23" s="23"/>
      <c r="V23" s="24"/>
      <c r="W23" s="6">
        <v>3.17</v>
      </c>
      <c r="X23" s="6">
        <v>124.1</v>
      </c>
      <c r="Y23" s="6">
        <v>30.35</v>
      </c>
    </row>
    <row r="24" spans="1:25" ht="206.25" customHeight="1" x14ac:dyDescent="0.25">
      <c r="A24" s="4" t="s">
        <v>123</v>
      </c>
      <c r="B24" s="26" t="s">
        <v>124</v>
      </c>
      <c r="C24" s="24"/>
      <c r="D24" s="26" t="s">
        <v>125</v>
      </c>
      <c r="E24" s="24"/>
      <c r="F24" s="5" t="s">
        <v>126</v>
      </c>
      <c r="G24" s="27">
        <v>0.11928</v>
      </c>
      <c r="H24" s="24"/>
      <c r="I24" s="27">
        <v>30698.32</v>
      </c>
      <c r="J24" s="24"/>
      <c r="K24" s="7"/>
      <c r="L24" s="27">
        <v>393.81</v>
      </c>
      <c r="M24" s="24"/>
      <c r="N24" s="6">
        <v>237.72</v>
      </c>
      <c r="O24" s="6">
        <v>30304.51</v>
      </c>
      <c r="P24" s="27">
        <v>3661.7</v>
      </c>
      <c r="Q24" s="24"/>
      <c r="R24" s="7"/>
      <c r="S24" s="6">
        <v>46.97</v>
      </c>
      <c r="T24" s="27">
        <v>28.36</v>
      </c>
      <c r="U24" s="23"/>
      <c r="V24" s="24"/>
      <c r="W24" s="7"/>
      <c r="X24" s="7"/>
      <c r="Y24" s="6">
        <v>0.11</v>
      </c>
    </row>
    <row r="25" spans="1:25" ht="207" customHeight="1" x14ac:dyDescent="0.25">
      <c r="A25" s="4" t="s">
        <v>127</v>
      </c>
      <c r="B25" s="26" t="s">
        <v>128</v>
      </c>
      <c r="C25" s="24"/>
      <c r="D25" s="26" t="s">
        <v>129</v>
      </c>
      <c r="E25" s="24"/>
      <c r="F25" s="5" t="s">
        <v>122</v>
      </c>
      <c r="G25" s="27">
        <v>20</v>
      </c>
      <c r="H25" s="24"/>
      <c r="I25" s="27">
        <v>920.65</v>
      </c>
      <c r="J25" s="24"/>
      <c r="K25" s="6">
        <v>600.75</v>
      </c>
      <c r="L25" s="27">
        <v>318.85000000000002</v>
      </c>
      <c r="M25" s="24"/>
      <c r="N25" s="6">
        <v>101.07</v>
      </c>
      <c r="O25" s="6">
        <v>1.05</v>
      </c>
      <c r="P25" s="27">
        <v>18413</v>
      </c>
      <c r="Q25" s="24"/>
      <c r="R25" s="6">
        <v>12015</v>
      </c>
      <c r="S25" s="6">
        <v>6377</v>
      </c>
      <c r="T25" s="27">
        <v>2021.4</v>
      </c>
      <c r="U25" s="23"/>
      <c r="V25" s="24"/>
      <c r="W25" s="6">
        <v>3.04</v>
      </c>
      <c r="X25" s="6">
        <v>60.83</v>
      </c>
      <c r="Y25" s="6">
        <v>8.34</v>
      </c>
    </row>
    <row r="26" spans="1:25" ht="248.25" customHeight="1" x14ac:dyDescent="0.25">
      <c r="A26" s="4" t="s">
        <v>130</v>
      </c>
      <c r="B26" s="26" t="s">
        <v>131</v>
      </c>
      <c r="C26" s="24"/>
      <c r="D26" s="26" t="s">
        <v>132</v>
      </c>
      <c r="E26" s="24"/>
      <c r="F26" s="5" t="s">
        <v>133</v>
      </c>
      <c r="G26" s="27">
        <v>1.98</v>
      </c>
      <c r="H26" s="24"/>
      <c r="I26" s="27">
        <v>9293.91</v>
      </c>
      <c r="J26" s="24"/>
      <c r="K26" s="6">
        <v>8141.56</v>
      </c>
      <c r="L26" s="27">
        <v>1152.3499999999999</v>
      </c>
      <c r="M26" s="24"/>
      <c r="N26" s="6">
        <v>81.069999999999993</v>
      </c>
      <c r="O26" s="7"/>
      <c r="P26" s="27">
        <v>18401.939999999999</v>
      </c>
      <c r="Q26" s="24"/>
      <c r="R26" s="6">
        <v>16120.29</v>
      </c>
      <c r="S26" s="6">
        <v>2281.65</v>
      </c>
      <c r="T26" s="27">
        <v>160.52000000000001</v>
      </c>
      <c r="U26" s="23"/>
      <c r="V26" s="24"/>
      <c r="W26" s="6">
        <v>37.53</v>
      </c>
      <c r="X26" s="6">
        <v>74.31</v>
      </c>
      <c r="Y26" s="6">
        <v>0.51</v>
      </c>
    </row>
    <row r="27" spans="1:25" ht="216.75" customHeight="1" x14ac:dyDescent="0.25">
      <c r="A27" s="4" t="s">
        <v>134</v>
      </c>
      <c r="B27" s="26" t="s">
        <v>135</v>
      </c>
      <c r="C27" s="24"/>
      <c r="D27" s="26" t="s">
        <v>136</v>
      </c>
      <c r="E27" s="24"/>
      <c r="F27" s="5" t="s">
        <v>137</v>
      </c>
      <c r="G27" s="27">
        <v>0.17</v>
      </c>
      <c r="H27" s="24"/>
      <c r="I27" s="27">
        <v>427314.07</v>
      </c>
      <c r="J27" s="24"/>
      <c r="K27" s="6">
        <v>44924.89</v>
      </c>
      <c r="L27" s="27">
        <v>23052.58</v>
      </c>
      <c r="M27" s="24"/>
      <c r="N27" s="6">
        <v>8098.95</v>
      </c>
      <c r="O27" s="6">
        <v>359336.6</v>
      </c>
      <c r="P27" s="27">
        <v>72643.39</v>
      </c>
      <c r="Q27" s="24"/>
      <c r="R27" s="6">
        <v>7637.23</v>
      </c>
      <c r="S27" s="6">
        <v>3918.94</v>
      </c>
      <c r="T27" s="27">
        <v>1376.82</v>
      </c>
      <c r="U27" s="23"/>
      <c r="V27" s="24"/>
      <c r="W27" s="6">
        <v>238.05</v>
      </c>
      <c r="X27" s="6">
        <v>40.47</v>
      </c>
      <c r="Y27" s="6">
        <v>4.4000000000000004</v>
      </c>
    </row>
    <row r="28" spans="1:25" ht="247.5" customHeight="1" x14ac:dyDescent="0.25">
      <c r="A28" s="4" t="s">
        <v>138</v>
      </c>
      <c r="B28" s="26" t="s">
        <v>139</v>
      </c>
      <c r="C28" s="24"/>
      <c r="D28" s="26" t="s">
        <v>140</v>
      </c>
      <c r="E28" s="24"/>
      <c r="F28" s="5" t="s">
        <v>133</v>
      </c>
      <c r="G28" s="27">
        <v>0.48799999999999999</v>
      </c>
      <c r="H28" s="24"/>
      <c r="I28" s="27">
        <v>15969.25</v>
      </c>
      <c r="J28" s="24"/>
      <c r="K28" s="6">
        <v>6450.34</v>
      </c>
      <c r="L28" s="27">
        <v>737.03</v>
      </c>
      <c r="M28" s="24"/>
      <c r="N28" s="7"/>
      <c r="O28" s="6">
        <v>8781.8799999999992</v>
      </c>
      <c r="P28" s="27">
        <v>7792.99</v>
      </c>
      <c r="Q28" s="24"/>
      <c r="R28" s="6">
        <v>3147.77</v>
      </c>
      <c r="S28" s="6">
        <v>359.67</v>
      </c>
      <c r="T28" s="25"/>
      <c r="U28" s="23"/>
      <c r="V28" s="24"/>
      <c r="W28" s="6">
        <v>28.04</v>
      </c>
      <c r="X28" s="6">
        <v>13.68</v>
      </c>
      <c r="Y28" s="7"/>
    </row>
    <row r="29" spans="1:25" ht="230.25" customHeight="1" x14ac:dyDescent="0.25">
      <c r="A29" s="4" t="s">
        <v>141</v>
      </c>
      <c r="B29" s="26" t="s">
        <v>142</v>
      </c>
      <c r="C29" s="24"/>
      <c r="D29" s="26" t="s">
        <v>143</v>
      </c>
      <c r="E29" s="24"/>
      <c r="F29" s="5" t="s">
        <v>144</v>
      </c>
      <c r="G29" s="27">
        <v>0.59</v>
      </c>
      <c r="H29" s="24"/>
      <c r="I29" s="27">
        <v>646010.56999999995</v>
      </c>
      <c r="J29" s="24"/>
      <c r="K29" s="6">
        <v>74780.320000000007</v>
      </c>
      <c r="L29" s="27">
        <v>30910.57</v>
      </c>
      <c r="M29" s="24"/>
      <c r="N29" s="6">
        <v>7993.11</v>
      </c>
      <c r="O29" s="6">
        <v>540319.68000000005</v>
      </c>
      <c r="P29" s="27">
        <v>381146.24</v>
      </c>
      <c r="Q29" s="24"/>
      <c r="R29" s="6">
        <v>44120.39</v>
      </c>
      <c r="S29" s="6">
        <v>18237.240000000002</v>
      </c>
      <c r="T29" s="27">
        <v>4715.93</v>
      </c>
      <c r="U29" s="23"/>
      <c r="V29" s="24"/>
      <c r="W29" s="6">
        <v>368.82</v>
      </c>
      <c r="X29" s="6">
        <v>217.6</v>
      </c>
      <c r="Y29" s="6">
        <v>15.12</v>
      </c>
    </row>
    <row r="30" spans="1:25" ht="227.25" customHeight="1" x14ac:dyDescent="0.25">
      <c r="A30" s="4" t="s">
        <v>145</v>
      </c>
      <c r="B30" s="26" t="s">
        <v>146</v>
      </c>
      <c r="C30" s="24"/>
      <c r="D30" s="26" t="s">
        <v>147</v>
      </c>
      <c r="E30" s="24"/>
      <c r="F30" s="5" t="s">
        <v>126</v>
      </c>
      <c r="G30" s="27">
        <v>4.8291000000000004</v>
      </c>
      <c r="H30" s="24"/>
      <c r="I30" s="27">
        <v>146208.44</v>
      </c>
      <c r="J30" s="24"/>
      <c r="K30" s="6">
        <v>37332.11</v>
      </c>
      <c r="L30" s="27">
        <v>809.38</v>
      </c>
      <c r="M30" s="24"/>
      <c r="N30" s="6">
        <v>99.05</v>
      </c>
      <c r="O30" s="6">
        <v>108066.95</v>
      </c>
      <c r="P30" s="27">
        <v>706055.18</v>
      </c>
      <c r="Q30" s="24"/>
      <c r="R30" s="6">
        <v>180280.49</v>
      </c>
      <c r="S30" s="6">
        <v>3908.58</v>
      </c>
      <c r="T30" s="27">
        <v>478.32</v>
      </c>
      <c r="U30" s="23"/>
      <c r="V30" s="24"/>
      <c r="W30" s="6">
        <v>170.1</v>
      </c>
      <c r="X30" s="6">
        <v>821.43</v>
      </c>
      <c r="Y30" s="6">
        <v>1.53</v>
      </c>
    </row>
    <row r="31" spans="1:25" ht="247.5" customHeight="1" x14ac:dyDescent="0.25">
      <c r="A31" s="4" t="s">
        <v>148</v>
      </c>
      <c r="B31" s="26" t="s">
        <v>139</v>
      </c>
      <c r="C31" s="24"/>
      <c r="D31" s="26" t="s">
        <v>149</v>
      </c>
      <c r="E31" s="24"/>
      <c r="F31" s="5" t="s">
        <v>133</v>
      </c>
      <c r="G31" s="27">
        <v>0.17</v>
      </c>
      <c r="H31" s="24"/>
      <c r="I31" s="27">
        <v>15969.25</v>
      </c>
      <c r="J31" s="24"/>
      <c r="K31" s="6">
        <v>6450.34</v>
      </c>
      <c r="L31" s="27">
        <v>737.03</v>
      </c>
      <c r="M31" s="24"/>
      <c r="N31" s="7"/>
      <c r="O31" s="6">
        <v>8781.8799999999992</v>
      </c>
      <c r="P31" s="27">
        <v>2714.77</v>
      </c>
      <c r="Q31" s="24"/>
      <c r="R31" s="6">
        <v>1096.56</v>
      </c>
      <c r="S31" s="6">
        <v>125.3</v>
      </c>
      <c r="T31" s="25"/>
      <c r="U31" s="23"/>
      <c r="V31" s="24"/>
      <c r="W31" s="6">
        <v>28.04</v>
      </c>
      <c r="X31" s="6">
        <v>4.7699999999999996</v>
      </c>
      <c r="Y31" s="7"/>
    </row>
    <row r="32" spans="1:25" ht="229.5" customHeight="1" x14ac:dyDescent="0.25">
      <c r="A32" s="4" t="s">
        <v>150</v>
      </c>
      <c r="B32" s="26" t="s">
        <v>151</v>
      </c>
      <c r="C32" s="24"/>
      <c r="D32" s="26" t="s">
        <v>152</v>
      </c>
      <c r="E32" s="24"/>
      <c r="F32" s="5" t="s">
        <v>144</v>
      </c>
      <c r="G32" s="27">
        <v>2.1999999999999999E-2</v>
      </c>
      <c r="H32" s="24"/>
      <c r="I32" s="27">
        <v>575629.43999999994</v>
      </c>
      <c r="J32" s="24"/>
      <c r="K32" s="6">
        <v>122702.39999999999</v>
      </c>
      <c r="L32" s="27">
        <v>30864.02</v>
      </c>
      <c r="M32" s="24"/>
      <c r="N32" s="6">
        <v>10749.8</v>
      </c>
      <c r="O32" s="6">
        <v>422063.02</v>
      </c>
      <c r="P32" s="27">
        <v>12663.85</v>
      </c>
      <c r="Q32" s="24"/>
      <c r="R32" s="6">
        <v>2699.45</v>
      </c>
      <c r="S32" s="6">
        <v>679.01</v>
      </c>
      <c r="T32" s="27">
        <v>236.5</v>
      </c>
      <c r="U32" s="23"/>
      <c r="V32" s="24"/>
      <c r="W32" s="6">
        <v>599.89</v>
      </c>
      <c r="X32" s="6">
        <v>13.2</v>
      </c>
      <c r="Y32" s="6">
        <v>0.76</v>
      </c>
    </row>
    <row r="33" spans="1:25" ht="219.75" customHeight="1" x14ac:dyDescent="0.25">
      <c r="A33" s="4" t="s">
        <v>153</v>
      </c>
      <c r="B33" s="26" t="s">
        <v>154</v>
      </c>
      <c r="C33" s="24"/>
      <c r="D33" s="26" t="s">
        <v>155</v>
      </c>
      <c r="E33" s="24"/>
      <c r="F33" s="5" t="s">
        <v>113</v>
      </c>
      <c r="G33" s="27">
        <v>0.14699999999999999</v>
      </c>
      <c r="H33" s="24"/>
      <c r="I33" s="27">
        <v>26823.09</v>
      </c>
      <c r="J33" s="24"/>
      <c r="K33" s="6">
        <v>26823.09</v>
      </c>
      <c r="L33" s="25"/>
      <c r="M33" s="24"/>
      <c r="N33" s="7"/>
      <c r="O33" s="7"/>
      <c r="P33" s="27">
        <v>3942.99</v>
      </c>
      <c r="Q33" s="24"/>
      <c r="R33" s="6">
        <v>3942.99</v>
      </c>
      <c r="S33" s="7"/>
      <c r="T33" s="25"/>
      <c r="U33" s="23"/>
      <c r="V33" s="24"/>
      <c r="W33" s="6">
        <v>147.83000000000001</v>
      </c>
      <c r="X33" s="6">
        <v>21.73</v>
      </c>
      <c r="Y33" s="7"/>
    </row>
    <row r="34" spans="1:25" ht="227.25" customHeight="1" x14ac:dyDescent="0.25">
      <c r="A34" s="4" t="s">
        <v>156</v>
      </c>
      <c r="B34" s="26" t="s">
        <v>157</v>
      </c>
      <c r="C34" s="24"/>
      <c r="D34" s="26" t="s">
        <v>158</v>
      </c>
      <c r="E34" s="24"/>
      <c r="F34" s="5" t="s">
        <v>133</v>
      </c>
      <c r="G34" s="27">
        <v>0.90500000000000003</v>
      </c>
      <c r="H34" s="24"/>
      <c r="I34" s="27">
        <v>23341.279999999999</v>
      </c>
      <c r="J34" s="24"/>
      <c r="K34" s="6">
        <v>3902.03</v>
      </c>
      <c r="L34" s="27">
        <v>1076.01</v>
      </c>
      <c r="M34" s="24"/>
      <c r="N34" s="7"/>
      <c r="O34" s="6">
        <v>18363.240000000002</v>
      </c>
      <c r="P34" s="27">
        <v>21123.86</v>
      </c>
      <c r="Q34" s="24"/>
      <c r="R34" s="6">
        <v>3531.34</v>
      </c>
      <c r="S34" s="6">
        <v>973.79</v>
      </c>
      <c r="T34" s="25"/>
      <c r="U34" s="23"/>
      <c r="V34" s="24"/>
      <c r="W34" s="6">
        <v>18.91</v>
      </c>
      <c r="X34" s="6">
        <v>17.12</v>
      </c>
      <c r="Y34" s="7"/>
    </row>
    <row r="35" spans="1:25" ht="237" customHeight="1" x14ac:dyDescent="0.25">
      <c r="A35" s="4" t="s">
        <v>159</v>
      </c>
      <c r="B35" s="26" t="s">
        <v>160</v>
      </c>
      <c r="C35" s="24"/>
      <c r="D35" s="26" t="s">
        <v>161</v>
      </c>
      <c r="E35" s="24"/>
      <c r="F35" s="5" t="s">
        <v>133</v>
      </c>
      <c r="G35" s="27">
        <v>0.90500000000000003</v>
      </c>
      <c r="H35" s="24"/>
      <c r="I35" s="27">
        <v>9293.91</v>
      </c>
      <c r="J35" s="24"/>
      <c r="K35" s="6">
        <v>8141.56</v>
      </c>
      <c r="L35" s="27">
        <v>1152.3499999999999</v>
      </c>
      <c r="M35" s="24"/>
      <c r="N35" s="6">
        <v>81.069999999999993</v>
      </c>
      <c r="O35" s="7"/>
      <c r="P35" s="27">
        <v>8410.99</v>
      </c>
      <c r="Q35" s="24"/>
      <c r="R35" s="6">
        <v>7368.11</v>
      </c>
      <c r="S35" s="6">
        <v>1042.8800000000001</v>
      </c>
      <c r="T35" s="27">
        <v>73.37</v>
      </c>
      <c r="U35" s="23"/>
      <c r="V35" s="24"/>
      <c r="W35" s="6">
        <v>37.53</v>
      </c>
      <c r="X35" s="6">
        <v>33.97</v>
      </c>
      <c r="Y35" s="6">
        <v>0.23</v>
      </c>
    </row>
    <row r="36" spans="1:25" ht="226.5" customHeight="1" x14ac:dyDescent="0.25">
      <c r="A36" s="4" t="s">
        <v>162</v>
      </c>
      <c r="B36" s="26" t="s">
        <v>163</v>
      </c>
      <c r="C36" s="24"/>
      <c r="D36" s="26" t="s">
        <v>164</v>
      </c>
      <c r="E36" s="24"/>
      <c r="F36" s="5" t="s">
        <v>165</v>
      </c>
      <c r="G36" s="27">
        <v>0.90500000000000003</v>
      </c>
      <c r="H36" s="24"/>
      <c r="I36" s="27">
        <v>2994.87</v>
      </c>
      <c r="J36" s="24"/>
      <c r="K36" s="6">
        <v>941.46</v>
      </c>
      <c r="L36" s="27">
        <v>21.77</v>
      </c>
      <c r="M36" s="24"/>
      <c r="N36" s="7"/>
      <c r="O36" s="6">
        <v>2031.64</v>
      </c>
      <c r="P36" s="27">
        <v>2710.36</v>
      </c>
      <c r="Q36" s="24"/>
      <c r="R36" s="6">
        <v>852.02</v>
      </c>
      <c r="S36" s="6">
        <v>19.7</v>
      </c>
      <c r="T36" s="25"/>
      <c r="U36" s="23"/>
      <c r="V36" s="24"/>
      <c r="W36" s="6">
        <v>4.5599999999999996</v>
      </c>
      <c r="X36" s="6">
        <v>4.13</v>
      </c>
      <c r="Y36" s="7"/>
    </row>
    <row r="37" spans="1:25" ht="228.75" customHeight="1" x14ac:dyDescent="0.25">
      <c r="A37" s="4" t="s">
        <v>166</v>
      </c>
      <c r="B37" s="26" t="s">
        <v>167</v>
      </c>
      <c r="C37" s="24"/>
      <c r="D37" s="26" t="s">
        <v>168</v>
      </c>
      <c r="E37" s="24"/>
      <c r="F37" s="5" t="s">
        <v>169</v>
      </c>
      <c r="G37" s="27">
        <v>18.100000000000001</v>
      </c>
      <c r="H37" s="24"/>
      <c r="I37" s="27">
        <v>2814.34</v>
      </c>
      <c r="J37" s="24"/>
      <c r="K37" s="6">
        <v>600.25</v>
      </c>
      <c r="L37" s="27">
        <v>368.26</v>
      </c>
      <c r="M37" s="24"/>
      <c r="N37" s="6">
        <v>171.5</v>
      </c>
      <c r="O37" s="6">
        <v>1845.83</v>
      </c>
      <c r="P37" s="27">
        <v>50939.55</v>
      </c>
      <c r="Q37" s="24"/>
      <c r="R37" s="6">
        <v>10864.53</v>
      </c>
      <c r="S37" s="6">
        <v>6665.51</v>
      </c>
      <c r="T37" s="27">
        <v>3104.15</v>
      </c>
      <c r="U37" s="23"/>
      <c r="V37" s="24"/>
      <c r="W37" s="6">
        <v>2.91</v>
      </c>
      <c r="X37" s="6">
        <v>52.66</v>
      </c>
      <c r="Y37" s="6">
        <v>11.71</v>
      </c>
    </row>
    <row r="38" spans="1:25" ht="218.25" customHeight="1" x14ac:dyDescent="0.25">
      <c r="A38" s="4" t="s">
        <v>170</v>
      </c>
      <c r="B38" s="26" t="s">
        <v>171</v>
      </c>
      <c r="C38" s="24"/>
      <c r="D38" s="26" t="s">
        <v>172</v>
      </c>
      <c r="E38" s="24"/>
      <c r="F38" s="5" t="s">
        <v>173</v>
      </c>
      <c r="G38" s="27">
        <v>0.47499999999999998</v>
      </c>
      <c r="H38" s="24"/>
      <c r="I38" s="27">
        <v>18992.36</v>
      </c>
      <c r="J38" s="24"/>
      <c r="K38" s="6">
        <v>10041.02</v>
      </c>
      <c r="L38" s="27">
        <v>654.72</v>
      </c>
      <c r="M38" s="24"/>
      <c r="N38" s="6">
        <v>571.37</v>
      </c>
      <c r="O38" s="6">
        <v>8296.6200000000008</v>
      </c>
      <c r="P38" s="27">
        <v>9021.3700000000008</v>
      </c>
      <c r="Q38" s="24"/>
      <c r="R38" s="6">
        <v>4769.49</v>
      </c>
      <c r="S38" s="6">
        <v>310.99</v>
      </c>
      <c r="T38" s="27">
        <v>271.39999999999998</v>
      </c>
      <c r="U38" s="23"/>
      <c r="V38" s="24"/>
      <c r="W38" s="6">
        <v>52.25</v>
      </c>
      <c r="X38" s="6">
        <v>24.82</v>
      </c>
      <c r="Y38" s="6">
        <v>0.87</v>
      </c>
    </row>
    <row r="39" spans="1:25" ht="249.75" customHeight="1" x14ac:dyDescent="0.25">
      <c r="A39" s="4" t="s">
        <v>174</v>
      </c>
      <c r="B39" s="26" t="s">
        <v>175</v>
      </c>
      <c r="C39" s="24"/>
      <c r="D39" s="26" t="s">
        <v>176</v>
      </c>
      <c r="E39" s="24"/>
      <c r="F39" s="5" t="s">
        <v>173</v>
      </c>
      <c r="G39" s="27">
        <v>0.47499999999999998</v>
      </c>
      <c r="H39" s="24"/>
      <c r="I39" s="27">
        <v>2306.9699999999998</v>
      </c>
      <c r="J39" s="24"/>
      <c r="K39" s="6">
        <v>127.07</v>
      </c>
      <c r="L39" s="27">
        <v>112.02</v>
      </c>
      <c r="M39" s="24"/>
      <c r="N39" s="6">
        <v>94.46</v>
      </c>
      <c r="O39" s="6">
        <v>2067.88</v>
      </c>
      <c r="P39" s="27">
        <v>1095.81</v>
      </c>
      <c r="Q39" s="24"/>
      <c r="R39" s="6">
        <v>60.36</v>
      </c>
      <c r="S39" s="6">
        <v>53.21</v>
      </c>
      <c r="T39" s="27">
        <v>44.87</v>
      </c>
      <c r="U39" s="23"/>
      <c r="V39" s="24"/>
      <c r="W39" s="6">
        <v>0.66</v>
      </c>
      <c r="X39" s="6">
        <v>0.31</v>
      </c>
      <c r="Y39" s="6">
        <v>0.14000000000000001</v>
      </c>
    </row>
    <row r="40" spans="1:25" ht="228.75" customHeight="1" x14ac:dyDescent="0.25">
      <c r="A40" s="4" t="s">
        <v>177</v>
      </c>
      <c r="B40" s="26" t="s">
        <v>178</v>
      </c>
      <c r="C40" s="24"/>
      <c r="D40" s="26" t="s">
        <v>179</v>
      </c>
      <c r="E40" s="24"/>
      <c r="F40" s="5" t="s">
        <v>126</v>
      </c>
      <c r="G40" s="27">
        <v>0.1283</v>
      </c>
      <c r="H40" s="24"/>
      <c r="I40" s="27">
        <v>57059.38</v>
      </c>
      <c r="J40" s="24"/>
      <c r="K40" s="6">
        <v>1182.78</v>
      </c>
      <c r="L40" s="27">
        <v>1042.58</v>
      </c>
      <c r="M40" s="24"/>
      <c r="N40" s="6">
        <v>202.5</v>
      </c>
      <c r="O40" s="6">
        <v>54834.02</v>
      </c>
      <c r="P40" s="27">
        <v>7320.72</v>
      </c>
      <c r="Q40" s="24"/>
      <c r="R40" s="6">
        <v>151.75</v>
      </c>
      <c r="S40" s="6">
        <v>133.76</v>
      </c>
      <c r="T40" s="27">
        <v>25.98</v>
      </c>
      <c r="U40" s="23"/>
      <c r="V40" s="24"/>
      <c r="W40" s="6">
        <v>5.26</v>
      </c>
      <c r="X40" s="6">
        <v>0.68</v>
      </c>
      <c r="Y40" s="6">
        <v>0.08</v>
      </c>
    </row>
    <row r="41" spans="1:25" ht="159" customHeight="1" x14ac:dyDescent="0.25">
      <c r="A41" s="4" t="s">
        <v>180</v>
      </c>
      <c r="B41" s="26" t="s">
        <v>181</v>
      </c>
      <c r="C41" s="24"/>
      <c r="D41" s="26" t="s">
        <v>182</v>
      </c>
      <c r="E41" s="24"/>
      <c r="F41" s="5" t="s">
        <v>183</v>
      </c>
      <c r="G41" s="27">
        <v>0.47499999999999998</v>
      </c>
      <c r="H41" s="24"/>
      <c r="I41" s="27">
        <v>1777.22</v>
      </c>
      <c r="J41" s="24"/>
      <c r="K41" s="6">
        <v>1753.1</v>
      </c>
      <c r="L41" s="27">
        <v>13.69</v>
      </c>
      <c r="M41" s="24"/>
      <c r="N41" s="6">
        <v>3.99</v>
      </c>
      <c r="O41" s="6">
        <v>10.43</v>
      </c>
      <c r="P41" s="27">
        <v>844.18</v>
      </c>
      <c r="Q41" s="24"/>
      <c r="R41" s="6">
        <v>832.73</v>
      </c>
      <c r="S41" s="6">
        <v>6.5</v>
      </c>
      <c r="T41" s="27">
        <v>1.9</v>
      </c>
      <c r="U41" s="23"/>
      <c r="V41" s="24"/>
      <c r="W41" s="6">
        <v>7.53</v>
      </c>
      <c r="X41" s="6">
        <v>3.58</v>
      </c>
      <c r="Y41" s="6">
        <v>0.01</v>
      </c>
    </row>
    <row r="42" spans="1:25" ht="179.25" customHeight="1" x14ac:dyDescent="0.25">
      <c r="A42" s="4" t="s">
        <v>184</v>
      </c>
      <c r="B42" s="26" t="s">
        <v>185</v>
      </c>
      <c r="C42" s="24"/>
      <c r="D42" s="26" t="s">
        <v>186</v>
      </c>
      <c r="E42" s="24"/>
      <c r="F42" s="5" t="s">
        <v>183</v>
      </c>
      <c r="G42" s="27">
        <v>0.47499999999999998</v>
      </c>
      <c r="H42" s="24"/>
      <c r="I42" s="27">
        <v>8349.76</v>
      </c>
      <c r="J42" s="24"/>
      <c r="K42" s="6">
        <v>7263.92</v>
      </c>
      <c r="L42" s="27">
        <v>722.65</v>
      </c>
      <c r="M42" s="24"/>
      <c r="N42" s="6">
        <v>133.02000000000001</v>
      </c>
      <c r="O42" s="6">
        <v>363.19</v>
      </c>
      <c r="P42" s="27">
        <v>3966.14</v>
      </c>
      <c r="Q42" s="24"/>
      <c r="R42" s="6">
        <v>3450.36</v>
      </c>
      <c r="S42" s="6">
        <v>343.26</v>
      </c>
      <c r="T42" s="27">
        <v>63.18</v>
      </c>
      <c r="U42" s="23"/>
      <c r="V42" s="24"/>
      <c r="W42" s="6">
        <v>36.119999999999997</v>
      </c>
      <c r="X42" s="6">
        <v>17.16</v>
      </c>
      <c r="Y42" s="6">
        <v>0.2</v>
      </c>
    </row>
    <row r="43" spans="1:25" ht="159.75" customHeight="1" x14ac:dyDescent="0.25">
      <c r="A43" s="4" t="s">
        <v>187</v>
      </c>
      <c r="B43" s="26" t="s">
        <v>188</v>
      </c>
      <c r="C43" s="24"/>
      <c r="D43" s="26" t="s">
        <v>189</v>
      </c>
      <c r="E43" s="24"/>
      <c r="F43" s="5" t="s">
        <v>173</v>
      </c>
      <c r="G43" s="27">
        <v>6.7000000000000004E-2</v>
      </c>
      <c r="H43" s="24"/>
      <c r="I43" s="27">
        <v>17597.259999999998</v>
      </c>
      <c r="J43" s="24"/>
      <c r="K43" s="6">
        <v>8731.32</v>
      </c>
      <c r="L43" s="27">
        <v>569.32000000000005</v>
      </c>
      <c r="M43" s="24"/>
      <c r="N43" s="6">
        <v>496.84</v>
      </c>
      <c r="O43" s="6">
        <v>8296.6200000000008</v>
      </c>
      <c r="P43" s="27">
        <v>1179.02</v>
      </c>
      <c r="Q43" s="24"/>
      <c r="R43" s="6">
        <v>585.01</v>
      </c>
      <c r="S43" s="6">
        <v>38.14</v>
      </c>
      <c r="T43" s="27">
        <v>33.29</v>
      </c>
      <c r="U43" s="23"/>
      <c r="V43" s="24"/>
      <c r="W43" s="6">
        <v>45.44</v>
      </c>
      <c r="X43" s="6">
        <v>3.04</v>
      </c>
      <c r="Y43" s="6">
        <v>0.11</v>
      </c>
    </row>
    <row r="44" spans="1:25" ht="180" customHeight="1" x14ac:dyDescent="0.25">
      <c r="A44" s="4" t="s">
        <v>190</v>
      </c>
      <c r="B44" s="26" t="s">
        <v>191</v>
      </c>
      <c r="C44" s="24"/>
      <c r="D44" s="26" t="s">
        <v>192</v>
      </c>
      <c r="E44" s="24"/>
      <c r="F44" s="5" t="s">
        <v>173</v>
      </c>
      <c r="G44" s="27">
        <v>6.7000000000000004E-2</v>
      </c>
      <c r="H44" s="24"/>
      <c r="I44" s="27">
        <v>2275.79</v>
      </c>
      <c r="J44" s="24"/>
      <c r="K44" s="6">
        <v>110.5</v>
      </c>
      <c r="L44" s="27">
        <v>97.41</v>
      </c>
      <c r="M44" s="24"/>
      <c r="N44" s="6">
        <v>82.14</v>
      </c>
      <c r="O44" s="6">
        <v>2067.88</v>
      </c>
      <c r="P44" s="27">
        <v>152.47999999999999</v>
      </c>
      <c r="Q44" s="24"/>
      <c r="R44" s="6">
        <v>7.4</v>
      </c>
      <c r="S44" s="6">
        <v>6.53</v>
      </c>
      <c r="T44" s="27">
        <v>5.5</v>
      </c>
      <c r="U44" s="23"/>
      <c r="V44" s="24"/>
      <c r="W44" s="6">
        <v>0.56999999999999995</v>
      </c>
      <c r="X44" s="6">
        <v>0.04</v>
      </c>
      <c r="Y44" s="6">
        <v>0.02</v>
      </c>
    </row>
    <row r="45" spans="1:25" ht="169.5" customHeight="1" x14ac:dyDescent="0.25">
      <c r="A45" s="4" t="s">
        <v>193</v>
      </c>
      <c r="B45" s="26" t="s">
        <v>194</v>
      </c>
      <c r="C45" s="24"/>
      <c r="D45" s="26" t="s">
        <v>195</v>
      </c>
      <c r="E45" s="24"/>
      <c r="F45" s="5" t="s">
        <v>126</v>
      </c>
      <c r="G45" s="27">
        <v>1.8100000000000002E-2</v>
      </c>
      <c r="H45" s="24"/>
      <c r="I45" s="27">
        <v>56769.11</v>
      </c>
      <c r="J45" s="24"/>
      <c r="K45" s="6">
        <v>1028.5</v>
      </c>
      <c r="L45" s="27">
        <v>906.59</v>
      </c>
      <c r="M45" s="24"/>
      <c r="N45" s="6">
        <v>176.09</v>
      </c>
      <c r="O45" s="6">
        <v>54834.02</v>
      </c>
      <c r="P45" s="27">
        <v>1027.52</v>
      </c>
      <c r="Q45" s="24"/>
      <c r="R45" s="6">
        <v>18.62</v>
      </c>
      <c r="S45" s="6">
        <v>16.41</v>
      </c>
      <c r="T45" s="27">
        <v>3.19</v>
      </c>
      <c r="U45" s="23"/>
      <c r="V45" s="24"/>
      <c r="W45" s="6">
        <v>4.58</v>
      </c>
      <c r="X45" s="6">
        <v>0.08</v>
      </c>
      <c r="Y45" s="6">
        <v>0.01</v>
      </c>
    </row>
    <row r="46" spans="1:25" ht="168" customHeight="1" x14ac:dyDescent="0.25">
      <c r="A46" s="4" t="s">
        <v>196</v>
      </c>
      <c r="B46" s="26" t="s">
        <v>197</v>
      </c>
      <c r="C46" s="24"/>
      <c r="D46" s="26" t="s">
        <v>198</v>
      </c>
      <c r="E46" s="24"/>
      <c r="F46" s="5" t="s">
        <v>133</v>
      </c>
      <c r="G46" s="27">
        <v>6.7000000000000004E-2</v>
      </c>
      <c r="H46" s="24"/>
      <c r="I46" s="27">
        <v>10598.13</v>
      </c>
      <c r="J46" s="24"/>
      <c r="K46" s="6">
        <v>8208.0499999999993</v>
      </c>
      <c r="L46" s="27">
        <v>248.33</v>
      </c>
      <c r="M46" s="24"/>
      <c r="N46" s="6">
        <v>11.8</v>
      </c>
      <c r="O46" s="6">
        <v>2141.75</v>
      </c>
      <c r="P46" s="27">
        <v>710.07</v>
      </c>
      <c r="Q46" s="24"/>
      <c r="R46" s="6">
        <v>549.92999999999995</v>
      </c>
      <c r="S46" s="6">
        <v>16.64</v>
      </c>
      <c r="T46" s="27">
        <v>0.79</v>
      </c>
      <c r="U46" s="23"/>
      <c r="V46" s="24"/>
      <c r="W46" s="6">
        <v>31.02</v>
      </c>
      <c r="X46" s="6">
        <v>2.08</v>
      </c>
      <c r="Y46" s="7"/>
    </row>
    <row r="47" spans="1:25" ht="167.25" customHeight="1" x14ac:dyDescent="0.25">
      <c r="A47" s="4" t="s">
        <v>199</v>
      </c>
      <c r="B47" s="26" t="s">
        <v>200</v>
      </c>
      <c r="C47" s="24"/>
      <c r="D47" s="26" t="s">
        <v>201</v>
      </c>
      <c r="E47" s="24"/>
      <c r="F47" s="5" t="s">
        <v>183</v>
      </c>
      <c r="G47" s="27">
        <v>6.7000000000000004E-2</v>
      </c>
      <c r="H47" s="24"/>
      <c r="I47" s="27">
        <v>151407.29</v>
      </c>
      <c r="J47" s="24"/>
      <c r="K47" s="6">
        <v>57120.31</v>
      </c>
      <c r="L47" s="27">
        <v>573.05999999999995</v>
      </c>
      <c r="M47" s="24"/>
      <c r="N47" s="6">
        <v>503.38</v>
      </c>
      <c r="O47" s="6">
        <v>93713.919999999998</v>
      </c>
      <c r="P47" s="27">
        <v>10144.290000000001</v>
      </c>
      <c r="Q47" s="24"/>
      <c r="R47" s="6">
        <v>3827.06</v>
      </c>
      <c r="S47" s="6">
        <v>38.4</v>
      </c>
      <c r="T47" s="27">
        <v>33.729999999999997</v>
      </c>
      <c r="U47" s="23"/>
      <c r="V47" s="24"/>
      <c r="W47" s="6">
        <v>270.16000000000003</v>
      </c>
      <c r="X47" s="6">
        <v>18.100000000000001</v>
      </c>
      <c r="Y47" s="6">
        <v>0.14000000000000001</v>
      </c>
    </row>
    <row r="48" spans="1:25" ht="159" customHeight="1" x14ac:dyDescent="0.25">
      <c r="A48" s="4" t="s">
        <v>202</v>
      </c>
      <c r="B48" s="26" t="s">
        <v>188</v>
      </c>
      <c r="C48" s="24"/>
      <c r="D48" s="26" t="s">
        <v>203</v>
      </c>
      <c r="E48" s="24"/>
      <c r="F48" s="5" t="s">
        <v>173</v>
      </c>
      <c r="G48" s="27">
        <v>0.29599999999999999</v>
      </c>
      <c r="H48" s="24"/>
      <c r="I48" s="27">
        <v>17597.259999999998</v>
      </c>
      <c r="J48" s="24"/>
      <c r="K48" s="6">
        <v>8731.32</v>
      </c>
      <c r="L48" s="27">
        <v>569.32000000000005</v>
      </c>
      <c r="M48" s="24"/>
      <c r="N48" s="6">
        <v>496.84</v>
      </c>
      <c r="O48" s="6">
        <v>8296.6200000000008</v>
      </c>
      <c r="P48" s="27">
        <v>5208.79</v>
      </c>
      <c r="Q48" s="24"/>
      <c r="R48" s="6">
        <v>2584.4699999999998</v>
      </c>
      <c r="S48" s="6">
        <v>168.52</v>
      </c>
      <c r="T48" s="27">
        <v>147.06</v>
      </c>
      <c r="U48" s="23"/>
      <c r="V48" s="24"/>
      <c r="W48" s="6">
        <v>45.44</v>
      </c>
      <c r="X48" s="6">
        <v>13.45</v>
      </c>
      <c r="Y48" s="6">
        <v>0.47</v>
      </c>
    </row>
    <row r="49" spans="1:25" ht="187.5" customHeight="1" x14ac:dyDescent="0.25">
      <c r="A49" s="4" t="s">
        <v>204</v>
      </c>
      <c r="B49" s="26" t="s">
        <v>191</v>
      </c>
      <c r="C49" s="24"/>
      <c r="D49" s="26" t="s">
        <v>205</v>
      </c>
      <c r="E49" s="24"/>
      <c r="F49" s="5" t="s">
        <v>173</v>
      </c>
      <c r="G49" s="27">
        <v>0.29599999999999999</v>
      </c>
      <c r="H49" s="24"/>
      <c r="I49" s="27">
        <v>2275.79</v>
      </c>
      <c r="J49" s="24"/>
      <c r="K49" s="6">
        <v>110.5</v>
      </c>
      <c r="L49" s="27">
        <v>97.41</v>
      </c>
      <c r="M49" s="24"/>
      <c r="N49" s="6">
        <v>82.14</v>
      </c>
      <c r="O49" s="6">
        <v>2067.88</v>
      </c>
      <c r="P49" s="27">
        <v>673.63</v>
      </c>
      <c r="Q49" s="24"/>
      <c r="R49" s="6">
        <v>32.71</v>
      </c>
      <c r="S49" s="6">
        <v>28.83</v>
      </c>
      <c r="T49" s="27">
        <v>24.31</v>
      </c>
      <c r="U49" s="23"/>
      <c r="V49" s="24"/>
      <c r="W49" s="6">
        <v>0.56999999999999995</v>
      </c>
      <c r="X49" s="6">
        <v>0.17</v>
      </c>
      <c r="Y49" s="6">
        <v>0.08</v>
      </c>
    </row>
    <row r="50" spans="1:25" ht="167.25" customHeight="1" x14ac:dyDescent="0.25">
      <c r="A50" s="4" t="s">
        <v>206</v>
      </c>
      <c r="B50" s="26" t="s">
        <v>194</v>
      </c>
      <c r="C50" s="24"/>
      <c r="D50" s="26" t="s">
        <v>207</v>
      </c>
      <c r="E50" s="24"/>
      <c r="F50" s="5" t="s">
        <v>126</v>
      </c>
      <c r="G50" s="27">
        <v>7.9899999999999999E-2</v>
      </c>
      <c r="H50" s="24"/>
      <c r="I50" s="27">
        <v>56769.11</v>
      </c>
      <c r="J50" s="24"/>
      <c r="K50" s="6">
        <v>1028.5</v>
      </c>
      <c r="L50" s="27">
        <v>906.59</v>
      </c>
      <c r="M50" s="24"/>
      <c r="N50" s="6">
        <v>176.09</v>
      </c>
      <c r="O50" s="6">
        <v>54834.02</v>
      </c>
      <c r="P50" s="27">
        <v>4535.8500000000004</v>
      </c>
      <c r="Q50" s="24"/>
      <c r="R50" s="6">
        <v>82.18</v>
      </c>
      <c r="S50" s="6">
        <v>72.44</v>
      </c>
      <c r="T50" s="27">
        <v>14.07</v>
      </c>
      <c r="U50" s="23"/>
      <c r="V50" s="24"/>
      <c r="W50" s="6">
        <v>4.58</v>
      </c>
      <c r="X50" s="6">
        <v>0.37</v>
      </c>
      <c r="Y50" s="6">
        <v>0.04</v>
      </c>
    </row>
    <row r="51" spans="1:25" ht="177.75" customHeight="1" x14ac:dyDescent="0.25">
      <c r="A51" s="4" t="s">
        <v>208</v>
      </c>
      <c r="B51" s="26" t="s">
        <v>209</v>
      </c>
      <c r="C51" s="24"/>
      <c r="D51" s="26" t="s">
        <v>210</v>
      </c>
      <c r="E51" s="24"/>
      <c r="F51" s="5" t="s">
        <v>211</v>
      </c>
      <c r="G51" s="27">
        <v>0.29599999999999999</v>
      </c>
      <c r="H51" s="24"/>
      <c r="I51" s="27">
        <v>214464.1</v>
      </c>
      <c r="J51" s="24"/>
      <c r="K51" s="6">
        <v>25921.33</v>
      </c>
      <c r="L51" s="27">
        <v>527.67999999999995</v>
      </c>
      <c r="M51" s="24"/>
      <c r="N51" s="6">
        <v>39.08</v>
      </c>
      <c r="O51" s="6">
        <v>188015.09</v>
      </c>
      <c r="P51" s="27">
        <v>63481.37</v>
      </c>
      <c r="Q51" s="24"/>
      <c r="R51" s="6">
        <v>7672.71</v>
      </c>
      <c r="S51" s="6">
        <v>156.19</v>
      </c>
      <c r="T51" s="27">
        <v>11.57</v>
      </c>
      <c r="U51" s="23"/>
      <c r="V51" s="24"/>
      <c r="W51" s="6">
        <v>92.05</v>
      </c>
      <c r="X51" s="6">
        <v>27.25</v>
      </c>
      <c r="Y51" s="6">
        <v>0.04</v>
      </c>
    </row>
    <row r="52" spans="1:25" ht="157.5" customHeight="1" x14ac:dyDescent="0.25">
      <c r="A52" s="4" t="s">
        <v>212</v>
      </c>
      <c r="B52" s="26" t="s">
        <v>188</v>
      </c>
      <c r="C52" s="24"/>
      <c r="D52" s="26" t="s">
        <v>189</v>
      </c>
      <c r="E52" s="24"/>
      <c r="F52" s="5" t="s">
        <v>173</v>
      </c>
      <c r="G52" s="27">
        <v>6.7000000000000004E-2</v>
      </c>
      <c r="H52" s="24"/>
      <c r="I52" s="27">
        <v>17597.259999999998</v>
      </c>
      <c r="J52" s="24"/>
      <c r="K52" s="6">
        <v>8731.32</v>
      </c>
      <c r="L52" s="27">
        <v>569.32000000000005</v>
      </c>
      <c r="M52" s="24"/>
      <c r="N52" s="6">
        <v>496.84</v>
      </c>
      <c r="O52" s="6">
        <v>8296.6200000000008</v>
      </c>
      <c r="P52" s="27">
        <v>1179.02</v>
      </c>
      <c r="Q52" s="24"/>
      <c r="R52" s="6">
        <v>585.01</v>
      </c>
      <c r="S52" s="6">
        <v>38.14</v>
      </c>
      <c r="T52" s="27">
        <v>33.29</v>
      </c>
      <c r="U52" s="23"/>
      <c r="V52" s="24"/>
      <c r="W52" s="6">
        <v>45.44</v>
      </c>
      <c r="X52" s="6">
        <v>3.04</v>
      </c>
      <c r="Y52" s="6">
        <v>0.11</v>
      </c>
    </row>
    <row r="53" spans="1:25" ht="168.75" customHeight="1" x14ac:dyDescent="0.25">
      <c r="A53" s="4" t="s">
        <v>213</v>
      </c>
      <c r="B53" s="26" t="s">
        <v>194</v>
      </c>
      <c r="C53" s="24"/>
      <c r="D53" s="26" t="s">
        <v>195</v>
      </c>
      <c r="E53" s="24"/>
      <c r="F53" s="5" t="s">
        <v>126</v>
      </c>
      <c r="G53" s="27">
        <v>1.8100000000000002E-2</v>
      </c>
      <c r="H53" s="24"/>
      <c r="I53" s="27">
        <v>56769.11</v>
      </c>
      <c r="J53" s="24"/>
      <c r="K53" s="6">
        <v>1028.5</v>
      </c>
      <c r="L53" s="27">
        <v>906.59</v>
      </c>
      <c r="M53" s="24"/>
      <c r="N53" s="6">
        <v>176.09</v>
      </c>
      <c r="O53" s="6">
        <v>54834.02</v>
      </c>
      <c r="P53" s="27">
        <v>1027.52</v>
      </c>
      <c r="Q53" s="24"/>
      <c r="R53" s="6">
        <v>18.62</v>
      </c>
      <c r="S53" s="6">
        <v>16.41</v>
      </c>
      <c r="T53" s="27">
        <v>3.19</v>
      </c>
      <c r="U53" s="23"/>
      <c r="V53" s="24"/>
      <c r="W53" s="6">
        <v>4.58</v>
      </c>
      <c r="X53" s="6">
        <v>0.08</v>
      </c>
      <c r="Y53" s="6">
        <v>0.01</v>
      </c>
    </row>
    <row r="54" spans="1:25" ht="177" customHeight="1" x14ac:dyDescent="0.25">
      <c r="A54" s="4" t="s">
        <v>214</v>
      </c>
      <c r="B54" s="26" t="s">
        <v>191</v>
      </c>
      <c r="C54" s="24"/>
      <c r="D54" s="26" t="s">
        <v>192</v>
      </c>
      <c r="E54" s="24"/>
      <c r="F54" s="5" t="s">
        <v>173</v>
      </c>
      <c r="G54" s="27">
        <v>6.7000000000000004E-2</v>
      </c>
      <c r="H54" s="24"/>
      <c r="I54" s="27">
        <v>2275.79</v>
      </c>
      <c r="J54" s="24"/>
      <c r="K54" s="6">
        <v>110.5</v>
      </c>
      <c r="L54" s="27">
        <v>97.41</v>
      </c>
      <c r="M54" s="24"/>
      <c r="N54" s="6">
        <v>82.14</v>
      </c>
      <c r="O54" s="6">
        <v>2067.88</v>
      </c>
      <c r="P54" s="27">
        <v>152.47999999999999</v>
      </c>
      <c r="Q54" s="24"/>
      <c r="R54" s="6">
        <v>7.4</v>
      </c>
      <c r="S54" s="6">
        <v>6.53</v>
      </c>
      <c r="T54" s="27">
        <v>5.5</v>
      </c>
      <c r="U54" s="23"/>
      <c r="V54" s="24"/>
      <c r="W54" s="6">
        <v>0.56999999999999995</v>
      </c>
      <c r="X54" s="6">
        <v>0.04</v>
      </c>
      <c r="Y54" s="6">
        <v>0.02</v>
      </c>
    </row>
    <row r="55" spans="1:25" ht="180.75" customHeight="1" x14ac:dyDescent="0.25">
      <c r="A55" s="4" t="s">
        <v>215</v>
      </c>
      <c r="B55" s="26" t="s">
        <v>216</v>
      </c>
      <c r="C55" s="24"/>
      <c r="D55" s="26" t="s">
        <v>217</v>
      </c>
      <c r="E55" s="24"/>
      <c r="F55" s="5" t="s">
        <v>218</v>
      </c>
      <c r="G55" s="27">
        <v>6.7000000000000004E-2</v>
      </c>
      <c r="H55" s="24"/>
      <c r="I55" s="27">
        <v>177925.53</v>
      </c>
      <c r="J55" s="24"/>
      <c r="K55" s="6">
        <v>12887.88</v>
      </c>
      <c r="L55" s="27">
        <v>383.36</v>
      </c>
      <c r="M55" s="24"/>
      <c r="N55" s="7"/>
      <c r="O55" s="6">
        <v>164654.29</v>
      </c>
      <c r="P55" s="27">
        <v>11921.01</v>
      </c>
      <c r="Q55" s="24"/>
      <c r="R55" s="6">
        <v>863.49</v>
      </c>
      <c r="S55" s="6">
        <v>25.69</v>
      </c>
      <c r="T55" s="25"/>
      <c r="U55" s="23"/>
      <c r="V55" s="24"/>
      <c r="W55" s="6">
        <v>63.01</v>
      </c>
      <c r="X55" s="6">
        <v>4.22</v>
      </c>
      <c r="Y55" s="7"/>
    </row>
    <row r="56" spans="1:25" ht="177" customHeight="1" x14ac:dyDescent="0.25">
      <c r="A56" s="4" t="s">
        <v>219</v>
      </c>
      <c r="B56" s="26" t="s">
        <v>216</v>
      </c>
      <c r="C56" s="24"/>
      <c r="D56" s="26" t="s">
        <v>220</v>
      </c>
      <c r="E56" s="24"/>
      <c r="F56" s="5" t="s">
        <v>218</v>
      </c>
      <c r="G56" s="27">
        <v>0.497</v>
      </c>
      <c r="H56" s="24"/>
      <c r="I56" s="27">
        <v>177925.53</v>
      </c>
      <c r="J56" s="24"/>
      <c r="K56" s="6">
        <v>12887.88</v>
      </c>
      <c r="L56" s="27">
        <v>383.36</v>
      </c>
      <c r="M56" s="24"/>
      <c r="N56" s="7"/>
      <c r="O56" s="6">
        <v>164654.29</v>
      </c>
      <c r="P56" s="27">
        <v>88428.99</v>
      </c>
      <c r="Q56" s="24"/>
      <c r="R56" s="6">
        <v>6405.28</v>
      </c>
      <c r="S56" s="6">
        <v>190.53</v>
      </c>
      <c r="T56" s="25"/>
      <c r="U56" s="23"/>
      <c r="V56" s="24"/>
      <c r="W56" s="6">
        <v>63.01</v>
      </c>
      <c r="X56" s="6">
        <v>31.32</v>
      </c>
      <c r="Y56" s="7"/>
    </row>
    <row r="57" spans="1:25" ht="161.25" customHeight="1" x14ac:dyDescent="0.25">
      <c r="A57" s="4" t="s">
        <v>221</v>
      </c>
      <c r="B57" s="26" t="s">
        <v>222</v>
      </c>
      <c r="C57" s="24"/>
      <c r="D57" s="26" t="s">
        <v>223</v>
      </c>
      <c r="E57" s="24"/>
      <c r="F57" s="5" t="s">
        <v>165</v>
      </c>
      <c r="G57" s="27">
        <v>3.6400000000000002E-2</v>
      </c>
      <c r="H57" s="24"/>
      <c r="I57" s="27">
        <v>9977.49</v>
      </c>
      <c r="J57" s="24"/>
      <c r="K57" s="6">
        <v>7823.59</v>
      </c>
      <c r="L57" s="27">
        <v>181.44</v>
      </c>
      <c r="M57" s="24"/>
      <c r="N57" s="7"/>
      <c r="O57" s="6">
        <v>1972.46</v>
      </c>
      <c r="P57" s="27">
        <v>363.18</v>
      </c>
      <c r="Q57" s="24"/>
      <c r="R57" s="6">
        <v>284.77999999999997</v>
      </c>
      <c r="S57" s="6">
        <v>6.6</v>
      </c>
      <c r="T57" s="25"/>
      <c r="U57" s="23"/>
      <c r="V57" s="24"/>
      <c r="W57" s="6">
        <v>33.61</v>
      </c>
      <c r="X57" s="6">
        <v>1.22</v>
      </c>
      <c r="Y57" s="7"/>
    </row>
    <row r="58" spans="1:25" ht="228" customHeight="1" x14ac:dyDescent="0.25">
      <c r="A58" s="4" t="s">
        <v>224</v>
      </c>
      <c r="B58" s="26" t="s">
        <v>225</v>
      </c>
      <c r="C58" s="24"/>
      <c r="D58" s="26" t="s">
        <v>226</v>
      </c>
      <c r="E58" s="24"/>
      <c r="F58" s="5" t="s">
        <v>227</v>
      </c>
      <c r="G58" s="27">
        <v>1.4576530000000001</v>
      </c>
      <c r="H58" s="24"/>
      <c r="I58" s="27">
        <v>6546.87</v>
      </c>
      <c r="J58" s="24"/>
      <c r="K58" s="6">
        <v>2674.78</v>
      </c>
      <c r="L58" s="27">
        <v>3099.69</v>
      </c>
      <c r="M58" s="24"/>
      <c r="N58" s="6">
        <v>752.84</v>
      </c>
      <c r="O58" s="6">
        <v>772.4</v>
      </c>
      <c r="P58" s="27">
        <v>9543.06</v>
      </c>
      <c r="Q58" s="24"/>
      <c r="R58" s="6">
        <v>3898.9</v>
      </c>
      <c r="S58" s="6">
        <v>4518.2700000000004</v>
      </c>
      <c r="T58" s="27">
        <v>1097.3800000000001</v>
      </c>
      <c r="U58" s="23"/>
      <c r="V58" s="24"/>
      <c r="W58" s="6">
        <v>12.04</v>
      </c>
      <c r="X58" s="6">
        <v>17.55</v>
      </c>
      <c r="Y58" s="6">
        <v>3.48</v>
      </c>
    </row>
    <row r="59" spans="1:25" ht="159" customHeight="1" x14ac:dyDescent="0.25">
      <c r="A59" s="4" t="s">
        <v>228</v>
      </c>
      <c r="B59" s="26" t="s">
        <v>188</v>
      </c>
      <c r="C59" s="24"/>
      <c r="D59" s="26" t="s">
        <v>229</v>
      </c>
      <c r="E59" s="24"/>
      <c r="F59" s="5" t="s">
        <v>173</v>
      </c>
      <c r="G59" s="27">
        <v>0.01</v>
      </c>
      <c r="H59" s="24"/>
      <c r="I59" s="27">
        <v>17597.259999999998</v>
      </c>
      <c r="J59" s="24"/>
      <c r="K59" s="6">
        <v>8731.32</v>
      </c>
      <c r="L59" s="27">
        <v>569.32000000000005</v>
      </c>
      <c r="M59" s="24"/>
      <c r="N59" s="6">
        <v>496.84</v>
      </c>
      <c r="O59" s="6">
        <v>8296.6200000000008</v>
      </c>
      <c r="P59" s="27">
        <v>175.97</v>
      </c>
      <c r="Q59" s="24"/>
      <c r="R59" s="6">
        <v>87.31</v>
      </c>
      <c r="S59" s="6">
        <v>5.69</v>
      </c>
      <c r="T59" s="27">
        <v>4.97</v>
      </c>
      <c r="U59" s="23"/>
      <c r="V59" s="24"/>
      <c r="W59" s="6">
        <v>45.44</v>
      </c>
      <c r="X59" s="6">
        <v>0.45</v>
      </c>
      <c r="Y59" s="6">
        <v>0.02</v>
      </c>
    </row>
    <row r="60" spans="1:25" ht="177.75" customHeight="1" x14ac:dyDescent="0.25">
      <c r="A60" s="4" t="s">
        <v>230</v>
      </c>
      <c r="B60" s="26" t="s">
        <v>191</v>
      </c>
      <c r="C60" s="24"/>
      <c r="D60" s="26" t="s">
        <v>231</v>
      </c>
      <c r="E60" s="24"/>
      <c r="F60" s="5" t="s">
        <v>173</v>
      </c>
      <c r="G60" s="27">
        <v>0.01</v>
      </c>
      <c r="H60" s="24"/>
      <c r="I60" s="27">
        <v>2275.79</v>
      </c>
      <c r="J60" s="24"/>
      <c r="K60" s="6">
        <v>110.5</v>
      </c>
      <c r="L60" s="27">
        <v>97.41</v>
      </c>
      <c r="M60" s="24"/>
      <c r="N60" s="6">
        <v>82.14</v>
      </c>
      <c r="O60" s="6">
        <v>2067.88</v>
      </c>
      <c r="P60" s="27">
        <v>22.76</v>
      </c>
      <c r="Q60" s="24"/>
      <c r="R60" s="6">
        <v>1.1100000000000001</v>
      </c>
      <c r="S60" s="6">
        <v>0.97</v>
      </c>
      <c r="T60" s="27">
        <v>0.82</v>
      </c>
      <c r="U60" s="23"/>
      <c r="V60" s="24"/>
      <c r="W60" s="6">
        <v>0.56999999999999995</v>
      </c>
      <c r="X60" s="6">
        <v>0.01</v>
      </c>
      <c r="Y60" s="7"/>
    </row>
    <row r="61" spans="1:25" ht="189" customHeight="1" x14ac:dyDescent="0.25">
      <c r="A61" s="4" t="s">
        <v>232</v>
      </c>
      <c r="B61" s="26" t="s">
        <v>233</v>
      </c>
      <c r="C61" s="24"/>
      <c r="D61" s="26" t="s">
        <v>234</v>
      </c>
      <c r="E61" s="24"/>
      <c r="F61" s="5" t="s">
        <v>227</v>
      </c>
      <c r="G61" s="27">
        <v>1.6076999999999999</v>
      </c>
      <c r="H61" s="24"/>
      <c r="I61" s="27">
        <v>13494.08</v>
      </c>
      <c r="J61" s="24"/>
      <c r="K61" s="6">
        <v>5181.9799999999996</v>
      </c>
      <c r="L61" s="27">
        <v>6397.34</v>
      </c>
      <c r="M61" s="24"/>
      <c r="N61" s="6">
        <v>1133.8900000000001</v>
      </c>
      <c r="O61" s="6">
        <v>1914.76</v>
      </c>
      <c r="P61" s="27">
        <v>21694.43</v>
      </c>
      <c r="Q61" s="24"/>
      <c r="R61" s="6">
        <v>8331.07</v>
      </c>
      <c r="S61" s="6">
        <v>10285</v>
      </c>
      <c r="T61" s="27">
        <v>1822.96</v>
      </c>
      <c r="U61" s="23"/>
      <c r="V61" s="24"/>
      <c r="W61" s="6">
        <v>20.99</v>
      </c>
      <c r="X61" s="6">
        <v>33.74</v>
      </c>
      <c r="Y61" s="6">
        <v>5.16</v>
      </c>
    </row>
    <row r="62" spans="1:25" ht="170.25" customHeight="1" x14ac:dyDescent="0.25">
      <c r="A62" s="4" t="s">
        <v>235</v>
      </c>
      <c r="B62" s="26" t="s">
        <v>236</v>
      </c>
      <c r="C62" s="24"/>
      <c r="D62" s="26" t="s">
        <v>237</v>
      </c>
      <c r="E62" s="24"/>
      <c r="F62" s="5" t="s">
        <v>227</v>
      </c>
      <c r="G62" s="27">
        <v>2.1991999999999998</v>
      </c>
      <c r="H62" s="24"/>
      <c r="I62" s="27">
        <v>8191.24</v>
      </c>
      <c r="J62" s="24"/>
      <c r="K62" s="6">
        <v>3839.31</v>
      </c>
      <c r="L62" s="27">
        <v>2880.65</v>
      </c>
      <c r="M62" s="24"/>
      <c r="N62" s="6">
        <v>650.6</v>
      </c>
      <c r="O62" s="6">
        <v>1471.28</v>
      </c>
      <c r="P62" s="27">
        <v>18014.18</v>
      </c>
      <c r="Q62" s="24"/>
      <c r="R62" s="6">
        <v>8443.41</v>
      </c>
      <c r="S62" s="6">
        <v>6335.13</v>
      </c>
      <c r="T62" s="27">
        <v>1430.8</v>
      </c>
      <c r="U62" s="23"/>
      <c r="V62" s="24"/>
      <c r="W62" s="6">
        <v>18.16</v>
      </c>
      <c r="X62" s="6">
        <v>39.93</v>
      </c>
      <c r="Y62" s="6">
        <v>4.29</v>
      </c>
    </row>
    <row r="63" spans="1:25" ht="188.25" customHeight="1" x14ac:dyDescent="0.25">
      <c r="A63" s="4" t="s">
        <v>238</v>
      </c>
      <c r="B63" s="26" t="s">
        <v>233</v>
      </c>
      <c r="C63" s="24"/>
      <c r="D63" s="26" t="s">
        <v>239</v>
      </c>
      <c r="E63" s="24"/>
      <c r="F63" s="5" t="s">
        <v>227</v>
      </c>
      <c r="G63" s="27">
        <v>0.77580000000000005</v>
      </c>
      <c r="H63" s="24"/>
      <c r="I63" s="27">
        <v>13494.08</v>
      </c>
      <c r="J63" s="24"/>
      <c r="K63" s="6">
        <v>5181.9799999999996</v>
      </c>
      <c r="L63" s="27">
        <v>6397.34</v>
      </c>
      <c r="M63" s="24"/>
      <c r="N63" s="6">
        <v>1133.8900000000001</v>
      </c>
      <c r="O63" s="6">
        <v>1914.76</v>
      </c>
      <c r="P63" s="27">
        <v>10468.709999999999</v>
      </c>
      <c r="Q63" s="24"/>
      <c r="R63" s="6">
        <v>4020.18</v>
      </c>
      <c r="S63" s="6">
        <v>4963.0600000000004</v>
      </c>
      <c r="T63" s="27">
        <v>879.67</v>
      </c>
      <c r="U63" s="23"/>
      <c r="V63" s="24"/>
      <c r="W63" s="6">
        <v>20.99</v>
      </c>
      <c r="X63" s="6">
        <v>16.28</v>
      </c>
      <c r="Y63" s="6">
        <v>2.4900000000000002</v>
      </c>
    </row>
    <row r="64" spans="1:25" ht="187.5" customHeight="1" x14ac:dyDescent="0.25">
      <c r="A64" s="4" t="s">
        <v>240</v>
      </c>
      <c r="B64" s="26" t="s">
        <v>241</v>
      </c>
      <c r="C64" s="24"/>
      <c r="D64" s="26" t="s">
        <v>242</v>
      </c>
      <c r="E64" s="24"/>
      <c r="F64" s="5" t="s">
        <v>211</v>
      </c>
      <c r="G64" s="27">
        <v>1.71</v>
      </c>
      <c r="H64" s="24"/>
      <c r="I64" s="27">
        <v>104547.77</v>
      </c>
      <c r="J64" s="24"/>
      <c r="K64" s="6">
        <v>44541.17</v>
      </c>
      <c r="L64" s="27">
        <v>51373.85</v>
      </c>
      <c r="M64" s="24"/>
      <c r="N64" s="6">
        <v>12591.89</v>
      </c>
      <c r="O64" s="6">
        <v>8632.75</v>
      </c>
      <c r="P64" s="27">
        <v>178776.69</v>
      </c>
      <c r="Q64" s="24"/>
      <c r="R64" s="6">
        <v>76165.399999999994</v>
      </c>
      <c r="S64" s="6">
        <v>87849.29</v>
      </c>
      <c r="T64" s="27">
        <v>21532.13</v>
      </c>
      <c r="U64" s="23"/>
      <c r="V64" s="24"/>
      <c r="W64" s="6">
        <v>195.78</v>
      </c>
      <c r="X64" s="6">
        <v>334.78</v>
      </c>
      <c r="Y64" s="6">
        <v>73.91</v>
      </c>
    </row>
    <row r="65" spans="1:25" ht="176.25" customHeight="1" x14ac:dyDescent="0.25">
      <c r="A65" s="4" t="s">
        <v>243</v>
      </c>
      <c r="B65" s="26" t="s">
        <v>244</v>
      </c>
      <c r="C65" s="24"/>
      <c r="D65" s="26" t="s">
        <v>245</v>
      </c>
      <c r="E65" s="24"/>
      <c r="F65" s="5" t="s">
        <v>183</v>
      </c>
      <c r="G65" s="27">
        <v>1.6</v>
      </c>
      <c r="H65" s="24"/>
      <c r="I65" s="27">
        <v>31128.21</v>
      </c>
      <c r="J65" s="24"/>
      <c r="K65" s="6">
        <v>11408.15</v>
      </c>
      <c r="L65" s="27">
        <v>16714.46</v>
      </c>
      <c r="M65" s="24"/>
      <c r="N65" s="6">
        <v>3737.72</v>
      </c>
      <c r="O65" s="6">
        <v>3005.6</v>
      </c>
      <c r="P65" s="27">
        <v>49805.14</v>
      </c>
      <c r="Q65" s="24"/>
      <c r="R65" s="6">
        <v>18253.04</v>
      </c>
      <c r="S65" s="6">
        <v>26743.14</v>
      </c>
      <c r="T65" s="27">
        <v>5980.35</v>
      </c>
      <c r="U65" s="23"/>
      <c r="V65" s="24"/>
      <c r="W65" s="6">
        <v>51.98</v>
      </c>
      <c r="X65" s="6">
        <v>83.17</v>
      </c>
      <c r="Y65" s="6">
        <v>19.48</v>
      </c>
    </row>
    <row r="66" spans="1:25" ht="189" customHeight="1" x14ac:dyDescent="0.25">
      <c r="A66" s="4" t="s">
        <v>246</v>
      </c>
      <c r="B66" s="26" t="s">
        <v>247</v>
      </c>
      <c r="C66" s="24"/>
      <c r="D66" s="26" t="s">
        <v>248</v>
      </c>
      <c r="E66" s="24"/>
      <c r="F66" s="5" t="s">
        <v>249</v>
      </c>
      <c r="G66" s="27">
        <v>1.1100000000000001</v>
      </c>
      <c r="H66" s="24"/>
      <c r="I66" s="27">
        <v>162032.39000000001</v>
      </c>
      <c r="J66" s="24"/>
      <c r="K66" s="6">
        <v>64451.73</v>
      </c>
      <c r="L66" s="27">
        <v>1761.65</v>
      </c>
      <c r="M66" s="24"/>
      <c r="N66" s="6">
        <v>254.24</v>
      </c>
      <c r="O66" s="6">
        <v>95819.01</v>
      </c>
      <c r="P66" s="27">
        <v>179855.95</v>
      </c>
      <c r="Q66" s="24"/>
      <c r="R66" s="6">
        <v>71541.42</v>
      </c>
      <c r="S66" s="6">
        <v>1955.43</v>
      </c>
      <c r="T66" s="27">
        <v>282.20999999999998</v>
      </c>
      <c r="U66" s="23"/>
      <c r="V66" s="24"/>
      <c r="W66" s="6">
        <v>283.29000000000002</v>
      </c>
      <c r="X66" s="6">
        <v>314.45</v>
      </c>
      <c r="Y66" s="6">
        <v>0.9</v>
      </c>
    </row>
    <row r="67" spans="1:25" ht="196.5" customHeight="1" x14ac:dyDescent="0.25">
      <c r="A67" s="4" t="s">
        <v>250</v>
      </c>
      <c r="B67" s="26" t="s">
        <v>251</v>
      </c>
      <c r="C67" s="24"/>
      <c r="D67" s="26" t="s">
        <v>252</v>
      </c>
      <c r="E67" s="24"/>
      <c r="F67" s="5" t="s">
        <v>253</v>
      </c>
      <c r="G67" s="27">
        <v>2.82</v>
      </c>
      <c r="H67" s="24"/>
      <c r="I67" s="27">
        <v>50427.46</v>
      </c>
      <c r="J67" s="24"/>
      <c r="K67" s="6">
        <v>37441.300000000003</v>
      </c>
      <c r="L67" s="27">
        <v>2236.0100000000002</v>
      </c>
      <c r="M67" s="24"/>
      <c r="N67" s="6">
        <v>1797.57</v>
      </c>
      <c r="O67" s="6">
        <v>10750.15</v>
      </c>
      <c r="P67" s="27">
        <v>142205.44</v>
      </c>
      <c r="Q67" s="24"/>
      <c r="R67" s="6">
        <v>105584.47</v>
      </c>
      <c r="S67" s="6">
        <v>6305.55</v>
      </c>
      <c r="T67" s="27">
        <v>5069.1499999999996</v>
      </c>
      <c r="U67" s="23"/>
      <c r="V67" s="24"/>
      <c r="W67" s="6">
        <v>156.08000000000001</v>
      </c>
      <c r="X67" s="6">
        <v>440.14</v>
      </c>
      <c r="Y67" s="6">
        <v>22.7</v>
      </c>
    </row>
    <row r="68" spans="1:25" ht="161.25" customHeight="1" x14ac:dyDescent="0.25">
      <c r="A68" s="4" t="s">
        <v>254</v>
      </c>
      <c r="B68" s="26" t="s">
        <v>255</v>
      </c>
      <c r="C68" s="24"/>
      <c r="D68" s="26" t="s">
        <v>256</v>
      </c>
      <c r="E68" s="24"/>
      <c r="F68" s="5" t="s">
        <v>183</v>
      </c>
      <c r="G68" s="27">
        <v>2.82</v>
      </c>
      <c r="H68" s="24"/>
      <c r="I68" s="27">
        <v>4412.17</v>
      </c>
      <c r="J68" s="24"/>
      <c r="K68" s="6">
        <v>4368.16</v>
      </c>
      <c r="L68" s="27">
        <v>23.16</v>
      </c>
      <c r="M68" s="24"/>
      <c r="N68" s="6">
        <v>3.99</v>
      </c>
      <c r="O68" s="6">
        <v>20.85</v>
      </c>
      <c r="P68" s="27">
        <v>12442.32</v>
      </c>
      <c r="Q68" s="24"/>
      <c r="R68" s="6">
        <v>12318.21</v>
      </c>
      <c r="S68" s="6">
        <v>65.31</v>
      </c>
      <c r="T68" s="27">
        <v>11.25</v>
      </c>
      <c r="U68" s="23"/>
      <c r="V68" s="24"/>
      <c r="W68" s="6">
        <v>18.77</v>
      </c>
      <c r="X68" s="6">
        <v>52.93</v>
      </c>
      <c r="Y68" s="6">
        <v>0.04</v>
      </c>
    </row>
    <row r="69" spans="1:25" ht="177" customHeight="1" x14ac:dyDescent="0.25">
      <c r="A69" s="4" t="s">
        <v>257</v>
      </c>
      <c r="B69" s="26" t="s">
        <v>258</v>
      </c>
      <c r="C69" s="24"/>
      <c r="D69" s="26" t="s">
        <v>259</v>
      </c>
      <c r="E69" s="24"/>
      <c r="F69" s="5" t="s">
        <v>260</v>
      </c>
      <c r="G69" s="27">
        <v>2.82</v>
      </c>
      <c r="H69" s="24"/>
      <c r="I69" s="27">
        <v>72929.22</v>
      </c>
      <c r="J69" s="24"/>
      <c r="K69" s="6">
        <v>11759.6</v>
      </c>
      <c r="L69" s="27">
        <v>13.69</v>
      </c>
      <c r="M69" s="24"/>
      <c r="N69" s="6">
        <v>3.99</v>
      </c>
      <c r="O69" s="6">
        <v>61155.93</v>
      </c>
      <c r="P69" s="27">
        <v>205660.4</v>
      </c>
      <c r="Q69" s="24"/>
      <c r="R69" s="6">
        <v>33162.07</v>
      </c>
      <c r="S69" s="6">
        <v>38.61</v>
      </c>
      <c r="T69" s="27">
        <v>11.25</v>
      </c>
      <c r="U69" s="23"/>
      <c r="V69" s="24"/>
      <c r="W69" s="6">
        <v>54.89</v>
      </c>
      <c r="X69" s="6">
        <v>154.79</v>
      </c>
      <c r="Y69" s="6">
        <v>0.04</v>
      </c>
    </row>
    <row r="70" spans="1:25" ht="188.25" customHeight="1" x14ac:dyDescent="0.25">
      <c r="A70" s="4" t="s">
        <v>261</v>
      </c>
      <c r="B70" s="26" t="s">
        <v>262</v>
      </c>
      <c r="C70" s="24"/>
      <c r="D70" s="26" t="s">
        <v>263</v>
      </c>
      <c r="E70" s="24"/>
      <c r="F70" s="5" t="s">
        <v>264</v>
      </c>
      <c r="G70" s="27">
        <v>2.82</v>
      </c>
      <c r="H70" s="24"/>
      <c r="I70" s="27">
        <v>25427.25</v>
      </c>
      <c r="J70" s="24"/>
      <c r="K70" s="6">
        <v>16624.03</v>
      </c>
      <c r="L70" s="27">
        <v>200.73</v>
      </c>
      <c r="M70" s="24"/>
      <c r="N70" s="6">
        <v>10.050000000000001</v>
      </c>
      <c r="O70" s="6">
        <v>8602.49</v>
      </c>
      <c r="P70" s="27">
        <v>71704.850000000006</v>
      </c>
      <c r="Q70" s="24"/>
      <c r="R70" s="6">
        <v>46879.77</v>
      </c>
      <c r="S70" s="6">
        <v>566.05999999999995</v>
      </c>
      <c r="T70" s="27">
        <v>28.34</v>
      </c>
      <c r="U70" s="23"/>
      <c r="V70" s="24"/>
      <c r="W70" s="6">
        <v>78.63</v>
      </c>
      <c r="X70" s="6">
        <v>221.72</v>
      </c>
      <c r="Y70" s="6">
        <v>0.11</v>
      </c>
    </row>
    <row r="71" spans="1:25" ht="186" customHeight="1" x14ac:dyDescent="0.25">
      <c r="A71" s="4" t="s">
        <v>265</v>
      </c>
      <c r="B71" s="26" t="s">
        <v>266</v>
      </c>
      <c r="C71" s="24"/>
      <c r="D71" s="26" t="s">
        <v>267</v>
      </c>
      <c r="E71" s="24"/>
      <c r="F71" s="5" t="s">
        <v>268</v>
      </c>
      <c r="G71" s="27">
        <v>0.59399999999999997</v>
      </c>
      <c r="H71" s="24"/>
      <c r="I71" s="27">
        <v>123723.51</v>
      </c>
      <c r="J71" s="24"/>
      <c r="K71" s="6">
        <v>80531.94</v>
      </c>
      <c r="L71" s="27">
        <v>607.49</v>
      </c>
      <c r="M71" s="24"/>
      <c r="N71" s="6">
        <v>505.46</v>
      </c>
      <c r="O71" s="6">
        <v>42584.08</v>
      </c>
      <c r="P71" s="27">
        <v>73491.759999999995</v>
      </c>
      <c r="Q71" s="24"/>
      <c r="R71" s="6">
        <v>47835.97</v>
      </c>
      <c r="S71" s="6">
        <v>360.85</v>
      </c>
      <c r="T71" s="27">
        <v>300.24</v>
      </c>
      <c r="U71" s="23"/>
      <c r="V71" s="24"/>
      <c r="W71" s="6">
        <v>353.97</v>
      </c>
      <c r="X71" s="6">
        <v>210.26</v>
      </c>
      <c r="Y71" s="6">
        <v>0.98</v>
      </c>
    </row>
    <row r="72" spans="1:25" ht="177.75" customHeight="1" x14ac:dyDescent="0.25">
      <c r="A72" s="4" t="s">
        <v>269</v>
      </c>
      <c r="B72" s="26" t="s">
        <v>270</v>
      </c>
      <c r="C72" s="24"/>
      <c r="D72" s="26" t="s">
        <v>271</v>
      </c>
      <c r="E72" s="24"/>
      <c r="F72" s="5" t="s">
        <v>253</v>
      </c>
      <c r="G72" s="27">
        <v>0.185</v>
      </c>
      <c r="H72" s="24"/>
      <c r="I72" s="27">
        <v>58375.48</v>
      </c>
      <c r="J72" s="24"/>
      <c r="K72" s="6">
        <v>45761.46</v>
      </c>
      <c r="L72" s="27">
        <v>1245.67</v>
      </c>
      <c r="M72" s="24"/>
      <c r="N72" s="6">
        <v>719.19</v>
      </c>
      <c r="O72" s="6">
        <v>11368.35</v>
      </c>
      <c r="P72" s="27">
        <v>10799.46</v>
      </c>
      <c r="Q72" s="24"/>
      <c r="R72" s="6">
        <v>8465.8700000000008</v>
      </c>
      <c r="S72" s="6">
        <v>230.45</v>
      </c>
      <c r="T72" s="27">
        <v>133.05000000000001</v>
      </c>
      <c r="U72" s="23"/>
      <c r="V72" s="24"/>
      <c r="W72" s="6">
        <v>190.76</v>
      </c>
      <c r="X72" s="6">
        <v>35.29</v>
      </c>
      <c r="Y72" s="6">
        <v>0.64</v>
      </c>
    </row>
    <row r="73" spans="1:25" ht="147.75" customHeight="1" x14ac:dyDescent="0.25">
      <c r="A73" s="4" t="s">
        <v>272</v>
      </c>
      <c r="B73" s="26" t="s">
        <v>273</v>
      </c>
      <c r="C73" s="24"/>
      <c r="D73" s="26" t="s">
        <v>274</v>
      </c>
      <c r="E73" s="24"/>
      <c r="F73" s="5" t="s">
        <v>264</v>
      </c>
      <c r="G73" s="27">
        <v>0.17499999999999999</v>
      </c>
      <c r="H73" s="24"/>
      <c r="I73" s="27">
        <v>12724.46</v>
      </c>
      <c r="J73" s="24"/>
      <c r="K73" s="6">
        <v>6820.33</v>
      </c>
      <c r="L73" s="27">
        <v>51.44</v>
      </c>
      <c r="M73" s="24"/>
      <c r="N73" s="6">
        <v>3.99</v>
      </c>
      <c r="O73" s="6">
        <v>5852.69</v>
      </c>
      <c r="P73" s="27">
        <v>2226.7800000000002</v>
      </c>
      <c r="Q73" s="24"/>
      <c r="R73" s="6">
        <v>1193.56</v>
      </c>
      <c r="S73" s="6">
        <v>9</v>
      </c>
      <c r="T73" s="27">
        <v>0.7</v>
      </c>
      <c r="U73" s="23"/>
      <c r="V73" s="24"/>
      <c r="W73" s="6">
        <v>32.26</v>
      </c>
      <c r="X73" s="6">
        <v>5.65</v>
      </c>
      <c r="Y73" s="7"/>
    </row>
    <row r="74" spans="1:25" ht="168" customHeight="1" x14ac:dyDescent="0.25">
      <c r="A74" s="4" t="s">
        <v>275</v>
      </c>
      <c r="B74" s="26" t="s">
        <v>276</v>
      </c>
      <c r="C74" s="24"/>
      <c r="D74" s="26" t="s">
        <v>277</v>
      </c>
      <c r="E74" s="24"/>
      <c r="F74" s="5" t="s">
        <v>278</v>
      </c>
      <c r="G74" s="27">
        <v>0.88</v>
      </c>
      <c r="H74" s="24"/>
      <c r="I74" s="27">
        <v>8626.7900000000009</v>
      </c>
      <c r="J74" s="24"/>
      <c r="K74" s="6">
        <v>1701.45</v>
      </c>
      <c r="L74" s="27">
        <v>66.78</v>
      </c>
      <c r="M74" s="24"/>
      <c r="N74" s="7"/>
      <c r="O74" s="6">
        <v>6858.56</v>
      </c>
      <c r="P74" s="27">
        <v>7591.58</v>
      </c>
      <c r="Q74" s="24"/>
      <c r="R74" s="6">
        <v>1497.28</v>
      </c>
      <c r="S74" s="6">
        <v>58.77</v>
      </c>
      <c r="T74" s="25"/>
      <c r="U74" s="23"/>
      <c r="V74" s="24"/>
      <c r="W74" s="6">
        <v>7.66</v>
      </c>
      <c r="X74" s="6">
        <v>6.74</v>
      </c>
      <c r="Y74" s="7"/>
    </row>
    <row r="75" spans="1:25" ht="188.25" customHeight="1" x14ac:dyDescent="0.25">
      <c r="A75" s="4" t="s">
        <v>279</v>
      </c>
      <c r="B75" s="26" t="s">
        <v>280</v>
      </c>
      <c r="C75" s="24"/>
      <c r="D75" s="26" t="s">
        <v>281</v>
      </c>
      <c r="E75" s="24"/>
      <c r="F75" s="5" t="s">
        <v>282</v>
      </c>
      <c r="G75" s="27">
        <v>0.90600000000000003</v>
      </c>
      <c r="H75" s="24"/>
      <c r="I75" s="27">
        <v>60825.599999999999</v>
      </c>
      <c r="J75" s="24"/>
      <c r="K75" s="6">
        <v>26807.34</v>
      </c>
      <c r="L75" s="27">
        <v>4695.83</v>
      </c>
      <c r="M75" s="24"/>
      <c r="N75" s="6">
        <v>297.31</v>
      </c>
      <c r="O75" s="6">
        <v>29322.43</v>
      </c>
      <c r="P75" s="27">
        <v>55107.99</v>
      </c>
      <c r="Q75" s="24"/>
      <c r="R75" s="6">
        <v>24287.45</v>
      </c>
      <c r="S75" s="6">
        <v>4254.42</v>
      </c>
      <c r="T75" s="27">
        <v>269.36</v>
      </c>
      <c r="U75" s="23"/>
      <c r="V75" s="24"/>
      <c r="W75" s="6">
        <v>117.83</v>
      </c>
      <c r="X75" s="6">
        <v>106.75</v>
      </c>
      <c r="Y75" s="6">
        <v>0.86</v>
      </c>
    </row>
    <row r="76" spans="1:25" ht="158.25" customHeight="1" x14ac:dyDescent="0.25">
      <c r="A76" s="4" t="s">
        <v>283</v>
      </c>
      <c r="B76" s="26" t="s">
        <v>284</v>
      </c>
      <c r="C76" s="24"/>
      <c r="D76" s="26" t="s">
        <v>285</v>
      </c>
      <c r="E76" s="24"/>
      <c r="F76" s="5" t="s">
        <v>286</v>
      </c>
      <c r="G76" s="27">
        <v>1.395</v>
      </c>
      <c r="H76" s="24"/>
      <c r="I76" s="27">
        <v>63088.480000000003</v>
      </c>
      <c r="J76" s="24"/>
      <c r="K76" s="6">
        <v>16242.5</v>
      </c>
      <c r="L76" s="27">
        <v>51.15</v>
      </c>
      <c r="M76" s="24"/>
      <c r="N76" s="7"/>
      <c r="O76" s="6">
        <v>46794.83</v>
      </c>
      <c r="P76" s="27">
        <v>88008.43</v>
      </c>
      <c r="Q76" s="24"/>
      <c r="R76" s="6">
        <v>22658.29</v>
      </c>
      <c r="S76" s="6">
        <v>71.349999999999994</v>
      </c>
      <c r="T76" s="25"/>
      <c r="U76" s="23"/>
      <c r="V76" s="24"/>
      <c r="W76" s="6">
        <v>62.22</v>
      </c>
      <c r="X76" s="6">
        <v>86.79</v>
      </c>
      <c r="Y76" s="7"/>
    </row>
    <row r="77" spans="1:25" ht="186.75" customHeight="1" x14ac:dyDescent="0.25">
      <c r="A77" s="4" t="s">
        <v>287</v>
      </c>
      <c r="B77" s="26" t="s">
        <v>288</v>
      </c>
      <c r="C77" s="24"/>
      <c r="D77" s="26" t="s">
        <v>289</v>
      </c>
      <c r="E77" s="24"/>
      <c r="F77" s="5" t="s">
        <v>290</v>
      </c>
      <c r="G77" s="27">
        <v>0.14249999999999999</v>
      </c>
      <c r="H77" s="24"/>
      <c r="I77" s="27">
        <v>45694.21</v>
      </c>
      <c r="J77" s="24"/>
      <c r="K77" s="6">
        <v>33415.93</v>
      </c>
      <c r="L77" s="27">
        <v>4010.89</v>
      </c>
      <c r="M77" s="24"/>
      <c r="N77" s="6">
        <v>258.23</v>
      </c>
      <c r="O77" s="6">
        <v>8267.39</v>
      </c>
      <c r="P77" s="27">
        <v>6511.42</v>
      </c>
      <c r="Q77" s="24"/>
      <c r="R77" s="6">
        <v>4761.7700000000004</v>
      </c>
      <c r="S77" s="6">
        <v>571.54999999999995</v>
      </c>
      <c r="T77" s="27">
        <v>36.799999999999997</v>
      </c>
      <c r="U77" s="23"/>
      <c r="V77" s="24"/>
      <c r="W77" s="6">
        <v>158.04</v>
      </c>
      <c r="X77" s="6">
        <v>22.52</v>
      </c>
      <c r="Y77" s="6">
        <v>0.12</v>
      </c>
    </row>
    <row r="78" spans="1:25" ht="186.75" customHeight="1" x14ac:dyDescent="0.25">
      <c r="A78" s="4" t="s">
        <v>291</v>
      </c>
      <c r="B78" s="26" t="s">
        <v>292</v>
      </c>
      <c r="C78" s="24"/>
      <c r="D78" s="26" t="s">
        <v>293</v>
      </c>
      <c r="E78" s="24"/>
      <c r="F78" s="5" t="s">
        <v>294</v>
      </c>
      <c r="G78" s="27">
        <v>0.1278</v>
      </c>
      <c r="H78" s="24"/>
      <c r="I78" s="27">
        <v>102384.77</v>
      </c>
      <c r="J78" s="24"/>
      <c r="K78" s="6">
        <v>59087.8</v>
      </c>
      <c r="L78" s="27">
        <v>16747.87</v>
      </c>
      <c r="M78" s="24"/>
      <c r="N78" s="6">
        <v>3572.16</v>
      </c>
      <c r="O78" s="6">
        <v>26549.1</v>
      </c>
      <c r="P78" s="27">
        <v>13084.77</v>
      </c>
      <c r="Q78" s="24"/>
      <c r="R78" s="6">
        <v>7551.41</v>
      </c>
      <c r="S78" s="6">
        <v>2140.38</v>
      </c>
      <c r="T78" s="27">
        <v>456.52</v>
      </c>
      <c r="U78" s="23"/>
      <c r="V78" s="24"/>
      <c r="W78" s="6">
        <v>262.95999999999998</v>
      </c>
      <c r="X78" s="6">
        <v>33.61</v>
      </c>
      <c r="Y78" s="6">
        <v>1.46</v>
      </c>
    </row>
    <row r="79" spans="1:25" ht="186.75" customHeight="1" x14ac:dyDescent="0.25">
      <c r="A79" s="4" t="s">
        <v>295</v>
      </c>
      <c r="B79" s="26" t="s">
        <v>296</v>
      </c>
      <c r="C79" s="24"/>
      <c r="D79" s="26" t="s">
        <v>297</v>
      </c>
      <c r="E79" s="24"/>
      <c r="F79" s="5" t="s">
        <v>290</v>
      </c>
      <c r="G79" s="27">
        <v>0.30745</v>
      </c>
      <c r="H79" s="24"/>
      <c r="I79" s="27">
        <v>114921.88</v>
      </c>
      <c r="J79" s="24"/>
      <c r="K79" s="6">
        <v>49521.67</v>
      </c>
      <c r="L79" s="27">
        <v>4595.4399999999996</v>
      </c>
      <c r="M79" s="24"/>
      <c r="N79" s="6">
        <v>410.87</v>
      </c>
      <c r="O79" s="6">
        <v>60804.77</v>
      </c>
      <c r="P79" s="27">
        <v>35332.730000000003</v>
      </c>
      <c r="Q79" s="24"/>
      <c r="R79" s="6">
        <v>15225.44</v>
      </c>
      <c r="S79" s="6">
        <v>1412.87</v>
      </c>
      <c r="T79" s="27">
        <v>126.32</v>
      </c>
      <c r="U79" s="23"/>
      <c r="V79" s="24"/>
      <c r="W79" s="6">
        <v>231.15</v>
      </c>
      <c r="X79" s="6">
        <v>71.069999999999993</v>
      </c>
      <c r="Y79" s="6">
        <v>0.4</v>
      </c>
    </row>
    <row r="80" spans="1:25" ht="82.35" customHeight="1" x14ac:dyDescent="0.25">
      <c r="A80" s="4" t="s">
        <v>298</v>
      </c>
      <c r="B80" s="26" t="s">
        <v>299</v>
      </c>
      <c r="C80" s="24"/>
      <c r="D80" s="26" t="s">
        <v>300</v>
      </c>
      <c r="E80" s="24"/>
      <c r="F80" s="5" t="s">
        <v>48</v>
      </c>
      <c r="G80" s="27">
        <v>228.64</v>
      </c>
      <c r="H80" s="24"/>
      <c r="I80" s="27">
        <v>66.22</v>
      </c>
      <c r="J80" s="24"/>
      <c r="K80" s="7"/>
      <c r="L80" s="25"/>
      <c r="M80" s="24"/>
      <c r="N80" s="7"/>
      <c r="O80" s="7"/>
      <c r="P80" s="27">
        <v>15140.54</v>
      </c>
      <c r="Q80" s="24"/>
      <c r="R80" s="7"/>
      <c r="S80" s="7"/>
      <c r="T80" s="25"/>
      <c r="U80" s="23"/>
      <c r="V80" s="24"/>
      <c r="W80" s="7"/>
      <c r="X80" s="7"/>
      <c r="Y80" s="7"/>
    </row>
    <row r="81" spans="1:25" ht="82.35" customHeight="1" x14ac:dyDescent="0.25">
      <c r="A81" s="4" t="s">
        <v>301</v>
      </c>
      <c r="B81" s="26" t="s">
        <v>50</v>
      </c>
      <c r="C81" s="24"/>
      <c r="D81" s="26" t="s">
        <v>302</v>
      </c>
      <c r="E81" s="24"/>
      <c r="F81" s="5" t="s">
        <v>48</v>
      </c>
      <c r="G81" s="27">
        <v>228.64</v>
      </c>
      <c r="H81" s="24"/>
      <c r="I81" s="27">
        <v>210.31</v>
      </c>
      <c r="J81" s="24"/>
      <c r="K81" s="7"/>
      <c r="L81" s="25"/>
      <c r="M81" s="24"/>
      <c r="N81" s="7"/>
      <c r="O81" s="7"/>
      <c r="P81" s="27">
        <v>48085.279999999999</v>
      </c>
      <c r="Q81" s="24"/>
      <c r="R81" s="7"/>
      <c r="S81" s="7"/>
      <c r="T81" s="25"/>
      <c r="U81" s="23"/>
      <c r="V81" s="24"/>
      <c r="W81" s="7"/>
      <c r="X81" s="7"/>
      <c r="Y81" s="7"/>
    </row>
    <row r="82" spans="1:25" ht="180" customHeight="1" x14ac:dyDescent="0.25">
      <c r="A82" s="4" t="s">
        <v>303</v>
      </c>
      <c r="B82" s="26" t="s">
        <v>304</v>
      </c>
      <c r="C82" s="24"/>
      <c r="D82" s="26" t="s">
        <v>305</v>
      </c>
      <c r="E82" s="24"/>
      <c r="F82" s="5" t="s">
        <v>227</v>
      </c>
      <c r="G82" s="27">
        <v>1.8169</v>
      </c>
      <c r="H82" s="24"/>
      <c r="I82" s="27">
        <v>18821.64</v>
      </c>
      <c r="J82" s="24"/>
      <c r="K82" s="6">
        <v>9996.66</v>
      </c>
      <c r="L82" s="27">
        <v>7245.35</v>
      </c>
      <c r="M82" s="24"/>
      <c r="N82" s="6">
        <v>1851.95</v>
      </c>
      <c r="O82" s="6">
        <v>1579.63</v>
      </c>
      <c r="P82" s="27">
        <v>34197.040000000001</v>
      </c>
      <c r="Q82" s="24"/>
      <c r="R82" s="6">
        <v>18162.93</v>
      </c>
      <c r="S82" s="6">
        <v>13164.08</v>
      </c>
      <c r="T82" s="27">
        <v>3364.81</v>
      </c>
      <c r="U82" s="23"/>
      <c r="V82" s="24"/>
      <c r="W82" s="6">
        <v>45</v>
      </c>
      <c r="X82" s="6">
        <v>81.760000000000005</v>
      </c>
      <c r="Y82" s="6">
        <v>10.72</v>
      </c>
    </row>
    <row r="83" spans="1:25" ht="178.5" customHeight="1" x14ac:dyDescent="0.25">
      <c r="A83" s="4" t="s">
        <v>306</v>
      </c>
      <c r="B83" s="26" t="s">
        <v>307</v>
      </c>
      <c r="C83" s="24"/>
      <c r="D83" s="26" t="s">
        <v>308</v>
      </c>
      <c r="E83" s="24"/>
      <c r="F83" s="5" t="s">
        <v>309</v>
      </c>
      <c r="G83" s="27">
        <v>0.06</v>
      </c>
      <c r="H83" s="24"/>
      <c r="I83" s="27">
        <v>47935.35</v>
      </c>
      <c r="J83" s="24"/>
      <c r="K83" s="6">
        <v>17596.62</v>
      </c>
      <c r="L83" s="27">
        <v>25453.56</v>
      </c>
      <c r="M83" s="24"/>
      <c r="N83" s="6">
        <v>9013.19</v>
      </c>
      <c r="O83" s="6">
        <v>4885.17</v>
      </c>
      <c r="P83" s="27">
        <v>2876.12</v>
      </c>
      <c r="Q83" s="24"/>
      <c r="R83" s="6">
        <v>1055.8</v>
      </c>
      <c r="S83" s="6">
        <v>1527.21</v>
      </c>
      <c r="T83" s="27">
        <v>540.79</v>
      </c>
      <c r="U83" s="23"/>
      <c r="V83" s="24"/>
      <c r="W83" s="6">
        <v>83.23</v>
      </c>
      <c r="X83" s="6">
        <v>4.99</v>
      </c>
      <c r="Y83" s="6">
        <v>1.75</v>
      </c>
    </row>
    <row r="84" spans="1:25" ht="148.5" customHeight="1" x14ac:dyDescent="0.25">
      <c r="A84" s="4" t="s">
        <v>310</v>
      </c>
      <c r="B84" s="26" t="s">
        <v>311</v>
      </c>
      <c r="C84" s="24"/>
      <c r="D84" s="26" t="s">
        <v>312</v>
      </c>
      <c r="E84" s="24"/>
      <c r="F84" s="5" t="s">
        <v>313</v>
      </c>
      <c r="G84" s="27">
        <v>0.13200000000000001</v>
      </c>
      <c r="H84" s="24"/>
      <c r="I84" s="27">
        <v>9183.4</v>
      </c>
      <c r="J84" s="24"/>
      <c r="K84" s="6">
        <v>7090.77</v>
      </c>
      <c r="L84" s="27">
        <v>1251.78</v>
      </c>
      <c r="M84" s="24"/>
      <c r="N84" s="6">
        <v>183.9</v>
      </c>
      <c r="O84" s="6">
        <v>840.85</v>
      </c>
      <c r="P84" s="27">
        <v>1212.21</v>
      </c>
      <c r="Q84" s="24"/>
      <c r="R84" s="6">
        <v>935.98</v>
      </c>
      <c r="S84" s="6">
        <v>165.24</v>
      </c>
      <c r="T84" s="27">
        <v>24.27</v>
      </c>
      <c r="U84" s="23"/>
      <c r="V84" s="24"/>
      <c r="W84" s="6">
        <v>33.1</v>
      </c>
      <c r="X84" s="6">
        <v>4.37</v>
      </c>
      <c r="Y84" s="6">
        <v>0.08</v>
      </c>
    </row>
    <row r="85" spans="1:25" ht="255.75" customHeight="1" x14ac:dyDescent="0.25">
      <c r="A85" s="4" t="s">
        <v>314</v>
      </c>
      <c r="B85" s="26" t="s">
        <v>315</v>
      </c>
      <c r="C85" s="24"/>
      <c r="D85" s="26" t="s">
        <v>316</v>
      </c>
      <c r="E85" s="24"/>
      <c r="F85" s="5" t="s">
        <v>183</v>
      </c>
      <c r="G85" s="27">
        <v>0.73499999999999999</v>
      </c>
      <c r="H85" s="24"/>
      <c r="I85" s="27">
        <v>37664.559999999998</v>
      </c>
      <c r="J85" s="24"/>
      <c r="K85" s="6">
        <v>3142.65</v>
      </c>
      <c r="L85" s="27">
        <v>1351.48</v>
      </c>
      <c r="M85" s="24"/>
      <c r="N85" s="6">
        <v>8.99</v>
      </c>
      <c r="O85" s="6">
        <v>33170.43</v>
      </c>
      <c r="P85" s="27">
        <v>27683.45</v>
      </c>
      <c r="Q85" s="24"/>
      <c r="R85" s="6">
        <v>2309.85</v>
      </c>
      <c r="S85" s="6">
        <v>993.34</v>
      </c>
      <c r="T85" s="27">
        <v>6.61</v>
      </c>
      <c r="U85" s="23"/>
      <c r="V85" s="24"/>
      <c r="W85" s="6">
        <v>13.5</v>
      </c>
      <c r="X85" s="6">
        <v>9.92</v>
      </c>
      <c r="Y85" s="6">
        <v>0.02</v>
      </c>
    </row>
    <row r="86" spans="1:25" ht="8.4499999999999993" customHeight="1" x14ac:dyDescent="0.25"/>
    <row r="87" spans="1:25" ht="18.2" customHeight="1" x14ac:dyDescent="0.25">
      <c r="A87" s="18" t="s">
        <v>0</v>
      </c>
      <c r="B87" s="23"/>
      <c r="C87" s="24"/>
      <c r="D87" s="18" t="s">
        <v>52</v>
      </c>
      <c r="E87" s="23"/>
      <c r="F87" s="23"/>
      <c r="G87" s="23"/>
      <c r="H87" s="23"/>
      <c r="I87" s="23"/>
      <c r="J87" s="23"/>
      <c r="K87" s="23"/>
      <c r="L87" s="23"/>
      <c r="M87" s="24"/>
      <c r="N87" s="8" t="s">
        <v>0</v>
      </c>
      <c r="O87" s="21" t="s">
        <v>317</v>
      </c>
      <c r="P87" s="23"/>
      <c r="Q87" s="24"/>
      <c r="R87" s="18" t="s">
        <v>0</v>
      </c>
      <c r="S87" s="23"/>
      <c r="T87" s="23"/>
      <c r="U87" s="23"/>
      <c r="V87" s="23"/>
      <c r="W87" s="23"/>
      <c r="X87" s="23"/>
      <c r="Y87" s="24"/>
    </row>
    <row r="88" spans="1:25" ht="18.2" customHeight="1" x14ac:dyDescent="0.25">
      <c r="A88" s="18" t="s">
        <v>0</v>
      </c>
      <c r="B88" s="23"/>
      <c r="C88" s="24"/>
      <c r="D88" s="18" t="s">
        <v>84</v>
      </c>
      <c r="E88" s="23"/>
      <c r="F88" s="23"/>
      <c r="G88" s="23"/>
      <c r="H88" s="23"/>
      <c r="I88" s="23"/>
      <c r="J88" s="23"/>
      <c r="K88" s="23"/>
      <c r="L88" s="23"/>
      <c r="M88" s="24"/>
      <c r="N88" s="8" t="s">
        <v>0</v>
      </c>
      <c r="O88" s="21" t="s">
        <v>318</v>
      </c>
      <c r="P88" s="23"/>
      <c r="Q88" s="24"/>
      <c r="R88" s="18" t="s">
        <v>0</v>
      </c>
      <c r="S88" s="23"/>
      <c r="T88" s="23"/>
      <c r="U88" s="23"/>
      <c r="V88" s="23"/>
      <c r="W88" s="23"/>
      <c r="X88" s="23"/>
      <c r="Y88" s="24"/>
    </row>
    <row r="89" spans="1:25" ht="18.2" customHeight="1" x14ac:dyDescent="0.25">
      <c r="A89" s="18" t="s">
        <v>0</v>
      </c>
      <c r="B89" s="23"/>
      <c r="C89" s="24"/>
      <c r="D89" s="18" t="s">
        <v>54</v>
      </c>
      <c r="E89" s="23"/>
      <c r="F89" s="23"/>
      <c r="G89" s="23"/>
      <c r="H89" s="23"/>
      <c r="I89" s="23"/>
      <c r="J89" s="23"/>
      <c r="K89" s="23"/>
      <c r="L89" s="23"/>
      <c r="M89" s="24"/>
      <c r="N89" s="8" t="s">
        <v>0</v>
      </c>
      <c r="O89" s="21" t="s">
        <v>319</v>
      </c>
      <c r="P89" s="23"/>
      <c r="Q89" s="24"/>
      <c r="R89" s="18" t="s">
        <v>0</v>
      </c>
      <c r="S89" s="23"/>
      <c r="T89" s="23"/>
      <c r="U89" s="23"/>
      <c r="V89" s="23"/>
      <c r="W89" s="23"/>
      <c r="X89" s="23"/>
      <c r="Y89" s="24"/>
    </row>
    <row r="90" spans="1:25" ht="18.2" customHeight="1" x14ac:dyDescent="0.25">
      <c r="A90" s="18" t="s">
        <v>0</v>
      </c>
      <c r="B90" s="23"/>
      <c r="C90" s="24"/>
      <c r="D90" s="18" t="s">
        <v>56</v>
      </c>
      <c r="E90" s="23"/>
      <c r="F90" s="23"/>
      <c r="G90" s="23"/>
      <c r="H90" s="23"/>
      <c r="I90" s="23"/>
      <c r="J90" s="23"/>
      <c r="K90" s="23"/>
      <c r="L90" s="23"/>
      <c r="M90" s="24"/>
      <c r="N90" s="8" t="s">
        <v>0</v>
      </c>
      <c r="O90" s="21" t="s">
        <v>320</v>
      </c>
      <c r="P90" s="23"/>
      <c r="Q90" s="24"/>
      <c r="R90" s="18" t="s">
        <v>0</v>
      </c>
      <c r="S90" s="23"/>
      <c r="T90" s="23"/>
      <c r="U90" s="23"/>
      <c r="V90" s="23"/>
      <c r="W90" s="23"/>
      <c r="X90" s="23"/>
      <c r="Y90" s="24"/>
    </row>
    <row r="91" spans="1:25" ht="18.2" customHeight="1" x14ac:dyDescent="0.25">
      <c r="A91" s="18" t="s">
        <v>0</v>
      </c>
      <c r="B91" s="23"/>
      <c r="C91" s="24"/>
      <c r="D91" s="18" t="s">
        <v>58</v>
      </c>
      <c r="E91" s="23"/>
      <c r="F91" s="23"/>
      <c r="G91" s="23"/>
      <c r="H91" s="23"/>
      <c r="I91" s="23"/>
      <c r="J91" s="23"/>
      <c r="K91" s="23"/>
      <c r="L91" s="23"/>
      <c r="M91" s="24"/>
      <c r="N91" s="8" t="s">
        <v>0</v>
      </c>
      <c r="O91" s="21" t="s">
        <v>321</v>
      </c>
      <c r="P91" s="23"/>
      <c r="Q91" s="24"/>
      <c r="R91" s="18" t="s">
        <v>0</v>
      </c>
      <c r="S91" s="23"/>
      <c r="T91" s="23"/>
      <c r="U91" s="23"/>
      <c r="V91" s="23"/>
      <c r="W91" s="23"/>
      <c r="X91" s="23"/>
      <c r="Y91" s="24"/>
    </row>
    <row r="92" spans="1:25" ht="18.2" customHeight="1" x14ac:dyDescent="0.25">
      <c r="A92" s="18" t="s">
        <v>0</v>
      </c>
      <c r="B92" s="23"/>
      <c r="C92" s="24"/>
      <c r="D92" s="18" t="s">
        <v>60</v>
      </c>
      <c r="E92" s="23"/>
      <c r="F92" s="23"/>
      <c r="G92" s="23"/>
      <c r="H92" s="23"/>
      <c r="I92" s="23"/>
      <c r="J92" s="23"/>
      <c r="K92" s="23"/>
      <c r="L92" s="23"/>
      <c r="M92" s="24"/>
      <c r="N92" s="8" t="s">
        <v>0</v>
      </c>
      <c r="O92" s="21" t="s">
        <v>322</v>
      </c>
      <c r="P92" s="23"/>
      <c r="Q92" s="24"/>
      <c r="R92" s="18" t="s">
        <v>0</v>
      </c>
      <c r="S92" s="23"/>
      <c r="T92" s="23"/>
      <c r="U92" s="23"/>
      <c r="V92" s="23"/>
      <c r="W92" s="23"/>
      <c r="X92" s="23"/>
      <c r="Y92" s="24"/>
    </row>
    <row r="93" spans="1:25" ht="18.2" customHeight="1" x14ac:dyDescent="0.25">
      <c r="A93" s="18" t="s">
        <v>0</v>
      </c>
      <c r="B93" s="23"/>
      <c r="C93" s="24"/>
      <c r="D93" s="18" t="s">
        <v>62</v>
      </c>
      <c r="E93" s="23"/>
      <c r="F93" s="23"/>
      <c r="G93" s="23"/>
      <c r="H93" s="23"/>
      <c r="I93" s="23"/>
      <c r="J93" s="23"/>
      <c r="K93" s="23"/>
      <c r="L93" s="23"/>
      <c r="M93" s="24"/>
      <c r="N93" s="8" t="s">
        <v>0</v>
      </c>
      <c r="O93" s="21" t="s">
        <v>323</v>
      </c>
      <c r="P93" s="23"/>
      <c r="Q93" s="24"/>
      <c r="R93" s="18" t="s">
        <v>0</v>
      </c>
      <c r="S93" s="23"/>
      <c r="T93" s="23"/>
      <c r="U93" s="23"/>
      <c r="V93" s="23"/>
      <c r="W93" s="23"/>
      <c r="X93" s="23"/>
      <c r="Y93" s="24"/>
    </row>
    <row r="94" spans="1:25" ht="18.2" customHeight="1" x14ac:dyDescent="0.25">
      <c r="A94" s="18" t="s">
        <v>0</v>
      </c>
      <c r="B94" s="23"/>
      <c r="C94" s="24"/>
      <c r="D94" s="18" t="s">
        <v>64</v>
      </c>
      <c r="E94" s="23"/>
      <c r="F94" s="23"/>
      <c r="G94" s="23"/>
      <c r="H94" s="23"/>
      <c r="I94" s="23"/>
      <c r="J94" s="23"/>
      <c r="K94" s="23"/>
      <c r="L94" s="23"/>
      <c r="M94" s="24"/>
      <c r="N94" s="8" t="s">
        <v>27</v>
      </c>
      <c r="O94" s="21" t="s">
        <v>324</v>
      </c>
      <c r="P94" s="23"/>
      <c r="Q94" s="24"/>
      <c r="R94" s="18" t="s">
        <v>0</v>
      </c>
      <c r="S94" s="23"/>
      <c r="T94" s="23"/>
      <c r="U94" s="23"/>
      <c r="V94" s="23"/>
      <c r="W94" s="23"/>
      <c r="X94" s="23"/>
      <c r="Y94" s="24"/>
    </row>
    <row r="95" spans="1:25" ht="18.2" customHeight="1" x14ac:dyDescent="0.25">
      <c r="A95" s="18" t="s">
        <v>0</v>
      </c>
      <c r="B95" s="23"/>
      <c r="C95" s="24"/>
      <c r="D95" s="18" t="s">
        <v>66</v>
      </c>
      <c r="E95" s="23"/>
      <c r="F95" s="23"/>
      <c r="G95" s="23"/>
      <c r="H95" s="23"/>
      <c r="I95" s="23"/>
      <c r="J95" s="23"/>
      <c r="K95" s="23"/>
      <c r="L95" s="23"/>
      <c r="M95" s="24"/>
      <c r="N95" s="8" t="s">
        <v>0</v>
      </c>
      <c r="O95" s="21" t="s">
        <v>324</v>
      </c>
      <c r="P95" s="23"/>
      <c r="Q95" s="24"/>
      <c r="R95" s="18" t="s">
        <v>0</v>
      </c>
      <c r="S95" s="19"/>
      <c r="T95" s="19"/>
      <c r="U95" s="19"/>
      <c r="V95" s="19"/>
      <c r="W95" s="19"/>
      <c r="X95" s="19"/>
      <c r="Y95" s="20"/>
    </row>
    <row r="96" spans="1:25" ht="18.2" customHeight="1" x14ac:dyDescent="0.25">
      <c r="A96" s="29" t="s">
        <v>85</v>
      </c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</row>
    <row r="97" spans="1:25" ht="38.85" customHeight="1" x14ac:dyDescent="0.25">
      <c r="A97" s="4" t="s">
        <v>325</v>
      </c>
      <c r="B97" s="26" t="s">
        <v>326</v>
      </c>
      <c r="C97" s="20"/>
      <c r="D97" s="26" t="s">
        <v>327</v>
      </c>
      <c r="E97" s="20"/>
      <c r="F97" s="5" t="s">
        <v>328</v>
      </c>
      <c r="G97" s="27">
        <v>294</v>
      </c>
      <c r="H97" s="20"/>
      <c r="I97" s="27">
        <v>26.85</v>
      </c>
      <c r="J97" s="20"/>
      <c r="K97" s="7"/>
      <c r="L97" s="25"/>
      <c r="M97" s="20"/>
      <c r="N97" s="7"/>
      <c r="O97" s="6">
        <v>26.85</v>
      </c>
      <c r="P97" s="27">
        <v>7893.9</v>
      </c>
      <c r="Q97" s="20"/>
      <c r="R97" s="7"/>
      <c r="S97" s="7"/>
      <c r="T97" s="25"/>
      <c r="U97" s="19"/>
      <c r="V97" s="20"/>
      <c r="W97" s="7"/>
      <c r="X97" s="7"/>
      <c r="Y97" s="7"/>
    </row>
    <row r="98" spans="1:25" ht="38.85" customHeight="1" x14ac:dyDescent="0.25">
      <c r="A98" s="4" t="s">
        <v>329</v>
      </c>
      <c r="B98" s="26" t="s">
        <v>330</v>
      </c>
      <c r="C98" s="20"/>
      <c r="D98" s="26" t="s">
        <v>331</v>
      </c>
      <c r="E98" s="20"/>
      <c r="F98" s="5" t="s">
        <v>332</v>
      </c>
      <c r="G98" s="27">
        <v>24</v>
      </c>
      <c r="H98" s="20"/>
      <c r="I98" s="27">
        <v>508.61</v>
      </c>
      <c r="J98" s="20"/>
      <c r="K98" s="7"/>
      <c r="L98" s="25"/>
      <c r="M98" s="20"/>
      <c r="N98" s="7"/>
      <c r="O98" s="6">
        <v>508.61</v>
      </c>
      <c r="P98" s="27">
        <v>12206.64</v>
      </c>
      <c r="Q98" s="20"/>
      <c r="R98" s="7"/>
      <c r="S98" s="7"/>
      <c r="T98" s="25"/>
      <c r="U98" s="19"/>
      <c r="V98" s="20"/>
      <c r="W98" s="7"/>
      <c r="X98" s="7"/>
      <c r="Y98" s="7"/>
    </row>
    <row r="99" spans="1:25" ht="82.35" customHeight="1" x14ac:dyDescent="0.25">
      <c r="A99" s="4" t="s">
        <v>333</v>
      </c>
      <c r="B99" s="26" t="s">
        <v>334</v>
      </c>
      <c r="C99" s="20"/>
      <c r="D99" s="26" t="s">
        <v>335</v>
      </c>
      <c r="E99" s="20"/>
      <c r="F99" s="5" t="s">
        <v>328</v>
      </c>
      <c r="G99" s="27">
        <v>48.45</v>
      </c>
      <c r="H99" s="20"/>
      <c r="I99" s="27">
        <v>1786.26</v>
      </c>
      <c r="J99" s="20"/>
      <c r="K99" s="7"/>
      <c r="L99" s="25"/>
      <c r="M99" s="20"/>
      <c r="N99" s="7"/>
      <c r="O99" s="6">
        <v>1786.26</v>
      </c>
      <c r="P99" s="27">
        <v>86544.3</v>
      </c>
      <c r="Q99" s="20"/>
      <c r="R99" s="7"/>
      <c r="S99" s="7"/>
      <c r="T99" s="25"/>
      <c r="U99" s="19"/>
      <c r="V99" s="20"/>
      <c r="W99" s="7"/>
      <c r="X99" s="7"/>
      <c r="Y99" s="7"/>
    </row>
    <row r="100" spans="1:25" ht="60.75" customHeight="1" x14ac:dyDescent="0.25">
      <c r="A100" s="4" t="s">
        <v>336</v>
      </c>
      <c r="B100" s="26" t="s">
        <v>337</v>
      </c>
      <c r="C100" s="20"/>
      <c r="D100" s="26" t="s">
        <v>338</v>
      </c>
      <c r="E100" s="20"/>
      <c r="F100" s="5" t="s">
        <v>126</v>
      </c>
      <c r="G100" s="27">
        <v>5.6399999999999999E-2</v>
      </c>
      <c r="H100" s="24"/>
      <c r="I100" s="27">
        <v>213903.7</v>
      </c>
      <c r="J100" s="24"/>
      <c r="K100" s="7"/>
      <c r="L100" s="25"/>
      <c r="M100" s="24"/>
      <c r="N100" s="7"/>
      <c r="O100" s="6">
        <v>213903.7</v>
      </c>
      <c r="P100" s="27">
        <v>12064.17</v>
      </c>
      <c r="Q100" s="24"/>
      <c r="R100" s="7"/>
      <c r="S100" s="7"/>
      <c r="T100" s="25"/>
      <c r="U100" s="23"/>
      <c r="V100" s="24"/>
      <c r="W100" s="7"/>
      <c r="X100" s="7"/>
      <c r="Y100" s="7"/>
    </row>
    <row r="101" spans="1:25" ht="71.45" customHeight="1" x14ac:dyDescent="0.25">
      <c r="A101" s="4" t="s">
        <v>339</v>
      </c>
      <c r="B101" s="26" t="s">
        <v>340</v>
      </c>
      <c r="C101" s="24"/>
      <c r="D101" s="26" t="s">
        <v>341</v>
      </c>
      <c r="E101" s="24"/>
      <c r="F101" s="5" t="s">
        <v>88</v>
      </c>
      <c r="G101" s="27">
        <v>6</v>
      </c>
      <c r="H101" s="24"/>
      <c r="I101" s="27">
        <v>596.04</v>
      </c>
      <c r="J101" s="24"/>
      <c r="K101" s="7"/>
      <c r="L101" s="25"/>
      <c r="M101" s="24"/>
      <c r="N101" s="7"/>
      <c r="O101" s="6">
        <v>596.04</v>
      </c>
      <c r="P101" s="27">
        <v>3576.24</v>
      </c>
      <c r="Q101" s="24"/>
      <c r="R101" s="7"/>
      <c r="S101" s="7"/>
      <c r="T101" s="25"/>
      <c r="U101" s="23"/>
      <c r="V101" s="24"/>
      <c r="W101" s="7"/>
      <c r="X101" s="7"/>
      <c r="Y101" s="7"/>
    </row>
    <row r="102" spans="1:25" ht="8.4499999999999993" customHeight="1" x14ac:dyDescent="0.25"/>
    <row r="103" spans="1:25" ht="18.2" customHeight="1" x14ac:dyDescent="0.25">
      <c r="A103" s="18" t="s">
        <v>0</v>
      </c>
      <c r="B103" s="23"/>
      <c r="C103" s="24"/>
      <c r="D103" s="18" t="s">
        <v>52</v>
      </c>
      <c r="E103" s="23"/>
      <c r="F103" s="23"/>
      <c r="G103" s="23"/>
      <c r="H103" s="23"/>
      <c r="I103" s="23"/>
      <c r="J103" s="23"/>
      <c r="K103" s="23"/>
      <c r="L103" s="23"/>
      <c r="M103" s="24"/>
      <c r="N103" s="8" t="s">
        <v>0</v>
      </c>
      <c r="O103" s="21" t="s">
        <v>342</v>
      </c>
      <c r="P103" s="23"/>
      <c r="Q103" s="24"/>
      <c r="R103" s="18" t="s">
        <v>0</v>
      </c>
      <c r="S103" s="23"/>
      <c r="T103" s="23"/>
      <c r="U103" s="23"/>
      <c r="V103" s="23"/>
      <c r="W103" s="23"/>
      <c r="X103" s="23"/>
      <c r="Y103" s="24"/>
    </row>
    <row r="104" spans="1:25" ht="18.2" customHeight="1" x14ac:dyDescent="0.25">
      <c r="A104" s="18" t="s">
        <v>0</v>
      </c>
      <c r="B104" s="23"/>
      <c r="C104" s="24"/>
      <c r="D104" s="18" t="s">
        <v>89</v>
      </c>
      <c r="E104" s="23"/>
      <c r="F104" s="23"/>
      <c r="G104" s="23"/>
      <c r="H104" s="23"/>
      <c r="I104" s="23"/>
      <c r="J104" s="23"/>
      <c r="K104" s="23"/>
      <c r="L104" s="23"/>
      <c r="M104" s="24"/>
      <c r="N104" s="8" t="s">
        <v>0</v>
      </c>
      <c r="O104" s="21" t="s">
        <v>342</v>
      </c>
      <c r="P104" s="23"/>
      <c r="Q104" s="24"/>
      <c r="R104" s="18" t="s">
        <v>0</v>
      </c>
      <c r="S104" s="23"/>
      <c r="T104" s="23"/>
      <c r="U104" s="23"/>
      <c r="V104" s="23"/>
      <c r="W104" s="23"/>
      <c r="X104" s="23"/>
      <c r="Y104" s="24"/>
    </row>
    <row r="105" spans="1:25" ht="18.2" customHeight="1" x14ac:dyDescent="0.25">
      <c r="A105" s="18" t="s">
        <v>0</v>
      </c>
      <c r="B105" s="23"/>
      <c r="C105" s="24"/>
      <c r="D105" s="18" t="s">
        <v>64</v>
      </c>
      <c r="E105" s="23"/>
      <c r="F105" s="23"/>
      <c r="G105" s="23"/>
      <c r="H105" s="23"/>
      <c r="I105" s="23"/>
      <c r="J105" s="23"/>
      <c r="K105" s="23"/>
      <c r="L105" s="23"/>
      <c r="M105" s="24"/>
      <c r="N105" s="8" t="s">
        <v>27</v>
      </c>
      <c r="O105" s="21" t="s">
        <v>342</v>
      </c>
      <c r="P105" s="23"/>
      <c r="Q105" s="24"/>
      <c r="R105" s="18" t="s">
        <v>0</v>
      </c>
      <c r="S105" s="23"/>
      <c r="T105" s="23"/>
      <c r="U105" s="23"/>
      <c r="V105" s="23"/>
      <c r="W105" s="23"/>
      <c r="X105" s="23"/>
      <c r="Y105" s="24"/>
    </row>
    <row r="106" spans="1:25" ht="18.2" customHeight="1" x14ac:dyDescent="0.25">
      <c r="A106" s="18" t="s">
        <v>0</v>
      </c>
      <c r="B106" s="23"/>
      <c r="C106" s="24"/>
      <c r="D106" s="18" t="s">
        <v>66</v>
      </c>
      <c r="E106" s="19"/>
      <c r="F106" s="19"/>
      <c r="G106" s="19"/>
      <c r="H106" s="19"/>
      <c r="I106" s="19"/>
      <c r="J106" s="19"/>
      <c r="K106" s="19"/>
      <c r="L106" s="19"/>
      <c r="M106" s="20"/>
      <c r="N106" s="8" t="s">
        <v>0</v>
      </c>
      <c r="O106" s="21" t="s">
        <v>342</v>
      </c>
      <c r="P106" s="19"/>
      <c r="Q106" s="20"/>
      <c r="R106" s="18" t="s">
        <v>0</v>
      </c>
      <c r="S106" s="19"/>
      <c r="T106" s="19"/>
      <c r="U106" s="19"/>
      <c r="V106" s="19"/>
      <c r="W106" s="19"/>
      <c r="X106" s="19"/>
      <c r="Y106" s="20"/>
    </row>
    <row r="107" spans="1:25" ht="18.2" customHeight="1" x14ac:dyDescent="0.25">
      <c r="A107" s="29" t="s">
        <v>90</v>
      </c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</row>
    <row r="108" spans="1:25" ht="71.45" customHeight="1" x14ac:dyDescent="0.25">
      <c r="A108" s="4" t="s">
        <v>343</v>
      </c>
      <c r="B108" s="26" t="s">
        <v>91</v>
      </c>
      <c r="C108" s="20"/>
      <c r="D108" s="26" t="s">
        <v>344</v>
      </c>
      <c r="E108" s="20"/>
      <c r="F108" s="5" t="s">
        <v>345</v>
      </c>
      <c r="G108" s="27">
        <v>28.434999999999999</v>
      </c>
      <c r="H108" s="20"/>
      <c r="I108" s="27">
        <v>10521.89</v>
      </c>
      <c r="J108" s="20"/>
      <c r="K108" s="7"/>
      <c r="L108" s="25"/>
      <c r="M108" s="20"/>
      <c r="N108" s="7"/>
      <c r="O108" s="6">
        <v>10521.89</v>
      </c>
      <c r="P108" s="27">
        <v>299189.94</v>
      </c>
      <c r="Q108" s="20"/>
      <c r="R108" s="7"/>
      <c r="S108" s="7"/>
      <c r="T108" s="25"/>
      <c r="U108" s="19"/>
      <c r="V108" s="20"/>
      <c r="W108" s="7"/>
      <c r="X108" s="7"/>
      <c r="Y108" s="7"/>
    </row>
    <row r="109" spans="1:25" ht="60.75" customHeight="1" x14ac:dyDescent="0.25">
      <c r="A109" s="4" t="s">
        <v>346</v>
      </c>
      <c r="B109" s="26" t="s">
        <v>91</v>
      </c>
      <c r="C109" s="20"/>
      <c r="D109" s="26" t="s">
        <v>347</v>
      </c>
      <c r="E109" s="20"/>
      <c r="F109" s="5" t="s">
        <v>348</v>
      </c>
      <c r="G109" s="27">
        <v>4.75</v>
      </c>
      <c r="H109" s="20"/>
      <c r="I109" s="27">
        <v>75.08</v>
      </c>
      <c r="J109" s="20"/>
      <c r="K109" s="7"/>
      <c r="L109" s="25"/>
      <c r="M109" s="20"/>
      <c r="N109" s="7"/>
      <c r="O109" s="6">
        <v>75.08</v>
      </c>
      <c r="P109" s="27">
        <v>356.63</v>
      </c>
      <c r="Q109" s="20"/>
      <c r="R109" s="7"/>
      <c r="S109" s="7"/>
      <c r="T109" s="25"/>
      <c r="U109" s="19"/>
      <c r="V109" s="20"/>
      <c r="W109" s="7"/>
      <c r="X109" s="7"/>
      <c r="Y109" s="7"/>
    </row>
    <row r="110" spans="1:25" ht="60.75" customHeight="1" x14ac:dyDescent="0.25">
      <c r="A110" s="4" t="s">
        <v>349</v>
      </c>
      <c r="B110" s="26" t="s">
        <v>91</v>
      </c>
      <c r="C110" s="20"/>
      <c r="D110" s="26" t="s">
        <v>350</v>
      </c>
      <c r="E110" s="20"/>
      <c r="F110" s="5" t="s">
        <v>351</v>
      </c>
      <c r="G110" s="27">
        <v>7.8573000000000004</v>
      </c>
      <c r="H110" s="20"/>
      <c r="I110" s="27">
        <v>125000</v>
      </c>
      <c r="J110" s="20"/>
      <c r="K110" s="7"/>
      <c r="L110" s="25"/>
      <c r="M110" s="20"/>
      <c r="N110" s="7"/>
      <c r="O110" s="6">
        <v>125000</v>
      </c>
      <c r="P110" s="27">
        <v>982162.5</v>
      </c>
      <c r="Q110" s="20"/>
      <c r="R110" s="7"/>
      <c r="S110" s="7"/>
      <c r="T110" s="25"/>
      <c r="U110" s="19"/>
      <c r="V110" s="20"/>
      <c r="W110" s="7"/>
      <c r="X110" s="7"/>
      <c r="Y110" s="7"/>
    </row>
    <row r="111" spans="1:25" ht="50.25" customHeight="1" x14ac:dyDescent="0.25">
      <c r="A111" s="4" t="s">
        <v>352</v>
      </c>
      <c r="B111" s="26" t="s">
        <v>91</v>
      </c>
      <c r="C111" s="24"/>
      <c r="D111" s="26" t="s">
        <v>353</v>
      </c>
      <c r="E111" s="24"/>
      <c r="F111" s="5" t="s">
        <v>354</v>
      </c>
      <c r="G111" s="27">
        <v>331</v>
      </c>
      <c r="H111" s="24"/>
      <c r="I111" s="27">
        <v>8333.33</v>
      </c>
      <c r="J111" s="24"/>
      <c r="K111" s="7"/>
      <c r="L111" s="25"/>
      <c r="M111" s="24"/>
      <c r="N111" s="7"/>
      <c r="O111" s="6">
        <v>8333.33</v>
      </c>
      <c r="P111" s="27">
        <v>2758332.23</v>
      </c>
      <c r="Q111" s="24"/>
      <c r="R111" s="7"/>
      <c r="S111" s="7"/>
      <c r="T111" s="25"/>
      <c r="U111" s="23"/>
      <c r="V111" s="24"/>
      <c r="W111" s="7"/>
      <c r="X111" s="7"/>
      <c r="Y111" s="7"/>
    </row>
    <row r="112" spans="1:25" ht="38.85" customHeight="1" x14ac:dyDescent="0.25">
      <c r="A112" s="4" t="s">
        <v>355</v>
      </c>
      <c r="B112" s="26" t="s">
        <v>91</v>
      </c>
      <c r="C112" s="24"/>
      <c r="D112" s="26" t="s">
        <v>356</v>
      </c>
      <c r="E112" s="24"/>
      <c r="F112" s="5" t="s">
        <v>354</v>
      </c>
      <c r="G112" s="27">
        <v>14.25</v>
      </c>
      <c r="H112" s="24"/>
      <c r="I112" s="27">
        <v>10416.67</v>
      </c>
      <c r="J112" s="24"/>
      <c r="K112" s="7"/>
      <c r="L112" s="25"/>
      <c r="M112" s="24"/>
      <c r="N112" s="7"/>
      <c r="O112" s="6">
        <v>10416.67</v>
      </c>
      <c r="P112" s="27">
        <v>148437.54999999999</v>
      </c>
      <c r="Q112" s="24"/>
      <c r="R112" s="7"/>
      <c r="S112" s="7"/>
      <c r="T112" s="25"/>
      <c r="U112" s="23"/>
      <c r="V112" s="24"/>
      <c r="W112" s="7"/>
      <c r="X112" s="7"/>
      <c r="Y112" s="7"/>
    </row>
    <row r="113" spans="1:25" ht="50.25" customHeight="1" x14ac:dyDescent="0.25">
      <c r="A113" s="4" t="s">
        <v>357</v>
      </c>
      <c r="B113" s="26" t="s">
        <v>91</v>
      </c>
      <c r="C113" s="24"/>
      <c r="D113" s="26" t="s">
        <v>358</v>
      </c>
      <c r="E113" s="24"/>
      <c r="F113" s="5" t="s">
        <v>359</v>
      </c>
      <c r="G113" s="27">
        <v>1</v>
      </c>
      <c r="H113" s="24"/>
      <c r="I113" s="27">
        <v>125000</v>
      </c>
      <c r="J113" s="24"/>
      <c r="K113" s="7"/>
      <c r="L113" s="25"/>
      <c r="M113" s="24"/>
      <c r="N113" s="7"/>
      <c r="O113" s="6">
        <v>125000</v>
      </c>
      <c r="P113" s="27">
        <v>125000</v>
      </c>
      <c r="Q113" s="24"/>
      <c r="R113" s="7"/>
      <c r="S113" s="7"/>
      <c r="T113" s="25"/>
      <c r="U113" s="23"/>
      <c r="V113" s="24"/>
      <c r="W113" s="7"/>
      <c r="X113" s="7"/>
      <c r="Y113" s="7"/>
    </row>
    <row r="114" spans="1:25" ht="38.85" customHeight="1" x14ac:dyDescent="0.25">
      <c r="A114" s="4" t="s">
        <v>360</v>
      </c>
      <c r="B114" s="26" t="s">
        <v>91</v>
      </c>
      <c r="C114" s="24"/>
      <c r="D114" s="26" t="s">
        <v>361</v>
      </c>
      <c r="E114" s="24"/>
      <c r="F114" s="5" t="s">
        <v>93</v>
      </c>
      <c r="G114" s="27">
        <v>11</v>
      </c>
      <c r="H114" s="24"/>
      <c r="I114" s="27">
        <v>20833.330000000002</v>
      </c>
      <c r="J114" s="24"/>
      <c r="K114" s="7"/>
      <c r="L114" s="25"/>
      <c r="M114" s="24"/>
      <c r="N114" s="7"/>
      <c r="O114" s="6">
        <v>20833.330000000002</v>
      </c>
      <c r="P114" s="27">
        <v>229166.63</v>
      </c>
      <c r="Q114" s="24"/>
      <c r="R114" s="7"/>
      <c r="S114" s="7"/>
      <c r="T114" s="25"/>
      <c r="U114" s="23"/>
      <c r="V114" s="24"/>
      <c r="W114" s="7"/>
      <c r="X114" s="7"/>
      <c r="Y114" s="7"/>
    </row>
    <row r="115" spans="1:25" ht="8.4499999999999993" customHeight="1" x14ac:dyDescent="0.25"/>
    <row r="116" spans="1:25" ht="18.2" customHeight="1" x14ac:dyDescent="0.25">
      <c r="A116" s="18" t="s">
        <v>0</v>
      </c>
      <c r="B116" s="23"/>
      <c r="C116" s="24"/>
      <c r="D116" s="18" t="s">
        <v>52</v>
      </c>
      <c r="E116" s="23"/>
      <c r="F116" s="23"/>
      <c r="G116" s="23"/>
      <c r="H116" s="23"/>
      <c r="I116" s="23"/>
      <c r="J116" s="23"/>
      <c r="K116" s="23"/>
      <c r="L116" s="23"/>
      <c r="M116" s="24"/>
      <c r="N116" s="8" t="s">
        <v>0</v>
      </c>
      <c r="O116" s="21" t="s">
        <v>362</v>
      </c>
      <c r="P116" s="23"/>
      <c r="Q116" s="24"/>
      <c r="R116" s="18" t="s">
        <v>0</v>
      </c>
      <c r="S116" s="23"/>
      <c r="T116" s="23"/>
      <c r="U116" s="23"/>
      <c r="V116" s="23"/>
      <c r="W116" s="23"/>
      <c r="X116" s="23"/>
      <c r="Y116" s="24"/>
    </row>
    <row r="117" spans="1:25" ht="18.2" customHeight="1" x14ac:dyDescent="0.25">
      <c r="A117" s="18" t="s">
        <v>0</v>
      </c>
      <c r="B117" s="23"/>
      <c r="C117" s="24"/>
      <c r="D117" s="18" t="s">
        <v>89</v>
      </c>
      <c r="E117" s="23"/>
      <c r="F117" s="23"/>
      <c r="G117" s="23"/>
      <c r="H117" s="23"/>
      <c r="I117" s="23"/>
      <c r="J117" s="23"/>
      <c r="K117" s="23"/>
      <c r="L117" s="23"/>
      <c r="M117" s="24"/>
      <c r="N117" s="8" t="s">
        <v>0</v>
      </c>
      <c r="O117" s="21" t="s">
        <v>362</v>
      </c>
      <c r="P117" s="23"/>
      <c r="Q117" s="24"/>
      <c r="R117" s="18" t="s">
        <v>0</v>
      </c>
      <c r="S117" s="23"/>
      <c r="T117" s="23"/>
      <c r="U117" s="23"/>
      <c r="V117" s="23"/>
      <c r="W117" s="23"/>
      <c r="X117" s="23"/>
      <c r="Y117" s="24"/>
    </row>
    <row r="118" spans="1:25" ht="18.2" customHeight="1" x14ac:dyDescent="0.25">
      <c r="A118" s="18" t="s">
        <v>0</v>
      </c>
      <c r="B118" s="23"/>
      <c r="C118" s="24"/>
      <c r="D118" s="18" t="s">
        <v>64</v>
      </c>
      <c r="E118" s="23"/>
      <c r="F118" s="23"/>
      <c r="G118" s="23"/>
      <c r="H118" s="23"/>
      <c r="I118" s="23"/>
      <c r="J118" s="23"/>
      <c r="K118" s="23"/>
      <c r="L118" s="23"/>
      <c r="M118" s="24"/>
      <c r="N118" s="8" t="s">
        <v>27</v>
      </c>
      <c r="O118" s="21" t="s">
        <v>362</v>
      </c>
      <c r="P118" s="23"/>
      <c r="Q118" s="24"/>
      <c r="R118" s="18" t="s">
        <v>0</v>
      </c>
      <c r="S118" s="23"/>
      <c r="T118" s="23"/>
      <c r="U118" s="23"/>
      <c r="V118" s="23"/>
      <c r="W118" s="23"/>
      <c r="X118" s="23"/>
      <c r="Y118" s="24"/>
    </row>
    <row r="119" spans="1:25" ht="18.2" customHeight="1" x14ac:dyDescent="0.25">
      <c r="A119" s="18" t="s">
        <v>0</v>
      </c>
      <c r="B119" s="23"/>
      <c r="C119" s="24"/>
      <c r="D119" s="18" t="s">
        <v>66</v>
      </c>
      <c r="E119" s="23"/>
      <c r="F119" s="23"/>
      <c r="G119" s="23"/>
      <c r="H119" s="23"/>
      <c r="I119" s="23"/>
      <c r="J119" s="23"/>
      <c r="K119" s="23"/>
      <c r="L119" s="23"/>
      <c r="M119" s="24"/>
      <c r="N119" s="8" t="s">
        <v>0</v>
      </c>
      <c r="O119" s="21" t="s">
        <v>362</v>
      </c>
      <c r="P119" s="23"/>
      <c r="Q119" s="24"/>
      <c r="R119" s="18" t="s">
        <v>0</v>
      </c>
      <c r="S119" s="23"/>
      <c r="T119" s="23"/>
      <c r="U119" s="23"/>
      <c r="V119" s="23"/>
      <c r="W119" s="23"/>
      <c r="X119" s="23"/>
      <c r="Y119" s="24"/>
    </row>
    <row r="120" spans="1:25" ht="18.2" customHeight="1" x14ac:dyDescent="0.25">
      <c r="A120" s="18" t="s">
        <v>0</v>
      </c>
      <c r="B120" s="23"/>
      <c r="C120" s="24"/>
      <c r="D120" s="18" t="s">
        <v>96</v>
      </c>
      <c r="E120" s="23"/>
      <c r="F120" s="23"/>
      <c r="G120" s="23"/>
      <c r="H120" s="23"/>
      <c r="I120" s="23"/>
      <c r="J120" s="23"/>
      <c r="K120" s="23"/>
      <c r="L120" s="23"/>
      <c r="M120" s="24"/>
      <c r="N120" s="8" t="s">
        <v>97</v>
      </c>
      <c r="O120" s="21" t="s">
        <v>363</v>
      </c>
      <c r="P120" s="23"/>
      <c r="Q120" s="24"/>
      <c r="R120" s="18" t="s">
        <v>0</v>
      </c>
      <c r="S120" s="23"/>
      <c r="T120" s="23"/>
      <c r="U120" s="23"/>
      <c r="V120" s="23"/>
      <c r="W120" s="23"/>
      <c r="X120" s="23"/>
      <c r="Y120" s="24"/>
    </row>
    <row r="121" spans="1:25" ht="8.4499999999999993" customHeight="1" x14ac:dyDescent="0.25"/>
    <row r="122" spans="1:25" ht="18.2" customHeight="1" x14ac:dyDescent="0.25">
      <c r="A122" s="18" t="s">
        <v>0</v>
      </c>
      <c r="B122" s="23"/>
      <c r="C122" s="24"/>
      <c r="D122" s="18" t="s">
        <v>67</v>
      </c>
      <c r="E122" s="23"/>
      <c r="F122" s="23"/>
      <c r="G122" s="23"/>
      <c r="H122" s="23"/>
      <c r="I122" s="23"/>
      <c r="J122" s="23"/>
      <c r="K122" s="23"/>
      <c r="L122" s="23"/>
      <c r="M122" s="24"/>
      <c r="N122" s="8" t="s">
        <v>0</v>
      </c>
      <c r="O122" s="21" t="s">
        <v>364</v>
      </c>
      <c r="P122" s="19"/>
      <c r="Q122" s="20"/>
      <c r="R122" s="18" t="s">
        <v>0</v>
      </c>
      <c r="S122" s="19"/>
      <c r="T122" s="19"/>
      <c r="U122" s="19"/>
      <c r="V122" s="19"/>
      <c r="W122" s="19"/>
      <c r="X122" s="19"/>
      <c r="Y122" s="20"/>
    </row>
    <row r="123" spans="1:25" ht="8.4499999999999993" customHeight="1" x14ac:dyDescent="0.25"/>
    <row r="124" spans="1:25" ht="18.2" customHeight="1" x14ac:dyDescent="0.25">
      <c r="A124" s="18" t="s">
        <v>0</v>
      </c>
      <c r="B124" s="19"/>
      <c r="C124" s="20"/>
      <c r="D124" s="18" t="s">
        <v>68</v>
      </c>
      <c r="E124" s="19"/>
      <c r="F124" s="19"/>
      <c r="G124" s="19"/>
      <c r="H124" s="19"/>
      <c r="I124" s="19"/>
      <c r="J124" s="19"/>
      <c r="K124" s="19"/>
      <c r="L124" s="19"/>
      <c r="M124" s="20"/>
      <c r="N124" s="8" t="s">
        <v>0</v>
      </c>
      <c r="O124" s="21" t="s">
        <v>364</v>
      </c>
      <c r="P124" s="19"/>
      <c r="Q124" s="20"/>
      <c r="R124" s="18" t="s">
        <v>0</v>
      </c>
      <c r="S124" s="19"/>
      <c r="T124" s="19"/>
      <c r="U124" s="19"/>
      <c r="V124" s="19"/>
      <c r="W124" s="19"/>
      <c r="X124" s="19"/>
      <c r="Y124" s="20"/>
    </row>
    <row r="125" spans="1:25" ht="18.2" customHeight="1" x14ac:dyDescent="0.25">
      <c r="A125" s="18" t="s">
        <v>0</v>
      </c>
      <c r="B125" s="19"/>
      <c r="C125" s="20"/>
      <c r="D125" s="18" t="s">
        <v>69</v>
      </c>
      <c r="E125" s="19"/>
      <c r="F125" s="19"/>
      <c r="G125" s="19"/>
      <c r="H125" s="19"/>
      <c r="I125" s="19"/>
      <c r="J125" s="19"/>
      <c r="K125" s="19"/>
      <c r="L125" s="19"/>
      <c r="M125" s="20"/>
      <c r="N125" s="8" t="s">
        <v>0</v>
      </c>
      <c r="O125" s="21" t="s">
        <v>365</v>
      </c>
      <c r="P125" s="19"/>
      <c r="Q125" s="20"/>
      <c r="R125" s="18" t="s">
        <v>0</v>
      </c>
      <c r="S125" s="19"/>
      <c r="T125" s="19"/>
      <c r="U125" s="19"/>
      <c r="V125" s="19"/>
      <c r="W125" s="19"/>
      <c r="X125" s="19"/>
      <c r="Y125" s="20"/>
    </row>
    <row r="126" spans="1:25" ht="18.2" customHeight="1" x14ac:dyDescent="0.25">
      <c r="A126" s="18" t="s">
        <v>0</v>
      </c>
      <c r="B126" s="19"/>
      <c r="C126" s="20"/>
      <c r="D126" s="18" t="s">
        <v>71</v>
      </c>
      <c r="E126" s="19"/>
      <c r="F126" s="19"/>
      <c r="G126" s="19"/>
      <c r="H126" s="19"/>
      <c r="I126" s="19"/>
      <c r="J126" s="19"/>
      <c r="K126" s="19"/>
      <c r="L126" s="19"/>
      <c r="M126" s="20"/>
      <c r="N126" s="8" t="s">
        <v>72</v>
      </c>
      <c r="O126" s="21" t="s">
        <v>366</v>
      </c>
      <c r="P126" s="19"/>
      <c r="Q126" s="20"/>
      <c r="R126" s="18" t="s">
        <v>0</v>
      </c>
      <c r="S126" s="19"/>
      <c r="T126" s="19"/>
      <c r="U126" s="19"/>
      <c r="V126" s="19"/>
      <c r="W126" s="19"/>
      <c r="X126" s="19"/>
      <c r="Y126" s="20"/>
    </row>
    <row r="127" spans="1:25" ht="18.2" customHeight="1" x14ac:dyDescent="0.25">
      <c r="A127" s="18" t="s">
        <v>0</v>
      </c>
      <c r="B127" s="19"/>
      <c r="C127" s="20"/>
      <c r="D127" s="18" t="s">
        <v>74</v>
      </c>
      <c r="E127" s="19"/>
      <c r="F127" s="19"/>
      <c r="G127" s="19"/>
      <c r="H127" s="19"/>
      <c r="I127" s="19"/>
      <c r="J127" s="19"/>
      <c r="K127" s="19"/>
      <c r="L127" s="19"/>
      <c r="M127" s="20"/>
      <c r="N127" s="8" t="s">
        <v>0</v>
      </c>
      <c r="O127" s="21" t="s">
        <v>367</v>
      </c>
      <c r="P127" s="19"/>
      <c r="Q127" s="20"/>
      <c r="R127" s="18" t="s">
        <v>0</v>
      </c>
      <c r="S127" s="19"/>
      <c r="T127" s="19"/>
      <c r="U127" s="19"/>
      <c r="V127" s="19"/>
      <c r="W127" s="19"/>
      <c r="X127" s="19"/>
      <c r="Y127" s="20"/>
    </row>
    <row r="128" spans="1:25" ht="40.35" customHeight="1" x14ac:dyDescent="0.25"/>
    <row r="129" spans="1:25" ht="14.25" customHeight="1" x14ac:dyDescent="0.25">
      <c r="A129" s="16" t="s">
        <v>0</v>
      </c>
      <c r="B129" s="17"/>
      <c r="C129" s="22" t="s">
        <v>76</v>
      </c>
      <c r="D129" s="17"/>
      <c r="E129" s="17"/>
      <c r="F129" s="17"/>
      <c r="G129" s="17"/>
      <c r="H129" s="17"/>
      <c r="I129" s="17"/>
      <c r="J129" s="17"/>
      <c r="K129" s="17"/>
      <c r="L129" s="17"/>
      <c r="M129" s="22" t="s">
        <v>77</v>
      </c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spans="1:25" ht="18.2" customHeight="1" x14ac:dyDescent="0.25">
      <c r="A130" s="16" t="s">
        <v>0</v>
      </c>
      <c r="B130" s="17"/>
      <c r="C130" s="16" t="s">
        <v>0</v>
      </c>
      <c r="D130" s="17"/>
      <c r="E130" s="12" t="s">
        <v>0</v>
      </c>
      <c r="F130" s="36"/>
      <c r="G130" s="36"/>
      <c r="H130" s="16" t="s">
        <v>0</v>
      </c>
      <c r="I130" s="17"/>
      <c r="J130" s="14" t="s">
        <v>0</v>
      </c>
      <c r="K130" s="15"/>
      <c r="L130" s="15"/>
      <c r="M130" s="16" t="s">
        <v>0</v>
      </c>
      <c r="N130" s="15"/>
      <c r="O130" s="15"/>
      <c r="P130" s="15"/>
      <c r="Q130" s="12" t="s">
        <v>0</v>
      </c>
      <c r="R130" s="13"/>
      <c r="S130" s="13"/>
      <c r="T130" s="13"/>
      <c r="U130" s="9" t="s">
        <v>0</v>
      </c>
      <c r="V130" s="14" t="s">
        <v>0</v>
      </c>
      <c r="W130" s="15"/>
      <c r="X130" s="15"/>
      <c r="Y130" s="15"/>
    </row>
    <row r="131" spans="1:25" ht="18.2" customHeight="1" x14ac:dyDescent="0.25"/>
  </sheetData>
  <mergeCells count="71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T26:V26"/>
    <mergeCell ref="B27:C27"/>
    <mergeCell ref="D27:E27"/>
    <mergeCell ref="G27:H27"/>
    <mergeCell ref="I27:J27"/>
    <mergeCell ref="L27:M27"/>
    <mergeCell ref="P27:Q27"/>
    <mergeCell ref="T27:V27"/>
    <mergeCell ref="B26:C26"/>
    <mergeCell ref="D26:E26"/>
    <mergeCell ref="G26:H26"/>
    <mergeCell ref="I26:J26"/>
    <mergeCell ref="L26:M26"/>
    <mergeCell ref="P26:Q26"/>
    <mergeCell ref="T28:V28"/>
    <mergeCell ref="B29:C29"/>
    <mergeCell ref="D29:E29"/>
    <mergeCell ref="G29:H29"/>
    <mergeCell ref="I29:J29"/>
    <mergeCell ref="L29:M29"/>
    <mergeCell ref="P29:Q29"/>
    <mergeCell ref="T29:V29"/>
    <mergeCell ref="B28:C28"/>
    <mergeCell ref="D28:E28"/>
    <mergeCell ref="G28:H28"/>
    <mergeCell ref="I28:J28"/>
    <mergeCell ref="L28:M28"/>
    <mergeCell ref="P28:Q28"/>
    <mergeCell ref="T30:V30"/>
    <mergeCell ref="B31:C31"/>
    <mergeCell ref="D31:E31"/>
    <mergeCell ref="G31:H31"/>
    <mergeCell ref="I31:J31"/>
    <mergeCell ref="L31:M31"/>
    <mergeCell ref="P31:Q31"/>
    <mergeCell ref="T31:V31"/>
    <mergeCell ref="B30:C30"/>
    <mergeCell ref="D30:E30"/>
    <mergeCell ref="G30:H30"/>
    <mergeCell ref="I30:J30"/>
    <mergeCell ref="L30:M30"/>
    <mergeCell ref="P30:Q30"/>
    <mergeCell ref="T32:V32"/>
    <mergeCell ref="B33:C33"/>
    <mergeCell ref="D33:E33"/>
    <mergeCell ref="G33:H33"/>
    <mergeCell ref="I33:J33"/>
    <mergeCell ref="L33:M33"/>
    <mergeCell ref="P33:Q33"/>
    <mergeCell ref="T33:V33"/>
    <mergeCell ref="B32:C32"/>
    <mergeCell ref="D32:E32"/>
    <mergeCell ref="G32:H32"/>
    <mergeCell ref="I32:J32"/>
    <mergeCell ref="L32:M32"/>
    <mergeCell ref="P32:Q32"/>
    <mergeCell ref="T34:V34"/>
    <mergeCell ref="B35:C35"/>
    <mergeCell ref="D35:E35"/>
    <mergeCell ref="G35:H35"/>
    <mergeCell ref="I35:J35"/>
    <mergeCell ref="L35:M35"/>
    <mergeCell ref="P35:Q35"/>
    <mergeCell ref="T35:V35"/>
    <mergeCell ref="B34:C34"/>
    <mergeCell ref="D34:E34"/>
    <mergeCell ref="G34:H34"/>
    <mergeCell ref="I34:J34"/>
    <mergeCell ref="L34:M34"/>
    <mergeCell ref="P34:Q34"/>
    <mergeCell ref="T36:V36"/>
    <mergeCell ref="B37:C37"/>
    <mergeCell ref="D37:E37"/>
    <mergeCell ref="G37:H37"/>
    <mergeCell ref="I37:J37"/>
    <mergeCell ref="L37:M37"/>
    <mergeCell ref="P37:Q37"/>
    <mergeCell ref="T37:V37"/>
    <mergeCell ref="B36:C36"/>
    <mergeCell ref="D36:E36"/>
    <mergeCell ref="G36:H36"/>
    <mergeCell ref="I36:J36"/>
    <mergeCell ref="L36:M36"/>
    <mergeCell ref="P36:Q36"/>
    <mergeCell ref="T38:V38"/>
    <mergeCell ref="B39:C39"/>
    <mergeCell ref="D39:E39"/>
    <mergeCell ref="G39:H39"/>
    <mergeCell ref="I39:J39"/>
    <mergeCell ref="L39:M39"/>
    <mergeCell ref="P39:Q39"/>
    <mergeCell ref="T39:V39"/>
    <mergeCell ref="B38:C38"/>
    <mergeCell ref="D38:E38"/>
    <mergeCell ref="G38:H38"/>
    <mergeCell ref="I38:J38"/>
    <mergeCell ref="L38:M38"/>
    <mergeCell ref="P38:Q38"/>
    <mergeCell ref="T40:V40"/>
    <mergeCell ref="B41:C41"/>
    <mergeCell ref="D41:E41"/>
    <mergeCell ref="G41:H41"/>
    <mergeCell ref="I41:J41"/>
    <mergeCell ref="L41:M41"/>
    <mergeCell ref="P41:Q41"/>
    <mergeCell ref="T41:V41"/>
    <mergeCell ref="B40:C40"/>
    <mergeCell ref="D40:E40"/>
    <mergeCell ref="G40:H40"/>
    <mergeCell ref="I40:J40"/>
    <mergeCell ref="L40:M40"/>
    <mergeCell ref="P40:Q40"/>
    <mergeCell ref="T42:V42"/>
    <mergeCell ref="B43:C43"/>
    <mergeCell ref="D43:E43"/>
    <mergeCell ref="G43:H43"/>
    <mergeCell ref="I43:J43"/>
    <mergeCell ref="L43:M43"/>
    <mergeCell ref="P43:Q43"/>
    <mergeCell ref="T43:V43"/>
    <mergeCell ref="B42:C42"/>
    <mergeCell ref="D42:E42"/>
    <mergeCell ref="G42:H42"/>
    <mergeCell ref="I42:J42"/>
    <mergeCell ref="L42:M42"/>
    <mergeCell ref="P42:Q42"/>
    <mergeCell ref="T44:V44"/>
    <mergeCell ref="B45:C45"/>
    <mergeCell ref="D45:E45"/>
    <mergeCell ref="G45:H45"/>
    <mergeCell ref="I45:J45"/>
    <mergeCell ref="L45:M45"/>
    <mergeCell ref="P45:Q45"/>
    <mergeCell ref="T45:V45"/>
    <mergeCell ref="B44:C44"/>
    <mergeCell ref="D44:E44"/>
    <mergeCell ref="G44:H44"/>
    <mergeCell ref="I44:J44"/>
    <mergeCell ref="L44:M44"/>
    <mergeCell ref="P44:Q44"/>
    <mergeCell ref="T46:V46"/>
    <mergeCell ref="B47:C47"/>
    <mergeCell ref="D47:E47"/>
    <mergeCell ref="G47:H47"/>
    <mergeCell ref="I47:J47"/>
    <mergeCell ref="L47:M47"/>
    <mergeCell ref="P47:Q47"/>
    <mergeCell ref="T47:V47"/>
    <mergeCell ref="B46:C46"/>
    <mergeCell ref="D46:E46"/>
    <mergeCell ref="G46:H46"/>
    <mergeCell ref="I46:J46"/>
    <mergeCell ref="L46:M46"/>
    <mergeCell ref="P46:Q46"/>
    <mergeCell ref="T48:V48"/>
    <mergeCell ref="B49:C49"/>
    <mergeCell ref="D49:E49"/>
    <mergeCell ref="G49:H49"/>
    <mergeCell ref="I49:J49"/>
    <mergeCell ref="L49:M49"/>
    <mergeCell ref="P49:Q49"/>
    <mergeCell ref="T49:V49"/>
    <mergeCell ref="B48:C48"/>
    <mergeCell ref="D48:E48"/>
    <mergeCell ref="G48:H48"/>
    <mergeCell ref="I48:J48"/>
    <mergeCell ref="L48:M48"/>
    <mergeCell ref="P48:Q48"/>
    <mergeCell ref="T50:V50"/>
    <mergeCell ref="B51:C51"/>
    <mergeCell ref="D51:E51"/>
    <mergeCell ref="G51:H51"/>
    <mergeCell ref="I51:J51"/>
    <mergeCell ref="L51:M51"/>
    <mergeCell ref="P51:Q51"/>
    <mergeCell ref="T51:V51"/>
    <mergeCell ref="B50:C50"/>
    <mergeCell ref="D50:E50"/>
    <mergeCell ref="G50:H50"/>
    <mergeCell ref="I50:J50"/>
    <mergeCell ref="L50:M50"/>
    <mergeCell ref="P50:Q50"/>
    <mergeCell ref="T52:V52"/>
    <mergeCell ref="B53:C53"/>
    <mergeCell ref="D53:E53"/>
    <mergeCell ref="G53:H53"/>
    <mergeCell ref="I53:J53"/>
    <mergeCell ref="L53:M53"/>
    <mergeCell ref="P53:Q53"/>
    <mergeCell ref="T53:V53"/>
    <mergeCell ref="B52:C52"/>
    <mergeCell ref="D52:E52"/>
    <mergeCell ref="G52:H52"/>
    <mergeCell ref="I52:J52"/>
    <mergeCell ref="L52:M52"/>
    <mergeCell ref="P52:Q52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B57:C57"/>
    <mergeCell ref="D57:E57"/>
    <mergeCell ref="G57:H57"/>
    <mergeCell ref="I57:J57"/>
    <mergeCell ref="L57:M57"/>
    <mergeCell ref="P57:Q57"/>
    <mergeCell ref="T57:V57"/>
    <mergeCell ref="B56:C56"/>
    <mergeCell ref="D56:E56"/>
    <mergeCell ref="G56:H56"/>
    <mergeCell ref="I56:J56"/>
    <mergeCell ref="L56:M56"/>
    <mergeCell ref="P56:Q56"/>
    <mergeCell ref="T58:V58"/>
    <mergeCell ref="B59:C59"/>
    <mergeCell ref="D59:E59"/>
    <mergeCell ref="G59:H59"/>
    <mergeCell ref="I59:J59"/>
    <mergeCell ref="L59:M59"/>
    <mergeCell ref="P59:Q59"/>
    <mergeCell ref="T59:V59"/>
    <mergeCell ref="B58:C58"/>
    <mergeCell ref="D58:E58"/>
    <mergeCell ref="G58:H58"/>
    <mergeCell ref="I58:J58"/>
    <mergeCell ref="L58:M58"/>
    <mergeCell ref="P58:Q58"/>
    <mergeCell ref="T60:V60"/>
    <mergeCell ref="B61:C61"/>
    <mergeCell ref="D61:E61"/>
    <mergeCell ref="G61:H61"/>
    <mergeCell ref="I61:J61"/>
    <mergeCell ref="L61:M61"/>
    <mergeCell ref="P61:Q61"/>
    <mergeCell ref="T61:V61"/>
    <mergeCell ref="B60:C60"/>
    <mergeCell ref="D60:E60"/>
    <mergeCell ref="G60:H60"/>
    <mergeCell ref="I60:J60"/>
    <mergeCell ref="L60:M60"/>
    <mergeCell ref="P60:Q60"/>
    <mergeCell ref="T62:V62"/>
    <mergeCell ref="B63:C63"/>
    <mergeCell ref="D63:E63"/>
    <mergeCell ref="G63:H63"/>
    <mergeCell ref="I63:J63"/>
    <mergeCell ref="L63:M63"/>
    <mergeCell ref="P63:Q63"/>
    <mergeCell ref="T63:V63"/>
    <mergeCell ref="B62:C62"/>
    <mergeCell ref="D62:E62"/>
    <mergeCell ref="G62:H62"/>
    <mergeCell ref="I62:J62"/>
    <mergeCell ref="L62:M62"/>
    <mergeCell ref="P62:Q62"/>
    <mergeCell ref="T64:V64"/>
    <mergeCell ref="B65:C65"/>
    <mergeCell ref="D65:E65"/>
    <mergeCell ref="G65:H65"/>
    <mergeCell ref="I65:J65"/>
    <mergeCell ref="L65:M65"/>
    <mergeCell ref="P65:Q65"/>
    <mergeCell ref="T65:V65"/>
    <mergeCell ref="B64:C64"/>
    <mergeCell ref="D64:E64"/>
    <mergeCell ref="G64:H64"/>
    <mergeCell ref="I64:J64"/>
    <mergeCell ref="L64:M64"/>
    <mergeCell ref="P64:Q64"/>
    <mergeCell ref="T66:V66"/>
    <mergeCell ref="B67:C67"/>
    <mergeCell ref="D67:E67"/>
    <mergeCell ref="G67:H67"/>
    <mergeCell ref="I67:J67"/>
    <mergeCell ref="L67:M67"/>
    <mergeCell ref="P67:Q67"/>
    <mergeCell ref="T67:V67"/>
    <mergeCell ref="B66:C66"/>
    <mergeCell ref="D66:E66"/>
    <mergeCell ref="G66:H66"/>
    <mergeCell ref="I66:J66"/>
    <mergeCell ref="L66:M66"/>
    <mergeCell ref="P66:Q66"/>
    <mergeCell ref="T68:V68"/>
    <mergeCell ref="B69:C69"/>
    <mergeCell ref="D69:E69"/>
    <mergeCell ref="G69:H69"/>
    <mergeCell ref="I69:J69"/>
    <mergeCell ref="L69:M69"/>
    <mergeCell ref="P69:Q69"/>
    <mergeCell ref="T69:V69"/>
    <mergeCell ref="B68:C68"/>
    <mergeCell ref="D68:E68"/>
    <mergeCell ref="G68:H68"/>
    <mergeCell ref="I68:J68"/>
    <mergeCell ref="L68:M68"/>
    <mergeCell ref="P68:Q68"/>
    <mergeCell ref="T70:V70"/>
    <mergeCell ref="B71:C71"/>
    <mergeCell ref="D71:E71"/>
    <mergeCell ref="G71:H71"/>
    <mergeCell ref="I71:J71"/>
    <mergeCell ref="L71:M71"/>
    <mergeCell ref="P71:Q71"/>
    <mergeCell ref="T71:V71"/>
    <mergeCell ref="B70:C70"/>
    <mergeCell ref="D70:E70"/>
    <mergeCell ref="G70:H70"/>
    <mergeCell ref="I70:J70"/>
    <mergeCell ref="L70:M70"/>
    <mergeCell ref="P70:Q70"/>
    <mergeCell ref="T72:V72"/>
    <mergeCell ref="B73:C73"/>
    <mergeCell ref="D73:E73"/>
    <mergeCell ref="G73:H73"/>
    <mergeCell ref="I73:J73"/>
    <mergeCell ref="L73:M73"/>
    <mergeCell ref="P73:Q73"/>
    <mergeCell ref="T73:V73"/>
    <mergeCell ref="B72:C72"/>
    <mergeCell ref="D72:E72"/>
    <mergeCell ref="G72:H72"/>
    <mergeCell ref="I72:J72"/>
    <mergeCell ref="L72:M72"/>
    <mergeCell ref="P72:Q72"/>
    <mergeCell ref="T74:V74"/>
    <mergeCell ref="B75:C75"/>
    <mergeCell ref="D75:E75"/>
    <mergeCell ref="G75:H75"/>
    <mergeCell ref="I75:J75"/>
    <mergeCell ref="L75:M75"/>
    <mergeCell ref="P75:Q75"/>
    <mergeCell ref="T75:V75"/>
    <mergeCell ref="B74:C74"/>
    <mergeCell ref="D74:E74"/>
    <mergeCell ref="G74:H74"/>
    <mergeCell ref="I74:J74"/>
    <mergeCell ref="L74:M74"/>
    <mergeCell ref="P74:Q74"/>
    <mergeCell ref="T76:V76"/>
    <mergeCell ref="B77:C77"/>
    <mergeCell ref="D77:E77"/>
    <mergeCell ref="G77:H77"/>
    <mergeCell ref="I77:J77"/>
    <mergeCell ref="L77:M77"/>
    <mergeCell ref="P77:Q77"/>
    <mergeCell ref="T77:V77"/>
    <mergeCell ref="B76:C76"/>
    <mergeCell ref="D76:E76"/>
    <mergeCell ref="G76:H76"/>
    <mergeCell ref="I76:J76"/>
    <mergeCell ref="L76:M76"/>
    <mergeCell ref="P76:Q76"/>
    <mergeCell ref="T78:V78"/>
    <mergeCell ref="B79:C79"/>
    <mergeCell ref="D79:E79"/>
    <mergeCell ref="G79:H79"/>
    <mergeCell ref="I79:J79"/>
    <mergeCell ref="L79:M79"/>
    <mergeCell ref="P79:Q79"/>
    <mergeCell ref="T79:V79"/>
    <mergeCell ref="B78:C78"/>
    <mergeCell ref="D78:E78"/>
    <mergeCell ref="G78:H78"/>
    <mergeCell ref="I78:J78"/>
    <mergeCell ref="L78:M78"/>
    <mergeCell ref="P78:Q78"/>
    <mergeCell ref="T80:V80"/>
    <mergeCell ref="B81:C81"/>
    <mergeCell ref="D81:E81"/>
    <mergeCell ref="G81:H81"/>
    <mergeCell ref="I81:J81"/>
    <mergeCell ref="L81:M81"/>
    <mergeCell ref="P81:Q81"/>
    <mergeCell ref="T81:V81"/>
    <mergeCell ref="B80:C80"/>
    <mergeCell ref="D80:E80"/>
    <mergeCell ref="G80:H80"/>
    <mergeCell ref="I80:J80"/>
    <mergeCell ref="L80:M80"/>
    <mergeCell ref="P80:Q80"/>
    <mergeCell ref="T82:V82"/>
    <mergeCell ref="B83:C83"/>
    <mergeCell ref="D83:E83"/>
    <mergeCell ref="G83:H83"/>
    <mergeCell ref="I83:J83"/>
    <mergeCell ref="L83:M83"/>
    <mergeCell ref="P83:Q83"/>
    <mergeCell ref="T83:V83"/>
    <mergeCell ref="B82:C82"/>
    <mergeCell ref="D82:E82"/>
    <mergeCell ref="G82:H82"/>
    <mergeCell ref="I82:J82"/>
    <mergeCell ref="L82:M82"/>
    <mergeCell ref="P82:Q82"/>
    <mergeCell ref="T84:V84"/>
    <mergeCell ref="B85:C85"/>
    <mergeCell ref="D85:E85"/>
    <mergeCell ref="G85:H85"/>
    <mergeCell ref="I85:J85"/>
    <mergeCell ref="L85:M85"/>
    <mergeCell ref="P85:Q85"/>
    <mergeCell ref="T85:V85"/>
    <mergeCell ref="B84:C84"/>
    <mergeCell ref="D84:E84"/>
    <mergeCell ref="G84:H84"/>
    <mergeCell ref="I84:J84"/>
    <mergeCell ref="L84:M84"/>
    <mergeCell ref="P84:Q84"/>
    <mergeCell ref="A89:C89"/>
    <mergeCell ref="D89:M89"/>
    <mergeCell ref="O89:Q89"/>
    <mergeCell ref="R89:Y89"/>
    <mergeCell ref="A90:C90"/>
    <mergeCell ref="D90:M90"/>
    <mergeCell ref="O90:Q90"/>
    <mergeCell ref="R90:Y90"/>
    <mergeCell ref="A87:C87"/>
    <mergeCell ref="D87:M87"/>
    <mergeCell ref="O87:Q87"/>
    <mergeCell ref="R87:Y87"/>
    <mergeCell ref="A88:C88"/>
    <mergeCell ref="D88:M88"/>
    <mergeCell ref="O88:Q88"/>
    <mergeCell ref="R88:Y88"/>
    <mergeCell ref="A93:C93"/>
    <mergeCell ref="D93:M93"/>
    <mergeCell ref="O93:Q93"/>
    <mergeCell ref="R93:Y93"/>
    <mergeCell ref="A94:C94"/>
    <mergeCell ref="D94:M94"/>
    <mergeCell ref="O94:Q94"/>
    <mergeCell ref="R94:Y94"/>
    <mergeCell ref="A91:C91"/>
    <mergeCell ref="D91:M91"/>
    <mergeCell ref="O91:Q91"/>
    <mergeCell ref="R91:Y91"/>
    <mergeCell ref="A92:C92"/>
    <mergeCell ref="D92:M92"/>
    <mergeCell ref="O92:Q92"/>
    <mergeCell ref="R92:Y92"/>
    <mergeCell ref="A95:C95"/>
    <mergeCell ref="D95:M95"/>
    <mergeCell ref="O95:Q95"/>
    <mergeCell ref="R95:Y95"/>
    <mergeCell ref="A96:Y96"/>
    <mergeCell ref="B97:C97"/>
    <mergeCell ref="D97:E97"/>
    <mergeCell ref="G97:H97"/>
    <mergeCell ref="I97:J97"/>
    <mergeCell ref="L97:M97"/>
    <mergeCell ref="P97:Q97"/>
    <mergeCell ref="T97:V97"/>
    <mergeCell ref="B98:C98"/>
    <mergeCell ref="D98:E98"/>
    <mergeCell ref="G98:H98"/>
    <mergeCell ref="I98:J98"/>
    <mergeCell ref="L98:M98"/>
    <mergeCell ref="P98:Q98"/>
    <mergeCell ref="T98:V98"/>
    <mergeCell ref="T99:V99"/>
    <mergeCell ref="B100:C100"/>
    <mergeCell ref="D100:E100"/>
    <mergeCell ref="G100:H100"/>
    <mergeCell ref="I100:J100"/>
    <mergeCell ref="L100:M100"/>
    <mergeCell ref="P100:Q100"/>
    <mergeCell ref="T100:V100"/>
    <mergeCell ref="B99:C99"/>
    <mergeCell ref="D99:E99"/>
    <mergeCell ref="G99:H99"/>
    <mergeCell ref="I99:J99"/>
    <mergeCell ref="L99:M99"/>
    <mergeCell ref="P99:Q99"/>
    <mergeCell ref="T101:V101"/>
    <mergeCell ref="A103:C103"/>
    <mergeCell ref="D103:M103"/>
    <mergeCell ref="O103:Q103"/>
    <mergeCell ref="R103:Y103"/>
    <mergeCell ref="A104:C104"/>
    <mergeCell ref="D104:M104"/>
    <mergeCell ref="O104:Q104"/>
    <mergeCell ref="R104:Y104"/>
    <mergeCell ref="B101:C101"/>
    <mergeCell ref="D101:E101"/>
    <mergeCell ref="G101:H101"/>
    <mergeCell ref="I101:J101"/>
    <mergeCell ref="L101:M101"/>
    <mergeCell ref="P101:Q101"/>
    <mergeCell ref="A107:Y107"/>
    <mergeCell ref="B108:C108"/>
    <mergeCell ref="D108:E108"/>
    <mergeCell ref="G108:H108"/>
    <mergeCell ref="I108:J108"/>
    <mergeCell ref="L108:M108"/>
    <mergeCell ref="P108:Q108"/>
    <mergeCell ref="T108:V108"/>
    <mergeCell ref="A105:C105"/>
    <mergeCell ref="D105:M105"/>
    <mergeCell ref="O105:Q105"/>
    <mergeCell ref="R105:Y105"/>
    <mergeCell ref="A106:C106"/>
    <mergeCell ref="D106:M106"/>
    <mergeCell ref="O106:Q106"/>
    <mergeCell ref="R106:Y106"/>
    <mergeCell ref="T109:V109"/>
    <mergeCell ref="B110:C110"/>
    <mergeCell ref="D110:E110"/>
    <mergeCell ref="G110:H110"/>
    <mergeCell ref="I110:J110"/>
    <mergeCell ref="L110:M110"/>
    <mergeCell ref="P110:Q110"/>
    <mergeCell ref="T110:V110"/>
    <mergeCell ref="B109:C109"/>
    <mergeCell ref="D109:E109"/>
    <mergeCell ref="G109:H109"/>
    <mergeCell ref="I109:J109"/>
    <mergeCell ref="L109:M109"/>
    <mergeCell ref="P109:Q109"/>
    <mergeCell ref="T111:V111"/>
    <mergeCell ref="B112:C112"/>
    <mergeCell ref="D112:E112"/>
    <mergeCell ref="G112:H112"/>
    <mergeCell ref="I112:J112"/>
    <mergeCell ref="L112:M112"/>
    <mergeCell ref="P112:Q112"/>
    <mergeCell ref="T112:V112"/>
    <mergeCell ref="B111:C111"/>
    <mergeCell ref="D111:E111"/>
    <mergeCell ref="G111:H111"/>
    <mergeCell ref="I111:J111"/>
    <mergeCell ref="L111:M111"/>
    <mergeCell ref="P111:Q111"/>
    <mergeCell ref="A116:C116"/>
    <mergeCell ref="D116:M116"/>
    <mergeCell ref="O116:Q116"/>
    <mergeCell ref="R116:Y116"/>
    <mergeCell ref="A117:C117"/>
    <mergeCell ref="D117:M117"/>
    <mergeCell ref="O117:Q117"/>
    <mergeCell ref="R117:Y117"/>
    <mergeCell ref="T113:V113"/>
    <mergeCell ref="B114:C114"/>
    <mergeCell ref="D114:E114"/>
    <mergeCell ref="G114:H114"/>
    <mergeCell ref="I114:J114"/>
    <mergeCell ref="L114:M114"/>
    <mergeCell ref="P114:Q114"/>
    <mergeCell ref="T114:V114"/>
    <mergeCell ref="B113:C113"/>
    <mergeCell ref="D113:E113"/>
    <mergeCell ref="G113:H113"/>
    <mergeCell ref="I113:J113"/>
    <mergeCell ref="L113:M113"/>
    <mergeCell ref="P113:Q113"/>
    <mergeCell ref="A120:C120"/>
    <mergeCell ref="D120:M120"/>
    <mergeCell ref="O120:Q120"/>
    <mergeCell ref="R120:Y120"/>
    <mergeCell ref="A122:C122"/>
    <mergeCell ref="D122:M122"/>
    <mergeCell ref="O122:Q122"/>
    <mergeCell ref="R122:Y122"/>
    <mergeCell ref="A118:C118"/>
    <mergeCell ref="D118:M118"/>
    <mergeCell ref="O118:Q118"/>
    <mergeCell ref="R118:Y118"/>
    <mergeCell ref="A119:C119"/>
    <mergeCell ref="D119:M119"/>
    <mergeCell ref="O119:Q119"/>
    <mergeCell ref="R119:Y119"/>
    <mergeCell ref="A126:C126"/>
    <mergeCell ref="D126:M126"/>
    <mergeCell ref="O126:Q126"/>
    <mergeCell ref="R126:Y126"/>
    <mergeCell ref="A127:C127"/>
    <mergeCell ref="D127:M127"/>
    <mergeCell ref="O127:Q127"/>
    <mergeCell ref="R127:Y127"/>
    <mergeCell ref="A124:C124"/>
    <mergeCell ref="D124:M124"/>
    <mergeCell ref="O124:Q124"/>
    <mergeCell ref="R124:Y124"/>
    <mergeCell ref="A125:C125"/>
    <mergeCell ref="D125:M125"/>
    <mergeCell ref="O125:Q125"/>
    <mergeCell ref="R125:Y125"/>
    <mergeCell ref="V130:Y130"/>
    <mergeCell ref="A129:B129"/>
    <mergeCell ref="C129:L129"/>
    <mergeCell ref="M129:Y129"/>
    <mergeCell ref="A130:B130"/>
    <mergeCell ref="C130:D130"/>
    <mergeCell ref="E130:G130"/>
    <mergeCell ref="H130:I130"/>
    <mergeCell ref="J130:L130"/>
    <mergeCell ref="M130:P130"/>
    <mergeCell ref="Q130:T13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&amp;R02-01-01 Стр. &amp;P</oddFooter>
  </headerFooter>
  <rowBreaks count="1" manualBreakCount="1">
    <brk id="1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60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>
      <c r="A1" s="54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55"/>
      <c r="Y1" s="17"/>
    </row>
    <row r="2" spans="1:25" ht="18.7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" customHeight="1" x14ac:dyDescent="0.25">
      <c r="A4" s="47" t="s">
        <v>368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6.5" customHeight="1" x14ac:dyDescent="0.25">
      <c r="A5" s="48" t="s">
        <v>369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8.9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2698860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202383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889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370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371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58.25" customHeight="1" x14ac:dyDescent="0.25">
      <c r="A17" s="4" t="s">
        <v>27</v>
      </c>
      <c r="B17" s="26" t="s">
        <v>372</v>
      </c>
      <c r="C17" s="20"/>
      <c r="D17" s="26" t="s">
        <v>373</v>
      </c>
      <c r="E17" s="20"/>
      <c r="F17" s="5" t="s">
        <v>88</v>
      </c>
      <c r="G17" s="27">
        <v>1</v>
      </c>
      <c r="H17" s="20"/>
      <c r="I17" s="27">
        <v>5706.84</v>
      </c>
      <c r="J17" s="20"/>
      <c r="K17" s="6">
        <v>1117.9000000000001</v>
      </c>
      <c r="L17" s="27">
        <v>863.84</v>
      </c>
      <c r="M17" s="20"/>
      <c r="N17" s="6">
        <v>128.37</v>
      </c>
      <c r="O17" s="6">
        <v>3725.1</v>
      </c>
      <c r="P17" s="27">
        <v>5706.84</v>
      </c>
      <c r="Q17" s="20"/>
      <c r="R17" s="6">
        <v>1117.9000000000001</v>
      </c>
      <c r="S17" s="6">
        <v>863.84</v>
      </c>
      <c r="T17" s="27">
        <v>128.37</v>
      </c>
      <c r="U17" s="19"/>
      <c r="V17" s="20"/>
      <c r="W17" s="6">
        <v>4.66</v>
      </c>
      <c r="X17" s="6">
        <v>4.66</v>
      </c>
      <c r="Y17" s="6">
        <v>0.41</v>
      </c>
    </row>
    <row r="18" spans="1:25" ht="171.75" customHeight="1" x14ac:dyDescent="0.25">
      <c r="A18" s="4" t="s">
        <v>31</v>
      </c>
      <c r="B18" s="26" t="s">
        <v>374</v>
      </c>
      <c r="C18" s="20"/>
      <c r="D18" s="26" t="s">
        <v>375</v>
      </c>
      <c r="E18" s="20"/>
      <c r="F18" s="5" t="s">
        <v>376</v>
      </c>
      <c r="G18" s="27">
        <v>0.28999999999999998</v>
      </c>
      <c r="H18" s="20"/>
      <c r="I18" s="27">
        <v>23767.7</v>
      </c>
      <c r="J18" s="24"/>
      <c r="K18" s="6">
        <v>17926.78</v>
      </c>
      <c r="L18" s="27">
        <v>1095.9000000000001</v>
      </c>
      <c r="M18" s="24"/>
      <c r="N18" s="6">
        <v>159.63</v>
      </c>
      <c r="O18" s="6">
        <v>4745.0200000000004</v>
      </c>
      <c r="P18" s="27">
        <v>6892.63</v>
      </c>
      <c r="Q18" s="24"/>
      <c r="R18" s="6">
        <v>5198.76</v>
      </c>
      <c r="S18" s="6">
        <v>317.81</v>
      </c>
      <c r="T18" s="27">
        <v>46.29</v>
      </c>
      <c r="U18" s="23"/>
      <c r="V18" s="24"/>
      <c r="W18" s="6">
        <v>74.73</v>
      </c>
      <c r="X18" s="6">
        <v>21.67</v>
      </c>
      <c r="Y18" s="6">
        <v>0.15</v>
      </c>
    </row>
    <row r="19" spans="1:25" ht="171.75" customHeight="1" x14ac:dyDescent="0.25">
      <c r="A19" s="4" t="s">
        <v>35</v>
      </c>
      <c r="B19" s="26" t="s">
        <v>377</v>
      </c>
      <c r="C19" s="24"/>
      <c r="D19" s="26" t="s">
        <v>378</v>
      </c>
      <c r="E19" s="24"/>
      <c r="F19" s="5" t="s">
        <v>376</v>
      </c>
      <c r="G19" s="27">
        <v>0.45</v>
      </c>
      <c r="H19" s="24"/>
      <c r="I19" s="27">
        <v>51889.04</v>
      </c>
      <c r="J19" s="24"/>
      <c r="K19" s="6">
        <v>42590.07</v>
      </c>
      <c r="L19" s="27">
        <v>8447.11</v>
      </c>
      <c r="M19" s="24"/>
      <c r="N19" s="6">
        <v>1364.68</v>
      </c>
      <c r="O19" s="6">
        <v>851.86</v>
      </c>
      <c r="P19" s="27">
        <v>23350.07</v>
      </c>
      <c r="Q19" s="24"/>
      <c r="R19" s="6">
        <v>19165.53</v>
      </c>
      <c r="S19" s="6">
        <v>3801.2</v>
      </c>
      <c r="T19" s="27">
        <v>614.11</v>
      </c>
      <c r="U19" s="23"/>
      <c r="V19" s="24"/>
      <c r="W19" s="6">
        <v>187.2</v>
      </c>
      <c r="X19" s="6">
        <v>84.24</v>
      </c>
      <c r="Y19" s="6">
        <v>1.96</v>
      </c>
    </row>
    <row r="20" spans="1:25" ht="123" customHeight="1" x14ac:dyDescent="0.25">
      <c r="A20" s="4" t="s">
        <v>38</v>
      </c>
      <c r="B20" s="26" t="s">
        <v>379</v>
      </c>
      <c r="C20" s="24"/>
      <c r="D20" s="26" t="s">
        <v>380</v>
      </c>
      <c r="E20" s="24"/>
      <c r="F20" s="5" t="s">
        <v>376</v>
      </c>
      <c r="G20" s="27">
        <v>0.16</v>
      </c>
      <c r="H20" s="24"/>
      <c r="I20" s="27">
        <v>7800.75</v>
      </c>
      <c r="J20" s="24"/>
      <c r="K20" s="6">
        <v>6179.54</v>
      </c>
      <c r="L20" s="27">
        <v>50.55</v>
      </c>
      <c r="M20" s="24"/>
      <c r="N20" s="6">
        <v>9.44</v>
      </c>
      <c r="O20" s="6">
        <v>1570.66</v>
      </c>
      <c r="P20" s="27">
        <v>1248.1199999999999</v>
      </c>
      <c r="Q20" s="24"/>
      <c r="R20" s="6">
        <v>988.72</v>
      </c>
      <c r="S20" s="6">
        <v>8.09</v>
      </c>
      <c r="T20" s="27">
        <v>1.51</v>
      </c>
      <c r="U20" s="23"/>
      <c r="V20" s="24"/>
      <c r="W20" s="6">
        <v>25.76</v>
      </c>
      <c r="X20" s="6">
        <v>4.12</v>
      </c>
      <c r="Y20" s="7"/>
    </row>
    <row r="21" spans="1:25" ht="143.25" customHeight="1" x14ac:dyDescent="0.25">
      <c r="A21" s="4" t="s">
        <v>41</v>
      </c>
      <c r="B21" s="26" t="s">
        <v>381</v>
      </c>
      <c r="C21" s="24"/>
      <c r="D21" s="26" t="s">
        <v>382</v>
      </c>
      <c r="E21" s="24"/>
      <c r="F21" s="5" t="s">
        <v>376</v>
      </c>
      <c r="G21" s="27">
        <v>0.28999999999999998</v>
      </c>
      <c r="H21" s="24"/>
      <c r="I21" s="27">
        <v>16843.97</v>
      </c>
      <c r="J21" s="24"/>
      <c r="K21" s="6">
        <v>14604.33</v>
      </c>
      <c r="L21" s="27">
        <v>351.66</v>
      </c>
      <c r="M21" s="24"/>
      <c r="N21" s="6">
        <v>25.01</v>
      </c>
      <c r="O21" s="6">
        <v>1887.98</v>
      </c>
      <c r="P21" s="27">
        <v>4884.75</v>
      </c>
      <c r="Q21" s="24"/>
      <c r="R21" s="6">
        <v>4235.26</v>
      </c>
      <c r="S21" s="6">
        <v>101.98</v>
      </c>
      <c r="T21" s="27">
        <v>7.25</v>
      </c>
      <c r="U21" s="23"/>
      <c r="V21" s="24"/>
      <c r="W21" s="6">
        <v>60.88</v>
      </c>
      <c r="X21" s="6">
        <v>17.66</v>
      </c>
      <c r="Y21" s="6">
        <v>0.02</v>
      </c>
    </row>
    <row r="22" spans="1:25" ht="114.75" customHeight="1" x14ac:dyDescent="0.25">
      <c r="A22" s="4" t="s">
        <v>45</v>
      </c>
      <c r="B22" s="26" t="s">
        <v>383</v>
      </c>
      <c r="C22" s="24"/>
      <c r="D22" s="26" t="s">
        <v>384</v>
      </c>
      <c r="E22" s="24"/>
      <c r="F22" s="5" t="s">
        <v>88</v>
      </c>
      <c r="G22" s="27">
        <v>2</v>
      </c>
      <c r="H22" s="24"/>
      <c r="I22" s="27">
        <v>123.18</v>
      </c>
      <c r="J22" s="24"/>
      <c r="K22" s="6">
        <v>118.16</v>
      </c>
      <c r="L22" s="25"/>
      <c r="M22" s="24"/>
      <c r="N22" s="7"/>
      <c r="O22" s="6">
        <v>5.0199999999999996</v>
      </c>
      <c r="P22" s="27">
        <v>246.36</v>
      </c>
      <c r="Q22" s="24"/>
      <c r="R22" s="6">
        <v>236.32</v>
      </c>
      <c r="S22" s="7"/>
      <c r="T22" s="25"/>
      <c r="U22" s="23"/>
      <c r="V22" s="24"/>
      <c r="W22" s="6">
        <v>0.5</v>
      </c>
      <c r="X22" s="6">
        <v>1</v>
      </c>
      <c r="Y22" s="7"/>
    </row>
    <row r="23" spans="1:25" ht="141" customHeight="1" x14ac:dyDescent="0.25">
      <c r="A23" s="4" t="s">
        <v>49</v>
      </c>
      <c r="B23" s="26" t="s">
        <v>385</v>
      </c>
      <c r="C23" s="24"/>
      <c r="D23" s="26" t="s">
        <v>386</v>
      </c>
      <c r="E23" s="24"/>
      <c r="F23" s="5" t="s">
        <v>387</v>
      </c>
      <c r="G23" s="27">
        <v>2.06</v>
      </c>
      <c r="H23" s="24"/>
      <c r="I23" s="27">
        <v>4928.99</v>
      </c>
      <c r="J23" s="24"/>
      <c r="K23" s="6">
        <v>4331.76</v>
      </c>
      <c r="L23" s="27">
        <v>364.38</v>
      </c>
      <c r="M23" s="24"/>
      <c r="N23" s="6">
        <v>28.2</v>
      </c>
      <c r="O23" s="6">
        <v>232.85</v>
      </c>
      <c r="P23" s="27">
        <v>10153.719999999999</v>
      </c>
      <c r="Q23" s="24"/>
      <c r="R23" s="6">
        <v>8923.43</v>
      </c>
      <c r="S23" s="6">
        <v>750.62</v>
      </c>
      <c r="T23" s="27">
        <v>58.09</v>
      </c>
      <c r="U23" s="23"/>
      <c r="V23" s="24"/>
      <c r="W23" s="6">
        <v>19.04</v>
      </c>
      <c r="X23" s="6">
        <v>39.22</v>
      </c>
      <c r="Y23" s="6">
        <v>0.19</v>
      </c>
    </row>
    <row r="24" spans="1:25" ht="180.2" customHeight="1" x14ac:dyDescent="0.25">
      <c r="A24" s="4" t="s">
        <v>123</v>
      </c>
      <c r="B24" s="26" t="s">
        <v>388</v>
      </c>
      <c r="C24" s="24"/>
      <c r="D24" s="26" t="s">
        <v>389</v>
      </c>
      <c r="E24" s="24"/>
      <c r="F24" s="5" t="s">
        <v>387</v>
      </c>
      <c r="G24" s="27">
        <v>1.2</v>
      </c>
      <c r="H24" s="24"/>
      <c r="I24" s="27">
        <v>7275.35</v>
      </c>
      <c r="J24" s="24"/>
      <c r="K24" s="6">
        <v>6261.08</v>
      </c>
      <c r="L24" s="27">
        <v>714.4</v>
      </c>
      <c r="M24" s="24"/>
      <c r="N24" s="6">
        <v>81.41</v>
      </c>
      <c r="O24" s="6">
        <v>299.87</v>
      </c>
      <c r="P24" s="27">
        <v>8730.42</v>
      </c>
      <c r="Q24" s="24"/>
      <c r="R24" s="6">
        <v>7513.3</v>
      </c>
      <c r="S24" s="6">
        <v>857.28</v>
      </c>
      <c r="T24" s="27">
        <v>97.69</v>
      </c>
      <c r="U24" s="23"/>
      <c r="V24" s="24"/>
      <c r="W24" s="6">
        <v>27.52</v>
      </c>
      <c r="X24" s="6">
        <v>33.020000000000003</v>
      </c>
      <c r="Y24" s="6">
        <v>0.31</v>
      </c>
    </row>
    <row r="25" spans="1:25" ht="169.5" customHeight="1" x14ac:dyDescent="0.25">
      <c r="A25" s="4" t="s">
        <v>127</v>
      </c>
      <c r="B25" s="26" t="s">
        <v>377</v>
      </c>
      <c r="C25" s="24"/>
      <c r="D25" s="26" t="s">
        <v>390</v>
      </c>
      <c r="E25" s="24"/>
      <c r="F25" s="5" t="s">
        <v>376</v>
      </c>
      <c r="G25" s="27">
        <v>0.34</v>
      </c>
      <c r="H25" s="24"/>
      <c r="I25" s="27">
        <v>51889.04</v>
      </c>
      <c r="J25" s="24"/>
      <c r="K25" s="6">
        <v>42590.07</v>
      </c>
      <c r="L25" s="27">
        <v>8447.11</v>
      </c>
      <c r="M25" s="24"/>
      <c r="N25" s="6">
        <v>1364.68</v>
      </c>
      <c r="O25" s="6">
        <v>851.86</v>
      </c>
      <c r="P25" s="27">
        <v>17642.27</v>
      </c>
      <c r="Q25" s="24"/>
      <c r="R25" s="6">
        <v>14480.62</v>
      </c>
      <c r="S25" s="6">
        <v>2872.02</v>
      </c>
      <c r="T25" s="27">
        <v>463.99</v>
      </c>
      <c r="U25" s="23"/>
      <c r="V25" s="24"/>
      <c r="W25" s="6">
        <v>187.2</v>
      </c>
      <c r="X25" s="6">
        <v>63.65</v>
      </c>
      <c r="Y25" s="6">
        <v>1.48</v>
      </c>
    </row>
    <row r="26" spans="1:25" ht="151.5" customHeight="1" x14ac:dyDescent="0.25">
      <c r="A26" s="4" t="s">
        <v>130</v>
      </c>
      <c r="B26" s="26" t="s">
        <v>391</v>
      </c>
      <c r="C26" s="24"/>
      <c r="D26" s="26" t="s">
        <v>392</v>
      </c>
      <c r="E26" s="24"/>
      <c r="F26" s="5" t="s">
        <v>387</v>
      </c>
      <c r="G26" s="27">
        <v>0.03</v>
      </c>
      <c r="H26" s="24"/>
      <c r="I26" s="27">
        <v>5991.19</v>
      </c>
      <c r="J26" s="24"/>
      <c r="K26" s="6">
        <v>3458.22</v>
      </c>
      <c r="L26" s="27">
        <v>962.33</v>
      </c>
      <c r="M26" s="24"/>
      <c r="N26" s="6">
        <v>118.92</v>
      </c>
      <c r="O26" s="6">
        <v>1570.64</v>
      </c>
      <c r="P26" s="27">
        <v>179.74</v>
      </c>
      <c r="Q26" s="24"/>
      <c r="R26" s="6">
        <v>103.75</v>
      </c>
      <c r="S26" s="6">
        <v>28.87</v>
      </c>
      <c r="T26" s="27">
        <v>3.57</v>
      </c>
      <c r="U26" s="23"/>
      <c r="V26" s="24"/>
      <c r="W26" s="6">
        <v>15.2</v>
      </c>
      <c r="X26" s="6">
        <v>0.46</v>
      </c>
      <c r="Y26" s="6">
        <v>0.01</v>
      </c>
    </row>
    <row r="27" spans="1:25" ht="162" customHeight="1" x14ac:dyDescent="0.25">
      <c r="A27" s="4" t="s">
        <v>134</v>
      </c>
      <c r="B27" s="26" t="s">
        <v>393</v>
      </c>
      <c r="C27" s="24"/>
      <c r="D27" s="26" t="s">
        <v>394</v>
      </c>
      <c r="E27" s="24"/>
      <c r="F27" s="5" t="s">
        <v>395</v>
      </c>
      <c r="G27" s="27">
        <v>3.41</v>
      </c>
      <c r="H27" s="24"/>
      <c r="I27" s="27">
        <v>3251.38</v>
      </c>
      <c r="J27" s="24"/>
      <c r="K27" s="6">
        <v>2308.79</v>
      </c>
      <c r="L27" s="27">
        <v>461.98</v>
      </c>
      <c r="M27" s="24"/>
      <c r="N27" s="6">
        <v>62.65</v>
      </c>
      <c r="O27" s="6">
        <v>480.61</v>
      </c>
      <c r="P27" s="27">
        <v>11087.21</v>
      </c>
      <c r="Q27" s="24"/>
      <c r="R27" s="6">
        <v>7872.98</v>
      </c>
      <c r="S27" s="6">
        <v>1575.35</v>
      </c>
      <c r="T27" s="27">
        <v>213.64</v>
      </c>
      <c r="U27" s="23"/>
      <c r="V27" s="24"/>
      <c r="W27" s="6">
        <v>9.92</v>
      </c>
      <c r="X27" s="6">
        <v>33.83</v>
      </c>
      <c r="Y27" s="6">
        <v>0.68</v>
      </c>
    </row>
    <row r="28" spans="1:25" ht="137.1" customHeight="1" x14ac:dyDescent="0.25">
      <c r="A28" s="4" t="s">
        <v>138</v>
      </c>
      <c r="B28" s="26" t="s">
        <v>396</v>
      </c>
      <c r="C28" s="24"/>
      <c r="D28" s="26" t="s">
        <v>397</v>
      </c>
      <c r="E28" s="24"/>
      <c r="F28" s="5" t="s">
        <v>398</v>
      </c>
      <c r="G28" s="27">
        <v>3</v>
      </c>
      <c r="H28" s="24"/>
      <c r="I28" s="27">
        <v>279.52</v>
      </c>
      <c r="J28" s="24"/>
      <c r="K28" s="6">
        <v>88.43</v>
      </c>
      <c r="L28" s="25"/>
      <c r="M28" s="24"/>
      <c r="N28" s="7"/>
      <c r="O28" s="6">
        <v>191.09</v>
      </c>
      <c r="P28" s="27">
        <v>838.56</v>
      </c>
      <c r="Q28" s="24"/>
      <c r="R28" s="6">
        <v>265.29000000000002</v>
      </c>
      <c r="S28" s="7"/>
      <c r="T28" s="25"/>
      <c r="U28" s="23"/>
      <c r="V28" s="24"/>
      <c r="W28" s="6">
        <v>0.38</v>
      </c>
      <c r="X28" s="6">
        <v>1.1399999999999999</v>
      </c>
      <c r="Y28" s="7"/>
    </row>
    <row r="29" spans="1:25" ht="8.4499999999999993" customHeight="1" x14ac:dyDescent="0.25"/>
    <row r="30" spans="1:25" ht="18.2" customHeight="1" x14ac:dyDescent="0.25">
      <c r="A30" s="18" t="s">
        <v>0</v>
      </c>
      <c r="B30" s="23"/>
      <c r="C30" s="24"/>
      <c r="D30" s="18" t="s">
        <v>52</v>
      </c>
      <c r="E30" s="23"/>
      <c r="F30" s="23"/>
      <c r="G30" s="23"/>
      <c r="H30" s="23"/>
      <c r="I30" s="23"/>
      <c r="J30" s="23"/>
      <c r="K30" s="23"/>
      <c r="L30" s="23"/>
      <c r="M30" s="24"/>
      <c r="N30" s="8" t="s">
        <v>0</v>
      </c>
      <c r="O30" s="21" t="s">
        <v>399</v>
      </c>
      <c r="P30" s="23"/>
      <c r="Q30" s="24"/>
      <c r="R30" s="18" t="s">
        <v>0</v>
      </c>
      <c r="S30" s="23"/>
      <c r="T30" s="23"/>
      <c r="U30" s="23"/>
      <c r="V30" s="23"/>
      <c r="W30" s="23"/>
      <c r="X30" s="23"/>
      <c r="Y30" s="24"/>
    </row>
    <row r="31" spans="1:25" ht="18.2" customHeight="1" x14ac:dyDescent="0.25">
      <c r="A31" s="18" t="s">
        <v>0</v>
      </c>
      <c r="B31" s="23"/>
      <c r="C31" s="24"/>
      <c r="D31" s="18" t="s">
        <v>84</v>
      </c>
      <c r="E31" s="23"/>
      <c r="F31" s="23"/>
      <c r="G31" s="23"/>
      <c r="H31" s="23"/>
      <c r="I31" s="23"/>
      <c r="J31" s="23"/>
      <c r="K31" s="23"/>
      <c r="L31" s="23"/>
      <c r="M31" s="24"/>
      <c r="N31" s="8" t="s">
        <v>0</v>
      </c>
      <c r="O31" s="21" t="s">
        <v>400</v>
      </c>
      <c r="P31" s="23"/>
      <c r="Q31" s="24"/>
      <c r="R31" s="18" t="s">
        <v>0</v>
      </c>
      <c r="S31" s="23"/>
      <c r="T31" s="23"/>
      <c r="U31" s="23"/>
      <c r="V31" s="23"/>
      <c r="W31" s="23"/>
      <c r="X31" s="23"/>
      <c r="Y31" s="24"/>
    </row>
    <row r="32" spans="1:25" ht="18.2" customHeight="1" x14ac:dyDescent="0.25">
      <c r="A32" s="18" t="s">
        <v>0</v>
      </c>
      <c r="B32" s="23"/>
      <c r="C32" s="24"/>
      <c r="D32" s="18" t="s">
        <v>54</v>
      </c>
      <c r="E32" s="23"/>
      <c r="F32" s="23"/>
      <c r="G32" s="23"/>
      <c r="H32" s="23"/>
      <c r="I32" s="23"/>
      <c r="J32" s="23"/>
      <c r="K32" s="23"/>
      <c r="L32" s="23"/>
      <c r="M32" s="24"/>
      <c r="N32" s="8" t="s">
        <v>0</v>
      </c>
      <c r="O32" s="21" t="s">
        <v>401</v>
      </c>
      <c r="P32" s="23"/>
      <c r="Q32" s="24"/>
      <c r="R32" s="18" t="s">
        <v>0</v>
      </c>
      <c r="S32" s="23"/>
      <c r="T32" s="23"/>
      <c r="U32" s="23"/>
      <c r="V32" s="23"/>
      <c r="W32" s="23"/>
      <c r="X32" s="23"/>
      <c r="Y32" s="24"/>
    </row>
    <row r="33" spans="1:25" ht="18.2" customHeight="1" x14ac:dyDescent="0.25">
      <c r="A33" s="18" t="s">
        <v>0</v>
      </c>
      <c r="B33" s="23"/>
      <c r="C33" s="24"/>
      <c r="D33" s="18" t="s">
        <v>56</v>
      </c>
      <c r="E33" s="23"/>
      <c r="F33" s="23"/>
      <c r="G33" s="23"/>
      <c r="H33" s="23"/>
      <c r="I33" s="23"/>
      <c r="J33" s="23"/>
      <c r="K33" s="23"/>
      <c r="L33" s="23"/>
      <c r="M33" s="24"/>
      <c r="N33" s="8" t="s">
        <v>0</v>
      </c>
      <c r="O33" s="21" t="s">
        <v>402</v>
      </c>
      <c r="P33" s="23"/>
      <c r="Q33" s="24"/>
      <c r="R33" s="18" t="s">
        <v>0</v>
      </c>
      <c r="S33" s="23"/>
      <c r="T33" s="23"/>
      <c r="U33" s="23"/>
      <c r="V33" s="23"/>
      <c r="W33" s="23"/>
      <c r="X33" s="23"/>
      <c r="Y33" s="24"/>
    </row>
    <row r="34" spans="1:25" ht="18.2" customHeight="1" x14ac:dyDescent="0.25">
      <c r="A34" s="18" t="s">
        <v>0</v>
      </c>
      <c r="B34" s="23"/>
      <c r="C34" s="24"/>
      <c r="D34" s="18" t="s">
        <v>58</v>
      </c>
      <c r="E34" s="23"/>
      <c r="F34" s="23"/>
      <c r="G34" s="23"/>
      <c r="H34" s="23"/>
      <c r="I34" s="23"/>
      <c r="J34" s="23"/>
      <c r="K34" s="23"/>
      <c r="L34" s="23"/>
      <c r="M34" s="24"/>
      <c r="N34" s="8" t="s">
        <v>0</v>
      </c>
      <c r="O34" s="21" t="s">
        <v>403</v>
      </c>
      <c r="P34" s="23"/>
      <c r="Q34" s="24"/>
      <c r="R34" s="18" t="s">
        <v>0</v>
      </c>
      <c r="S34" s="23"/>
      <c r="T34" s="23"/>
      <c r="U34" s="23"/>
      <c r="V34" s="23"/>
      <c r="W34" s="23"/>
      <c r="X34" s="23"/>
      <c r="Y34" s="24"/>
    </row>
    <row r="35" spans="1:25" ht="18.2" customHeight="1" x14ac:dyDescent="0.25">
      <c r="A35" s="18" t="s">
        <v>0</v>
      </c>
      <c r="B35" s="23"/>
      <c r="C35" s="24"/>
      <c r="D35" s="18" t="s">
        <v>60</v>
      </c>
      <c r="E35" s="23"/>
      <c r="F35" s="23"/>
      <c r="G35" s="23"/>
      <c r="H35" s="23"/>
      <c r="I35" s="23"/>
      <c r="J35" s="23"/>
      <c r="K35" s="23"/>
      <c r="L35" s="23"/>
      <c r="M35" s="24"/>
      <c r="N35" s="8" t="s">
        <v>0</v>
      </c>
      <c r="O35" s="21" t="s">
        <v>404</v>
      </c>
      <c r="P35" s="19"/>
      <c r="Q35" s="20"/>
      <c r="R35" s="18" t="s">
        <v>0</v>
      </c>
      <c r="S35" s="19"/>
      <c r="T35" s="19"/>
      <c r="U35" s="19"/>
      <c r="V35" s="19"/>
      <c r="W35" s="19"/>
      <c r="X35" s="19"/>
      <c r="Y35" s="20"/>
    </row>
    <row r="36" spans="1:25" ht="18.2" customHeight="1" x14ac:dyDescent="0.25">
      <c r="A36" s="18" t="s">
        <v>0</v>
      </c>
      <c r="B36" s="19"/>
      <c r="C36" s="20"/>
      <c r="D36" s="18" t="s">
        <v>62</v>
      </c>
      <c r="E36" s="19"/>
      <c r="F36" s="19"/>
      <c r="G36" s="19"/>
      <c r="H36" s="19"/>
      <c r="I36" s="19"/>
      <c r="J36" s="19"/>
      <c r="K36" s="19"/>
      <c r="L36" s="19"/>
      <c r="M36" s="20"/>
      <c r="N36" s="8" t="s">
        <v>0</v>
      </c>
      <c r="O36" s="21" t="s">
        <v>405</v>
      </c>
      <c r="P36" s="19"/>
      <c r="Q36" s="20"/>
      <c r="R36" s="18" t="s">
        <v>0</v>
      </c>
      <c r="S36" s="19"/>
      <c r="T36" s="19"/>
      <c r="U36" s="19"/>
      <c r="V36" s="19"/>
      <c r="W36" s="19"/>
      <c r="X36" s="19"/>
      <c r="Y36" s="20"/>
    </row>
    <row r="37" spans="1:25" ht="18.2" customHeight="1" x14ac:dyDescent="0.25">
      <c r="A37" s="18" t="s">
        <v>0</v>
      </c>
      <c r="B37" s="19"/>
      <c r="C37" s="20"/>
      <c r="D37" s="18" t="s">
        <v>64</v>
      </c>
      <c r="E37" s="19"/>
      <c r="F37" s="19"/>
      <c r="G37" s="19"/>
      <c r="H37" s="19"/>
      <c r="I37" s="19"/>
      <c r="J37" s="19"/>
      <c r="K37" s="19"/>
      <c r="L37" s="19"/>
      <c r="M37" s="20"/>
      <c r="N37" s="8" t="s">
        <v>27</v>
      </c>
      <c r="O37" s="21" t="s">
        <v>406</v>
      </c>
      <c r="P37" s="19"/>
      <c r="Q37" s="20"/>
      <c r="R37" s="18" t="s">
        <v>0</v>
      </c>
      <c r="S37" s="19"/>
      <c r="T37" s="19"/>
      <c r="U37" s="19"/>
      <c r="V37" s="19"/>
      <c r="W37" s="19"/>
      <c r="X37" s="19"/>
      <c r="Y37" s="20"/>
    </row>
    <row r="38" spans="1:25" ht="18.2" customHeight="1" x14ac:dyDescent="0.25">
      <c r="A38" s="18" t="s">
        <v>0</v>
      </c>
      <c r="B38" s="19"/>
      <c r="C38" s="20"/>
      <c r="D38" s="18" t="s">
        <v>66</v>
      </c>
      <c r="E38" s="19"/>
      <c r="F38" s="19"/>
      <c r="G38" s="19"/>
      <c r="H38" s="19"/>
      <c r="I38" s="19"/>
      <c r="J38" s="19"/>
      <c r="K38" s="19"/>
      <c r="L38" s="19"/>
      <c r="M38" s="20"/>
      <c r="N38" s="8" t="s">
        <v>0</v>
      </c>
      <c r="O38" s="21" t="s">
        <v>406</v>
      </c>
      <c r="P38" s="19"/>
      <c r="Q38" s="20"/>
      <c r="R38" s="18" t="s">
        <v>0</v>
      </c>
      <c r="S38" s="19"/>
      <c r="T38" s="19"/>
      <c r="U38" s="19"/>
      <c r="V38" s="19"/>
      <c r="W38" s="19"/>
      <c r="X38" s="19"/>
      <c r="Y38" s="20"/>
    </row>
    <row r="39" spans="1:25" ht="18.2" customHeight="1" x14ac:dyDescent="0.25">
      <c r="A39" s="29" t="s">
        <v>407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ht="156.75" customHeight="1" x14ac:dyDescent="0.25">
      <c r="A40" s="4" t="s">
        <v>141</v>
      </c>
      <c r="B40" s="26" t="s">
        <v>408</v>
      </c>
      <c r="C40" s="20"/>
      <c r="D40" s="26" t="s">
        <v>409</v>
      </c>
      <c r="E40" s="20"/>
      <c r="F40" s="5" t="s">
        <v>387</v>
      </c>
      <c r="G40" s="27">
        <v>0.35</v>
      </c>
      <c r="H40" s="20"/>
      <c r="I40" s="27">
        <v>9148.35</v>
      </c>
      <c r="J40" s="20"/>
      <c r="K40" s="6">
        <v>7316.71</v>
      </c>
      <c r="L40" s="27">
        <v>142.06</v>
      </c>
      <c r="M40" s="20"/>
      <c r="N40" s="6">
        <v>9.44</v>
      </c>
      <c r="O40" s="6">
        <v>1689.58</v>
      </c>
      <c r="P40" s="27">
        <v>3201.92</v>
      </c>
      <c r="Q40" s="20"/>
      <c r="R40" s="6">
        <v>2560.85</v>
      </c>
      <c r="S40" s="6">
        <v>49.72</v>
      </c>
      <c r="T40" s="27">
        <v>3.3</v>
      </c>
      <c r="U40" s="19"/>
      <c r="V40" s="20"/>
      <c r="W40" s="6">
        <v>32.159999999999997</v>
      </c>
      <c r="X40" s="6">
        <v>11.26</v>
      </c>
      <c r="Y40" s="6">
        <v>0.01</v>
      </c>
    </row>
    <row r="41" spans="1:25" ht="148.5" customHeight="1" x14ac:dyDescent="0.25">
      <c r="A41" s="4" t="s">
        <v>145</v>
      </c>
      <c r="B41" s="26" t="s">
        <v>410</v>
      </c>
      <c r="C41" s="20"/>
      <c r="D41" s="26" t="s">
        <v>411</v>
      </c>
      <c r="E41" s="20"/>
      <c r="F41" s="5" t="s">
        <v>387</v>
      </c>
      <c r="G41" s="27">
        <v>0.95</v>
      </c>
      <c r="H41" s="20"/>
      <c r="I41" s="27">
        <v>8094.46</v>
      </c>
      <c r="J41" s="20"/>
      <c r="K41" s="6">
        <v>4572.93</v>
      </c>
      <c r="L41" s="27">
        <v>435.97</v>
      </c>
      <c r="M41" s="20"/>
      <c r="N41" s="6">
        <v>34.450000000000003</v>
      </c>
      <c r="O41" s="6">
        <v>3085.56</v>
      </c>
      <c r="P41" s="27">
        <v>7689.74</v>
      </c>
      <c r="Q41" s="20"/>
      <c r="R41" s="6">
        <v>4344.29</v>
      </c>
      <c r="S41" s="6">
        <v>414.17</v>
      </c>
      <c r="T41" s="27">
        <v>32.729999999999997</v>
      </c>
      <c r="U41" s="19"/>
      <c r="V41" s="20"/>
      <c r="W41" s="6">
        <v>20.100000000000001</v>
      </c>
      <c r="X41" s="6">
        <v>19.100000000000001</v>
      </c>
      <c r="Y41" s="6">
        <v>0.1</v>
      </c>
    </row>
    <row r="42" spans="1:25" ht="158.25" customHeight="1" x14ac:dyDescent="0.25">
      <c r="A42" s="4" t="s">
        <v>148</v>
      </c>
      <c r="B42" s="26" t="s">
        <v>412</v>
      </c>
      <c r="C42" s="20"/>
      <c r="D42" s="26" t="s">
        <v>413</v>
      </c>
      <c r="E42" s="20"/>
      <c r="F42" s="5" t="s">
        <v>387</v>
      </c>
      <c r="G42" s="27">
        <v>0.35</v>
      </c>
      <c r="H42" s="20"/>
      <c r="I42" s="27">
        <v>6261.36</v>
      </c>
      <c r="J42" s="24"/>
      <c r="K42" s="6">
        <v>4845.99</v>
      </c>
      <c r="L42" s="27">
        <v>706.87</v>
      </c>
      <c r="M42" s="24"/>
      <c r="N42" s="6">
        <v>78.22</v>
      </c>
      <c r="O42" s="6">
        <v>708.5</v>
      </c>
      <c r="P42" s="27">
        <v>2191.48</v>
      </c>
      <c r="Q42" s="24"/>
      <c r="R42" s="6">
        <v>1696.1</v>
      </c>
      <c r="S42" s="6">
        <v>247.4</v>
      </c>
      <c r="T42" s="27">
        <v>27.38</v>
      </c>
      <c r="U42" s="23"/>
      <c r="V42" s="24"/>
      <c r="W42" s="6">
        <v>21.3</v>
      </c>
      <c r="X42" s="6">
        <v>7.46</v>
      </c>
      <c r="Y42" s="6">
        <v>0.09</v>
      </c>
    </row>
    <row r="43" spans="1:25" ht="238.5" customHeight="1" x14ac:dyDescent="0.25">
      <c r="A43" s="4" t="s">
        <v>150</v>
      </c>
      <c r="B43" s="26" t="s">
        <v>414</v>
      </c>
      <c r="C43" s="24"/>
      <c r="D43" s="26" t="s">
        <v>415</v>
      </c>
      <c r="E43" s="24"/>
      <c r="F43" s="5" t="s">
        <v>416</v>
      </c>
      <c r="G43" s="27">
        <v>3</v>
      </c>
      <c r="H43" s="24"/>
      <c r="I43" s="27">
        <v>3174.8</v>
      </c>
      <c r="J43" s="24"/>
      <c r="K43" s="6">
        <v>1853.5</v>
      </c>
      <c r="L43" s="25"/>
      <c r="M43" s="24"/>
      <c r="N43" s="7"/>
      <c r="O43" s="6">
        <v>1321.3</v>
      </c>
      <c r="P43" s="27">
        <v>9524.4</v>
      </c>
      <c r="Q43" s="24"/>
      <c r="R43" s="6">
        <v>5560.5</v>
      </c>
      <c r="S43" s="7"/>
      <c r="T43" s="25"/>
      <c r="U43" s="23"/>
      <c r="V43" s="24"/>
      <c r="W43" s="6">
        <v>10.050000000000001</v>
      </c>
      <c r="X43" s="6">
        <v>30.16</v>
      </c>
      <c r="Y43" s="7"/>
    </row>
    <row r="44" spans="1:25" ht="122.25" customHeight="1" x14ac:dyDescent="0.25">
      <c r="A44" s="4" t="s">
        <v>153</v>
      </c>
      <c r="B44" s="26" t="s">
        <v>417</v>
      </c>
      <c r="C44" s="24"/>
      <c r="D44" s="26" t="s">
        <v>418</v>
      </c>
      <c r="E44" s="24"/>
      <c r="F44" s="5" t="s">
        <v>419</v>
      </c>
      <c r="G44" s="27">
        <v>0.3</v>
      </c>
      <c r="H44" s="24"/>
      <c r="I44" s="27">
        <v>3174.67</v>
      </c>
      <c r="J44" s="24"/>
      <c r="K44" s="6">
        <v>2434.35</v>
      </c>
      <c r="L44" s="27">
        <v>484.27</v>
      </c>
      <c r="M44" s="24"/>
      <c r="N44" s="6">
        <v>59.46</v>
      </c>
      <c r="O44" s="6">
        <v>256.05</v>
      </c>
      <c r="P44" s="27">
        <v>952.4</v>
      </c>
      <c r="Q44" s="24"/>
      <c r="R44" s="6">
        <v>730.3</v>
      </c>
      <c r="S44" s="6">
        <v>145.28</v>
      </c>
      <c r="T44" s="27">
        <v>17.84</v>
      </c>
      <c r="U44" s="23"/>
      <c r="V44" s="24"/>
      <c r="W44" s="6">
        <v>10.7</v>
      </c>
      <c r="X44" s="6">
        <v>3.21</v>
      </c>
      <c r="Y44" s="6">
        <v>0.06</v>
      </c>
    </row>
    <row r="45" spans="1:25" ht="114.75" customHeight="1" x14ac:dyDescent="0.25">
      <c r="A45" s="4" t="s">
        <v>156</v>
      </c>
      <c r="B45" s="26" t="s">
        <v>420</v>
      </c>
      <c r="C45" s="24"/>
      <c r="D45" s="26" t="s">
        <v>421</v>
      </c>
      <c r="E45" s="24"/>
      <c r="F45" s="5" t="s">
        <v>88</v>
      </c>
      <c r="G45" s="27">
        <v>1</v>
      </c>
      <c r="H45" s="24"/>
      <c r="I45" s="27">
        <v>325.11</v>
      </c>
      <c r="J45" s="24"/>
      <c r="K45" s="6">
        <v>273.45</v>
      </c>
      <c r="L45" s="27">
        <v>20.51</v>
      </c>
      <c r="M45" s="24"/>
      <c r="N45" s="6">
        <v>3.19</v>
      </c>
      <c r="O45" s="6">
        <v>31.15</v>
      </c>
      <c r="P45" s="27">
        <v>325.11</v>
      </c>
      <c r="Q45" s="24"/>
      <c r="R45" s="6">
        <v>273.45</v>
      </c>
      <c r="S45" s="6">
        <v>20.51</v>
      </c>
      <c r="T45" s="27">
        <v>3.19</v>
      </c>
      <c r="U45" s="23"/>
      <c r="V45" s="24"/>
      <c r="W45" s="6">
        <v>1.1399999999999999</v>
      </c>
      <c r="X45" s="6">
        <v>1.1399999999999999</v>
      </c>
      <c r="Y45" s="6">
        <v>0.01</v>
      </c>
    </row>
    <row r="46" spans="1:25" ht="8.4499999999999993" customHeight="1" x14ac:dyDescent="0.25"/>
    <row r="47" spans="1:25" ht="18.2" customHeight="1" x14ac:dyDescent="0.25">
      <c r="A47" s="18" t="s">
        <v>0</v>
      </c>
      <c r="B47" s="23"/>
      <c r="C47" s="24"/>
      <c r="D47" s="18" t="s">
        <v>52</v>
      </c>
      <c r="E47" s="23"/>
      <c r="F47" s="23"/>
      <c r="G47" s="23"/>
      <c r="H47" s="23"/>
      <c r="I47" s="23"/>
      <c r="J47" s="23"/>
      <c r="K47" s="23"/>
      <c r="L47" s="23"/>
      <c r="M47" s="24"/>
      <c r="N47" s="8" t="s">
        <v>0</v>
      </c>
      <c r="O47" s="21" t="s">
        <v>422</v>
      </c>
      <c r="P47" s="23"/>
      <c r="Q47" s="24"/>
      <c r="R47" s="18" t="s">
        <v>0</v>
      </c>
      <c r="S47" s="23"/>
      <c r="T47" s="23"/>
      <c r="U47" s="23"/>
      <c r="V47" s="23"/>
      <c r="W47" s="23"/>
      <c r="X47" s="23"/>
      <c r="Y47" s="24"/>
    </row>
    <row r="48" spans="1:25" ht="18.2" customHeight="1" x14ac:dyDescent="0.25">
      <c r="A48" s="18" t="s">
        <v>0</v>
      </c>
      <c r="B48" s="23"/>
      <c r="C48" s="24"/>
      <c r="D48" s="18" t="s">
        <v>84</v>
      </c>
      <c r="E48" s="23"/>
      <c r="F48" s="23"/>
      <c r="G48" s="23"/>
      <c r="H48" s="23"/>
      <c r="I48" s="23"/>
      <c r="J48" s="23"/>
      <c r="K48" s="23"/>
      <c r="L48" s="23"/>
      <c r="M48" s="24"/>
      <c r="N48" s="8" t="s">
        <v>0</v>
      </c>
      <c r="O48" s="21" t="s">
        <v>423</v>
      </c>
      <c r="P48" s="23"/>
      <c r="Q48" s="24"/>
      <c r="R48" s="18" t="s">
        <v>0</v>
      </c>
      <c r="S48" s="19"/>
      <c r="T48" s="19"/>
      <c r="U48" s="19"/>
      <c r="V48" s="19"/>
      <c r="W48" s="19"/>
      <c r="X48" s="19"/>
      <c r="Y48" s="20"/>
    </row>
    <row r="49" spans="1:25" ht="18.2" customHeight="1" x14ac:dyDescent="0.25">
      <c r="A49" s="18" t="s">
        <v>0</v>
      </c>
      <c r="B49" s="19"/>
      <c r="C49" s="20"/>
      <c r="D49" s="18" t="s">
        <v>54</v>
      </c>
      <c r="E49" s="19"/>
      <c r="F49" s="19"/>
      <c r="G49" s="19"/>
      <c r="H49" s="19"/>
      <c r="I49" s="19"/>
      <c r="J49" s="19"/>
      <c r="K49" s="19"/>
      <c r="L49" s="19"/>
      <c r="M49" s="20"/>
      <c r="N49" s="8" t="s">
        <v>0</v>
      </c>
      <c r="O49" s="21" t="s">
        <v>424</v>
      </c>
      <c r="P49" s="19"/>
      <c r="Q49" s="20"/>
      <c r="R49" s="18" t="s">
        <v>0</v>
      </c>
      <c r="S49" s="19"/>
      <c r="T49" s="19"/>
      <c r="U49" s="19"/>
      <c r="V49" s="19"/>
      <c r="W49" s="19"/>
      <c r="X49" s="19"/>
      <c r="Y49" s="20"/>
    </row>
    <row r="50" spans="1:25" ht="18.2" customHeight="1" x14ac:dyDescent="0.25">
      <c r="A50" s="18" t="s">
        <v>0</v>
      </c>
      <c r="B50" s="19"/>
      <c r="C50" s="20"/>
      <c r="D50" s="18" t="s">
        <v>56</v>
      </c>
      <c r="E50" s="19"/>
      <c r="F50" s="19"/>
      <c r="G50" s="19"/>
      <c r="H50" s="19"/>
      <c r="I50" s="19"/>
      <c r="J50" s="19"/>
      <c r="K50" s="19"/>
      <c r="L50" s="19"/>
      <c r="M50" s="20"/>
      <c r="N50" s="8" t="s">
        <v>0</v>
      </c>
      <c r="O50" s="21" t="s">
        <v>425</v>
      </c>
      <c r="P50" s="19"/>
      <c r="Q50" s="20"/>
      <c r="R50" s="18" t="s">
        <v>0</v>
      </c>
      <c r="S50" s="19"/>
      <c r="T50" s="19"/>
      <c r="U50" s="19"/>
      <c r="V50" s="19"/>
      <c r="W50" s="19"/>
      <c r="X50" s="19"/>
      <c r="Y50" s="20"/>
    </row>
    <row r="51" spans="1:25" ht="18.2" customHeight="1" x14ac:dyDescent="0.25">
      <c r="A51" s="18" t="s">
        <v>0</v>
      </c>
      <c r="B51" s="19"/>
      <c r="C51" s="20"/>
      <c r="D51" s="18" t="s">
        <v>58</v>
      </c>
      <c r="E51" s="19"/>
      <c r="F51" s="19"/>
      <c r="G51" s="19"/>
      <c r="H51" s="19"/>
      <c r="I51" s="19"/>
      <c r="J51" s="19"/>
      <c r="K51" s="19"/>
      <c r="L51" s="19"/>
      <c r="M51" s="20"/>
      <c r="N51" s="8" t="s">
        <v>0</v>
      </c>
      <c r="O51" s="21" t="s">
        <v>426</v>
      </c>
      <c r="P51" s="19"/>
      <c r="Q51" s="20"/>
      <c r="R51" s="18" t="s">
        <v>0</v>
      </c>
      <c r="S51" s="19"/>
      <c r="T51" s="19"/>
      <c r="U51" s="19"/>
      <c r="V51" s="19"/>
      <c r="W51" s="19"/>
      <c r="X51" s="19"/>
      <c r="Y51" s="20"/>
    </row>
    <row r="52" spans="1:25" ht="18.2" customHeight="1" x14ac:dyDescent="0.25">
      <c r="A52" s="18" t="s">
        <v>0</v>
      </c>
      <c r="B52" s="19"/>
      <c r="C52" s="20"/>
      <c r="D52" s="18" t="s">
        <v>60</v>
      </c>
      <c r="E52" s="19"/>
      <c r="F52" s="19"/>
      <c r="G52" s="19"/>
      <c r="H52" s="19"/>
      <c r="I52" s="19"/>
      <c r="J52" s="19"/>
      <c r="K52" s="19"/>
      <c r="L52" s="19"/>
      <c r="M52" s="20"/>
      <c r="N52" s="8" t="s">
        <v>0</v>
      </c>
      <c r="O52" s="21" t="s">
        <v>427</v>
      </c>
      <c r="P52" s="19"/>
      <c r="Q52" s="20"/>
      <c r="R52" s="18" t="s">
        <v>0</v>
      </c>
      <c r="S52" s="19"/>
      <c r="T52" s="19"/>
      <c r="U52" s="19"/>
      <c r="V52" s="19"/>
      <c r="W52" s="19"/>
      <c r="X52" s="19"/>
      <c r="Y52" s="20"/>
    </row>
    <row r="53" spans="1:25" ht="18.2" customHeight="1" x14ac:dyDescent="0.25">
      <c r="A53" s="18" t="s">
        <v>0</v>
      </c>
      <c r="B53" s="19"/>
      <c r="C53" s="20"/>
      <c r="D53" s="18" t="s">
        <v>62</v>
      </c>
      <c r="E53" s="19"/>
      <c r="F53" s="19"/>
      <c r="G53" s="19"/>
      <c r="H53" s="19"/>
      <c r="I53" s="19"/>
      <c r="J53" s="19"/>
      <c r="K53" s="19"/>
      <c r="L53" s="19"/>
      <c r="M53" s="20"/>
      <c r="N53" s="8" t="s">
        <v>0</v>
      </c>
      <c r="O53" s="21" t="s">
        <v>428</v>
      </c>
      <c r="P53" s="19"/>
      <c r="Q53" s="20"/>
      <c r="R53" s="18" t="s">
        <v>0</v>
      </c>
      <c r="S53" s="19"/>
      <c r="T53" s="19"/>
      <c r="U53" s="19"/>
      <c r="V53" s="19"/>
      <c r="W53" s="19"/>
      <c r="X53" s="19"/>
      <c r="Y53" s="20"/>
    </row>
    <row r="54" spans="1:25" ht="18.2" customHeight="1" x14ac:dyDescent="0.25">
      <c r="A54" s="18" t="s">
        <v>0</v>
      </c>
      <c r="B54" s="19"/>
      <c r="C54" s="20"/>
      <c r="D54" s="18" t="s">
        <v>64</v>
      </c>
      <c r="E54" s="19"/>
      <c r="F54" s="19"/>
      <c r="G54" s="19"/>
      <c r="H54" s="19"/>
      <c r="I54" s="19"/>
      <c r="J54" s="19"/>
      <c r="K54" s="19"/>
      <c r="L54" s="19"/>
      <c r="M54" s="20"/>
      <c r="N54" s="8" t="s">
        <v>27</v>
      </c>
      <c r="O54" s="21" t="s">
        <v>429</v>
      </c>
      <c r="P54" s="19"/>
      <c r="Q54" s="20"/>
      <c r="R54" s="18" t="s">
        <v>0</v>
      </c>
      <c r="S54" s="19"/>
      <c r="T54" s="19"/>
      <c r="U54" s="19"/>
      <c r="V54" s="19"/>
      <c r="W54" s="19"/>
      <c r="X54" s="19"/>
      <c r="Y54" s="20"/>
    </row>
    <row r="55" spans="1:25" ht="18.2" customHeight="1" x14ac:dyDescent="0.25">
      <c r="A55" s="18" t="s">
        <v>0</v>
      </c>
      <c r="B55" s="19"/>
      <c r="C55" s="20"/>
      <c r="D55" s="18" t="s">
        <v>66</v>
      </c>
      <c r="E55" s="19"/>
      <c r="F55" s="19"/>
      <c r="G55" s="19"/>
      <c r="H55" s="19"/>
      <c r="I55" s="19"/>
      <c r="J55" s="19"/>
      <c r="K55" s="19"/>
      <c r="L55" s="19"/>
      <c r="M55" s="20"/>
      <c r="N55" s="8" t="s">
        <v>0</v>
      </c>
      <c r="O55" s="21" t="s">
        <v>429</v>
      </c>
      <c r="P55" s="19"/>
      <c r="Q55" s="20"/>
      <c r="R55" s="18" t="s">
        <v>0</v>
      </c>
      <c r="S55" s="19"/>
      <c r="T55" s="19"/>
      <c r="U55" s="19"/>
      <c r="V55" s="19"/>
      <c r="W55" s="19"/>
      <c r="X55" s="19"/>
      <c r="Y55" s="20"/>
    </row>
    <row r="56" spans="1:25" ht="18.2" customHeight="1" x14ac:dyDescent="0.25">
      <c r="A56" s="29" t="s">
        <v>430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</row>
    <row r="57" spans="1:25" ht="105" customHeight="1" x14ac:dyDescent="0.25">
      <c r="A57" s="4" t="s">
        <v>159</v>
      </c>
      <c r="B57" s="26" t="s">
        <v>431</v>
      </c>
      <c r="C57" s="20"/>
      <c r="D57" s="26" t="s">
        <v>432</v>
      </c>
      <c r="E57" s="20"/>
      <c r="F57" s="5" t="s">
        <v>433</v>
      </c>
      <c r="G57" s="27">
        <v>0.21</v>
      </c>
      <c r="H57" s="24"/>
      <c r="I57" s="27">
        <v>4014.3</v>
      </c>
      <c r="J57" s="24"/>
      <c r="K57" s="6">
        <v>4014.3</v>
      </c>
      <c r="L57" s="25"/>
      <c r="M57" s="24"/>
      <c r="N57" s="7"/>
      <c r="O57" s="7"/>
      <c r="P57" s="27">
        <v>843</v>
      </c>
      <c r="Q57" s="24"/>
      <c r="R57" s="6">
        <v>843</v>
      </c>
      <c r="S57" s="7"/>
      <c r="T57" s="25"/>
      <c r="U57" s="23"/>
      <c r="V57" s="24"/>
      <c r="W57" s="6">
        <v>12.96</v>
      </c>
      <c r="X57" s="6">
        <v>2.72</v>
      </c>
      <c r="Y57" s="7"/>
    </row>
    <row r="58" spans="1:25" ht="95.25" customHeight="1" x14ac:dyDescent="0.25">
      <c r="A58" s="4" t="s">
        <v>162</v>
      </c>
      <c r="B58" s="26" t="s">
        <v>434</v>
      </c>
      <c r="C58" s="24"/>
      <c r="D58" s="26" t="s">
        <v>435</v>
      </c>
      <c r="E58" s="24"/>
      <c r="F58" s="5" t="s">
        <v>436</v>
      </c>
      <c r="G58" s="27">
        <v>3</v>
      </c>
      <c r="H58" s="24"/>
      <c r="I58" s="27">
        <v>377.95</v>
      </c>
      <c r="J58" s="24"/>
      <c r="K58" s="6">
        <v>377.95</v>
      </c>
      <c r="L58" s="25"/>
      <c r="M58" s="24"/>
      <c r="N58" s="7"/>
      <c r="O58" s="7"/>
      <c r="P58" s="27">
        <v>1133.8499999999999</v>
      </c>
      <c r="Q58" s="24"/>
      <c r="R58" s="6">
        <v>1133.8499999999999</v>
      </c>
      <c r="S58" s="7"/>
      <c r="T58" s="25"/>
      <c r="U58" s="23"/>
      <c r="V58" s="24"/>
      <c r="W58" s="6">
        <v>1.22</v>
      </c>
      <c r="X58" s="6">
        <v>3.66</v>
      </c>
      <c r="Y58" s="7"/>
    </row>
    <row r="59" spans="1:25" ht="111.75" customHeight="1" x14ac:dyDescent="0.25">
      <c r="A59" s="4" t="s">
        <v>166</v>
      </c>
      <c r="B59" s="26" t="s">
        <v>437</v>
      </c>
      <c r="C59" s="24"/>
      <c r="D59" s="26" t="s">
        <v>438</v>
      </c>
      <c r="E59" s="24"/>
      <c r="F59" s="5" t="s">
        <v>439</v>
      </c>
      <c r="G59" s="27">
        <v>3</v>
      </c>
      <c r="H59" s="24"/>
      <c r="I59" s="27">
        <v>2021.18</v>
      </c>
      <c r="J59" s="24"/>
      <c r="K59" s="6">
        <v>2021.18</v>
      </c>
      <c r="L59" s="25"/>
      <c r="M59" s="24"/>
      <c r="N59" s="7"/>
      <c r="O59" s="7"/>
      <c r="P59" s="27">
        <v>6063.54</v>
      </c>
      <c r="Q59" s="24"/>
      <c r="R59" s="6">
        <v>6063.54</v>
      </c>
      <c r="S59" s="7"/>
      <c r="T59" s="25"/>
      <c r="U59" s="23"/>
      <c r="V59" s="24"/>
      <c r="W59" s="6">
        <v>7.29</v>
      </c>
      <c r="X59" s="6">
        <v>21.87</v>
      </c>
      <c r="Y59" s="7"/>
    </row>
    <row r="60" spans="1:25" ht="189" customHeight="1" x14ac:dyDescent="0.25">
      <c r="A60" s="4" t="s">
        <v>170</v>
      </c>
      <c r="B60" s="26" t="s">
        <v>440</v>
      </c>
      <c r="C60" s="24"/>
      <c r="D60" s="26" t="s">
        <v>441</v>
      </c>
      <c r="E60" s="24"/>
      <c r="F60" s="5" t="s">
        <v>442</v>
      </c>
      <c r="G60" s="27">
        <v>88</v>
      </c>
      <c r="H60" s="24"/>
      <c r="I60" s="27">
        <v>99.15</v>
      </c>
      <c r="J60" s="24"/>
      <c r="K60" s="6">
        <v>99.15</v>
      </c>
      <c r="L60" s="25"/>
      <c r="M60" s="24"/>
      <c r="N60" s="7"/>
      <c r="O60" s="7"/>
      <c r="P60" s="27">
        <v>8725.2000000000007</v>
      </c>
      <c r="Q60" s="24"/>
      <c r="R60" s="6">
        <v>8725.2000000000007</v>
      </c>
      <c r="S60" s="7"/>
      <c r="T60" s="25"/>
      <c r="U60" s="23"/>
      <c r="V60" s="24"/>
      <c r="W60" s="6">
        <v>0.32</v>
      </c>
      <c r="X60" s="6">
        <v>28.16</v>
      </c>
      <c r="Y60" s="7"/>
    </row>
    <row r="61" spans="1:25" ht="114.75" customHeight="1" x14ac:dyDescent="0.25">
      <c r="A61" s="4" t="s">
        <v>174</v>
      </c>
      <c r="B61" s="26" t="s">
        <v>443</v>
      </c>
      <c r="C61" s="24"/>
      <c r="D61" s="26" t="s">
        <v>444</v>
      </c>
      <c r="E61" s="24"/>
      <c r="F61" s="5" t="s">
        <v>439</v>
      </c>
      <c r="G61" s="27">
        <v>1</v>
      </c>
      <c r="H61" s="24"/>
      <c r="I61" s="27">
        <v>673.98</v>
      </c>
      <c r="J61" s="24"/>
      <c r="K61" s="6">
        <v>673.98</v>
      </c>
      <c r="L61" s="25"/>
      <c r="M61" s="24"/>
      <c r="N61" s="7"/>
      <c r="O61" s="7"/>
      <c r="P61" s="27">
        <v>673.98</v>
      </c>
      <c r="Q61" s="24"/>
      <c r="R61" s="6">
        <v>673.98</v>
      </c>
      <c r="S61" s="7"/>
      <c r="T61" s="25"/>
      <c r="U61" s="23"/>
      <c r="V61" s="24"/>
      <c r="W61" s="6">
        <v>2.4300000000000002</v>
      </c>
      <c r="X61" s="6">
        <v>2.4300000000000002</v>
      </c>
      <c r="Y61" s="7"/>
    </row>
    <row r="62" spans="1:25" ht="158.25" customHeight="1" x14ac:dyDescent="0.25">
      <c r="A62" s="4" t="s">
        <v>177</v>
      </c>
      <c r="B62" s="26" t="s">
        <v>445</v>
      </c>
      <c r="C62" s="24"/>
      <c r="D62" s="26" t="s">
        <v>446</v>
      </c>
      <c r="E62" s="24"/>
      <c r="F62" s="5" t="s">
        <v>88</v>
      </c>
      <c r="G62" s="27">
        <v>2</v>
      </c>
      <c r="H62" s="24"/>
      <c r="I62" s="27">
        <v>613.63</v>
      </c>
      <c r="J62" s="24"/>
      <c r="K62" s="6">
        <v>613.63</v>
      </c>
      <c r="L62" s="25"/>
      <c r="M62" s="24"/>
      <c r="N62" s="7"/>
      <c r="O62" s="7"/>
      <c r="P62" s="27">
        <v>1227.26</v>
      </c>
      <c r="Q62" s="24"/>
      <c r="R62" s="6">
        <v>1227.26</v>
      </c>
      <c r="S62" s="7"/>
      <c r="T62" s="25"/>
      <c r="U62" s="23"/>
      <c r="V62" s="24"/>
      <c r="W62" s="6">
        <v>2.7</v>
      </c>
      <c r="X62" s="6">
        <v>5.4</v>
      </c>
      <c r="Y62" s="7"/>
    </row>
    <row r="63" spans="1:25" ht="169.5" customHeight="1" x14ac:dyDescent="0.25">
      <c r="A63" s="4" t="s">
        <v>180</v>
      </c>
      <c r="B63" s="26" t="s">
        <v>447</v>
      </c>
      <c r="C63" s="24"/>
      <c r="D63" s="26" t="s">
        <v>448</v>
      </c>
      <c r="E63" s="24"/>
      <c r="F63" s="5" t="s">
        <v>88</v>
      </c>
      <c r="G63" s="27">
        <v>7</v>
      </c>
      <c r="H63" s="24"/>
      <c r="I63" s="27">
        <v>409.09</v>
      </c>
      <c r="J63" s="24"/>
      <c r="K63" s="6">
        <v>409.09</v>
      </c>
      <c r="L63" s="25"/>
      <c r="M63" s="24"/>
      <c r="N63" s="7"/>
      <c r="O63" s="7"/>
      <c r="P63" s="27">
        <v>2863.63</v>
      </c>
      <c r="Q63" s="24"/>
      <c r="R63" s="6">
        <v>2863.63</v>
      </c>
      <c r="S63" s="7"/>
      <c r="T63" s="25"/>
      <c r="U63" s="23"/>
      <c r="V63" s="24"/>
      <c r="W63" s="6">
        <v>1.8</v>
      </c>
      <c r="X63" s="6">
        <v>12.6</v>
      </c>
      <c r="Y63" s="7"/>
    </row>
    <row r="64" spans="1:25" ht="133.5" customHeight="1" x14ac:dyDescent="0.25">
      <c r="A64" s="4" t="s">
        <v>184</v>
      </c>
      <c r="B64" s="26" t="s">
        <v>449</v>
      </c>
      <c r="C64" s="24"/>
      <c r="D64" s="26" t="s">
        <v>450</v>
      </c>
      <c r="E64" s="24"/>
      <c r="F64" s="5" t="s">
        <v>88</v>
      </c>
      <c r="G64" s="27">
        <v>14</v>
      </c>
      <c r="H64" s="24"/>
      <c r="I64" s="27">
        <v>309.05</v>
      </c>
      <c r="J64" s="24"/>
      <c r="K64" s="6">
        <v>309.05</v>
      </c>
      <c r="L64" s="25"/>
      <c r="M64" s="24"/>
      <c r="N64" s="7"/>
      <c r="O64" s="7"/>
      <c r="P64" s="27">
        <v>4326.7</v>
      </c>
      <c r="Q64" s="24"/>
      <c r="R64" s="6">
        <v>4326.7</v>
      </c>
      <c r="S64" s="7"/>
      <c r="T64" s="25"/>
      <c r="U64" s="23"/>
      <c r="V64" s="24"/>
      <c r="W64" s="6">
        <v>1.36</v>
      </c>
      <c r="X64" s="6">
        <v>19.04</v>
      </c>
      <c r="Y64" s="7"/>
    </row>
    <row r="65" spans="1:25" ht="8.4499999999999993" customHeight="1" x14ac:dyDescent="0.25"/>
    <row r="66" spans="1:25" ht="18.2" customHeight="1" x14ac:dyDescent="0.25">
      <c r="A66" s="18" t="s">
        <v>0</v>
      </c>
      <c r="B66" s="23"/>
      <c r="C66" s="24"/>
      <c r="D66" s="18" t="s">
        <v>52</v>
      </c>
      <c r="E66" s="23"/>
      <c r="F66" s="23"/>
      <c r="G66" s="23"/>
      <c r="H66" s="23"/>
      <c r="I66" s="23"/>
      <c r="J66" s="23"/>
      <c r="K66" s="23"/>
      <c r="L66" s="23"/>
      <c r="M66" s="24"/>
      <c r="N66" s="8" t="s">
        <v>0</v>
      </c>
      <c r="O66" s="21" t="s">
        <v>451</v>
      </c>
      <c r="P66" s="23"/>
      <c r="Q66" s="24"/>
      <c r="R66" s="18" t="s">
        <v>0</v>
      </c>
      <c r="S66" s="23"/>
      <c r="T66" s="23"/>
      <c r="U66" s="23"/>
      <c r="V66" s="23"/>
      <c r="W66" s="23"/>
      <c r="X66" s="23"/>
      <c r="Y66" s="24"/>
    </row>
    <row r="67" spans="1:25" ht="18.2" customHeight="1" x14ac:dyDescent="0.25">
      <c r="A67" s="18" t="s">
        <v>0</v>
      </c>
      <c r="B67" s="23"/>
      <c r="C67" s="24"/>
      <c r="D67" s="18" t="s">
        <v>54</v>
      </c>
      <c r="E67" s="23"/>
      <c r="F67" s="23"/>
      <c r="G67" s="23"/>
      <c r="H67" s="23"/>
      <c r="I67" s="23"/>
      <c r="J67" s="23"/>
      <c r="K67" s="23"/>
      <c r="L67" s="23"/>
      <c r="M67" s="24"/>
      <c r="N67" s="8" t="s">
        <v>0</v>
      </c>
      <c r="O67" s="21" t="s">
        <v>451</v>
      </c>
      <c r="P67" s="23"/>
      <c r="Q67" s="24"/>
      <c r="R67" s="18" t="s">
        <v>0</v>
      </c>
      <c r="S67" s="23"/>
      <c r="T67" s="23"/>
      <c r="U67" s="23"/>
      <c r="V67" s="23"/>
      <c r="W67" s="23"/>
      <c r="X67" s="23"/>
      <c r="Y67" s="24"/>
    </row>
    <row r="68" spans="1:25" ht="18.2" customHeight="1" x14ac:dyDescent="0.25">
      <c r="A68" s="18" t="s">
        <v>0</v>
      </c>
      <c r="B68" s="23"/>
      <c r="C68" s="24"/>
      <c r="D68" s="18" t="s">
        <v>60</v>
      </c>
      <c r="E68" s="23"/>
      <c r="F68" s="23"/>
      <c r="G68" s="23"/>
      <c r="H68" s="23"/>
      <c r="I68" s="23"/>
      <c r="J68" s="23"/>
      <c r="K68" s="23"/>
      <c r="L68" s="23"/>
      <c r="M68" s="24"/>
      <c r="N68" s="8" t="s">
        <v>0</v>
      </c>
      <c r="O68" s="21" t="s">
        <v>452</v>
      </c>
      <c r="P68" s="19"/>
      <c r="Q68" s="20"/>
      <c r="R68" s="18" t="s">
        <v>0</v>
      </c>
      <c r="S68" s="19"/>
      <c r="T68" s="19"/>
      <c r="U68" s="19"/>
      <c r="V68" s="19"/>
      <c r="W68" s="19"/>
      <c r="X68" s="19"/>
      <c r="Y68" s="20"/>
    </row>
    <row r="69" spans="1:25" ht="18.2" customHeight="1" x14ac:dyDescent="0.25">
      <c r="A69" s="18" t="s">
        <v>0</v>
      </c>
      <c r="B69" s="19"/>
      <c r="C69" s="20"/>
      <c r="D69" s="18" t="s">
        <v>62</v>
      </c>
      <c r="E69" s="19"/>
      <c r="F69" s="19"/>
      <c r="G69" s="19"/>
      <c r="H69" s="19"/>
      <c r="I69" s="19"/>
      <c r="J69" s="19"/>
      <c r="K69" s="19"/>
      <c r="L69" s="19"/>
      <c r="M69" s="20"/>
      <c r="N69" s="8" t="s">
        <v>0</v>
      </c>
      <c r="O69" s="21" t="s">
        <v>453</v>
      </c>
      <c r="P69" s="19"/>
      <c r="Q69" s="20"/>
      <c r="R69" s="18" t="s">
        <v>0</v>
      </c>
      <c r="S69" s="19"/>
      <c r="T69" s="19"/>
      <c r="U69" s="19"/>
      <c r="V69" s="19"/>
      <c r="W69" s="19"/>
      <c r="X69" s="19"/>
      <c r="Y69" s="20"/>
    </row>
    <row r="70" spans="1:25" ht="18.2" customHeight="1" x14ac:dyDescent="0.25">
      <c r="A70" s="18" t="s">
        <v>0</v>
      </c>
      <c r="B70" s="19"/>
      <c r="C70" s="20"/>
      <c r="D70" s="18" t="s">
        <v>64</v>
      </c>
      <c r="E70" s="19"/>
      <c r="F70" s="19"/>
      <c r="G70" s="19"/>
      <c r="H70" s="19"/>
      <c r="I70" s="19"/>
      <c r="J70" s="19"/>
      <c r="K70" s="19"/>
      <c r="L70" s="19"/>
      <c r="M70" s="20"/>
      <c r="N70" s="8" t="s">
        <v>27</v>
      </c>
      <c r="O70" s="21" t="s">
        <v>454</v>
      </c>
      <c r="P70" s="19"/>
      <c r="Q70" s="20"/>
      <c r="R70" s="18" t="s">
        <v>0</v>
      </c>
      <c r="S70" s="19"/>
      <c r="T70" s="19"/>
      <c r="U70" s="19"/>
      <c r="V70" s="19"/>
      <c r="W70" s="19"/>
      <c r="X70" s="19"/>
      <c r="Y70" s="20"/>
    </row>
    <row r="71" spans="1:25" ht="18.2" customHeight="1" x14ac:dyDescent="0.25">
      <c r="A71" s="18" t="s">
        <v>0</v>
      </c>
      <c r="B71" s="19"/>
      <c r="C71" s="20"/>
      <c r="D71" s="18" t="s">
        <v>66</v>
      </c>
      <c r="E71" s="19"/>
      <c r="F71" s="19"/>
      <c r="G71" s="19"/>
      <c r="H71" s="19"/>
      <c r="I71" s="19"/>
      <c r="J71" s="19"/>
      <c r="K71" s="19"/>
      <c r="L71" s="19"/>
      <c r="M71" s="20"/>
      <c r="N71" s="8" t="s">
        <v>0</v>
      </c>
      <c r="O71" s="21" t="s">
        <v>454</v>
      </c>
      <c r="P71" s="19"/>
      <c r="Q71" s="20"/>
      <c r="R71" s="18" t="s">
        <v>0</v>
      </c>
      <c r="S71" s="19"/>
      <c r="T71" s="19"/>
      <c r="U71" s="19"/>
      <c r="V71" s="19"/>
      <c r="W71" s="19"/>
      <c r="X71" s="19"/>
      <c r="Y71" s="20"/>
    </row>
    <row r="72" spans="1:25" ht="18.2" customHeight="1" x14ac:dyDescent="0.25">
      <c r="A72" s="29" t="s">
        <v>455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</row>
    <row r="73" spans="1:25" ht="210.75" customHeight="1" x14ac:dyDescent="0.25">
      <c r="A73" s="4" t="s">
        <v>187</v>
      </c>
      <c r="B73" s="26" t="s">
        <v>456</v>
      </c>
      <c r="C73" s="20"/>
      <c r="D73" s="26" t="s">
        <v>457</v>
      </c>
      <c r="E73" s="20"/>
      <c r="F73" s="5" t="s">
        <v>458</v>
      </c>
      <c r="G73" s="27">
        <v>3.9</v>
      </c>
      <c r="H73" s="20"/>
      <c r="I73" s="27">
        <v>8627.48</v>
      </c>
      <c r="J73" s="20"/>
      <c r="K73" s="6">
        <v>2664.58</v>
      </c>
      <c r="L73" s="27">
        <v>365.31</v>
      </c>
      <c r="M73" s="20"/>
      <c r="N73" s="6">
        <v>117.21</v>
      </c>
      <c r="O73" s="6">
        <v>5597.59</v>
      </c>
      <c r="P73" s="27">
        <v>33647.17</v>
      </c>
      <c r="Q73" s="20"/>
      <c r="R73" s="6">
        <v>10391.86</v>
      </c>
      <c r="S73" s="6">
        <v>1424.71</v>
      </c>
      <c r="T73" s="27">
        <v>457.12</v>
      </c>
      <c r="U73" s="19"/>
      <c r="V73" s="20"/>
      <c r="W73" s="6">
        <v>13.49</v>
      </c>
      <c r="X73" s="6">
        <v>52.61</v>
      </c>
      <c r="Y73" s="6">
        <v>1.96</v>
      </c>
    </row>
    <row r="74" spans="1:25" ht="212.25" customHeight="1" x14ac:dyDescent="0.25">
      <c r="A74" s="4" t="s">
        <v>190</v>
      </c>
      <c r="B74" s="26" t="s">
        <v>459</v>
      </c>
      <c r="C74" s="20"/>
      <c r="D74" s="26" t="s">
        <v>460</v>
      </c>
      <c r="E74" s="20"/>
      <c r="F74" s="5" t="s">
        <v>461</v>
      </c>
      <c r="G74" s="27">
        <v>0.27900000000000003</v>
      </c>
      <c r="H74" s="20"/>
      <c r="I74" s="27">
        <v>652655.62</v>
      </c>
      <c r="J74" s="20"/>
      <c r="K74" s="6">
        <v>35977.54</v>
      </c>
      <c r="L74" s="25"/>
      <c r="M74" s="20"/>
      <c r="N74" s="7"/>
      <c r="O74" s="6">
        <v>616678.07999999996</v>
      </c>
      <c r="P74" s="27">
        <v>182090.92</v>
      </c>
      <c r="Q74" s="20"/>
      <c r="R74" s="6">
        <v>10037.73</v>
      </c>
      <c r="S74" s="7"/>
      <c r="T74" s="25"/>
      <c r="U74" s="19"/>
      <c r="V74" s="20"/>
      <c r="W74" s="6">
        <v>175.89</v>
      </c>
      <c r="X74" s="6">
        <v>49.07</v>
      </c>
      <c r="Y74" s="7"/>
    </row>
    <row r="75" spans="1:25" ht="158.25" customHeight="1" x14ac:dyDescent="0.25">
      <c r="A75" s="4" t="s">
        <v>193</v>
      </c>
      <c r="B75" s="26" t="s">
        <v>393</v>
      </c>
      <c r="C75" s="20"/>
      <c r="D75" s="26" t="s">
        <v>462</v>
      </c>
      <c r="E75" s="20"/>
      <c r="F75" s="5" t="s">
        <v>395</v>
      </c>
      <c r="G75" s="27">
        <v>5.62</v>
      </c>
      <c r="H75" s="20"/>
      <c r="I75" s="27">
        <v>3251.38</v>
      </c>
      <c r="J75" s="24"/>
      <c r="K75" s="6">
        <v>2308.79</v>
      </c>
      <c r="L75" s="27">
        <v>461.98</v>
      </c>
      <c r="M75" s="24"/>
      <c r="N75" s="6">
        <v>62.65</v>
      </c>
      <c r="O75" s="6">
        <v>480.61</v>
      </c>
      <c r="P75" s="27">
        <v>18272.759999999998</v>
      </c>
      <c r="Q75" s="24"/>
      <c r="R75" s="6">
        <v>12975.4</v>
      </c>
      <c r="S75" s="6">
        <v>2596.33</v>
      </c>
      <c r="T75" s="27">
        <v>352.09</v>
      </c>
      <c r="U75" s="23"/>
      <c r="V75" s="24"/>
      <c r="W75" s="6">
        <v>9.92</v>
      </c>
      <c r="X75" s="6">
        <v>55.75</v>
      </c>
      <c r="Y75" s="6">
        <v>1.1200000000000001</v>
      </c>
    </row>
    <row r="76" spans="1:25" ht="180.75" customHeight="1" x14ac:dyDescent="0.25">
      <c r="A76" s="4" t="s">
        <v>196</v>
      </c>
      <c r="B76" s="26" t="s">
        <v>463</v>
      </c>
      <c r="C76" s="24"/>
      <c r="D76" s="26" t="s">
        <v>464</v>
      </c>
      <c r="E76" s="24"/>
      <c r="F76" s="5" t="s">
        <v>395</v>
      </c>
      <c r="G76" s="27">
        <v>4.0031999999999996</v>
      </c>
      <c r="H76" s="24"/>
      <c r="I76" s="27">
        <v>5273.21</v>
      </c>
      <c r="J76" s="24"/>
      <c r="K76" s="6">
        <v>1394.47</v>
      </c>
      <c r="L76" s="27">
        <v>3854.5</v>
      </c>
      <c r="M76" s="24"/>
      <c r="N76" s="6">
        <v>622.76</v>
      </c>
      <c r="O76" s="6">
        <v>24.24</v>
      </c>
      <c r="P76" s="27">
        <v>21109.71</v>
      </c>
      <c r="Q76" s="24"/>
      <c r="R76" s="6">
        <v>5582.34</v>
      </c>
      <c r="S76" s="6">
        <v>15430.33</v>
      </c>
      <c r="T76" s="27">
        <v>2493.0300000000002</v>
      </c>
      <c r="U76" s="23"/>
      <c r="V76" s="24"/>
      <c r="W76" s="6">
        <v>5.99</v>
      </c>
      <c r="X76" s="6">
        <v>23.99</v>
      </c>
      <c r="Y76" s="6">
        <v>7.96</v>
      </c>
    </row>
    <row r="77" spans="1:25" ht="218.25" customHeight="1" x14ac:dyDescent="0.25">
      <c r="A77" s="4" t="s">
        <v>199</v>
      </c>
      <c r="B77" s="26" t="s">
        <v>154</v>
      </c>
      <c r="C77" s="24"/>
      <c r="D77" s="26" t="s">
        <v>465</v>
      </c>
      <c r="E77" s="24"/>
      <c r="F77" s="5" t="s">
        <v>113</v>
      </c>
      <c r="G77" s="27">
        <v>0.78</v>
      </c>
      <c r="H77" s="24"/>
      <c r="I77" s="27">
        <v>26823.09</v>
      </c>
      <c r="J77" s="24"/>
      <c r="K77" s="6">
        <v>26823.09</v>
      </c>
      <c r="L77" s="25"/>
      <c r="M77" s="24"/>
      <c r="N77" s="7"/>
      <c r="O77" s="7"/>
      <c r="P77" s="27">
        <v>20922.009999999998</v>
      </c>
      <c r="Q77" s="24"/>
      <c r="R77" s="6">
        <v>20922.009999999998</v>
      </c>
      <c r="S77" s="7"/>
      <c r="T77" s="25"/>
      <c r="U77" s="23"/>
      <c r="V77" s="24"/>
      <c r="W77" s="6">
        <v>147.83000000000001</v>
      </c>
      <c r="X77" s="6">
        <v>115.31</v>
      </c>
      <c r="Y77" s="7"/>
    </row>
    <row r="78" spans="1:25" ht="278.25" customHeight="1" x14ac:dyDescent="0.25">
      <c r="A78" s="4" t="s">
        <v>202</v>
      </c>
      <c r="B78" s="26" t="s">
        <v>466</v>
      </c>
      <c r="C78" s="24"/>
      <c r="D78" s="26" t="s">
        <v>467</v>
      </c>
      <c r="E78" s="24"/>
      <c r="F78" s="5" t="s">
        <v>468</v>
      </c>
      <c r="G78" s="27">
        <v>1.2E-2</v>
      </c>
      <c r="H78" s="24"/>
      <c r="I78" s="27">
        <v>467847.01</v>
      </c>
      <c r="J78" s="24"/>
      <c r="K78" s="6">
        <v>88817.03</v>
      </c>
      <c r="L78" s="27">
        <v>1205.5899999999999</v>
      </c>
      <c r="M78" s="24"/>
      <c r="N78" s="6">
        <v>175.54</v>
      </c>
      <c r="O78" s="6">
        <v>377824.39</v>
      </c>
      <c r="P78" s="27">
        <v>5614.16</v>
      </c>
      <c r="Q78" s="24"/>
      <c r="R78" s="6">
        <v>1065.8</v>
      </c>
      <c r="S78" s="6">
        <v>14.47</v>
      </c>
      <c r="T78" s="27">
        <v>2.11</v>
      </c>
      <c r="U78" s="23"/>
      <c r="V78" s="24"/>
      <c r="W78" s="6">
        <v>404.69</v>
      </c>
      <c r="X78" s="6">
        <v>4.8600000000000003</v>
      </c>
      <c r="Y78" s="6">
        <v>0.01</v>
      </c>
    </row>
    <row r="79" spans="1:25" ht="144.75" customHeight="1" x14ac:dyDescent="0.25">
      <c r="A79" s="4" t="s">
        <v>204</v>
      </c>
      <c r="B79" s="26" t="s">
        <v>391</v>
      </c>
      <c r="C79" s="24"/>
      <c r="D79" s="26" t="s">
        <v>469</v>
      </c>
      <c r="E79" s="24"/>
      <c r="F79" s="5" t="s">
        <v>387</v>
      </c>
      <c r="G79" s="27">
        <v>0.01</v>
      </c>
      <c r="H79" s="24"/>
      <c r="I79" s="27">
        <v>5991.19</v>
      </c>
      <c r="J79" s="24"/>
      <c r="K79" s="6">
        <v>3458.22</v>
      </c>
      <c r="L79" s="27">
        <v>962.33</v>
      </c>
      <c r="M79" s="24"/>
      <c r="N79" s="6">
        <v>118.92</v>
      </c>
      <c r="O79" s="6">
        <v>1570.64</v>
      </c>
      <c r="P79" s="27">
        <v>59.91</v>
      </c>
      <c r="Q79" s="24"/>
      <c r="R79" s="6">
        <v>34.58</v>
      </c>
      <c r="S79" s="6">
        <v>9.6199999999999992</v>
      </c>
      <c r="T79" s="27">
        <v>1.19</v>
      </c>
      <c r="U79" s="23"/>
      <c r="V79" s="24"/>
      <c r="W79" s="6">
        <v>15.2</v>
      </c>
      <c r="X79" s="6">
        <v>0.15</v>
      </c>
      <c r="Y79" s="7"/>
    </row>
    <row r="80" spans="1:25" ht="123.75" customHeight="1" x14ac:dyDescent="0.25">
      <c r="A80" s="4" t="s">
        <v>206</v>
      </c>
      <c r="B80" s="26" t="s">
        <v>470</v>
      </c>
      <c r="C80" s="24"/>
      <c r="D80" s="26" t="s">
        <v>471</v>
      </c>
      <c r="E80" s="24"/>
      <c r="F80" s="5" t="s">
        <v>472</v>
      </c>
      <c r="G80" s="27">
        <v>2</v>
      </c>
      <c r="H80" s="24"/>
      <c r="I80" s="27">
        <v>168.92</v>
      </c>
      <c r="J80" s="24"/>
      <c r="K80" s="6">
        <v>37.770000000000003</v>
      </c>
      <c r="L80" s="27">
        <v>0.85</v>
      </c>
      <c r="M80" s="24"/>
      <c r="N80" s="7"/>
      <c r="O80" s="6">
        <v>130.30000000000001</v>
      </c>
      <c r="P80" s="27">
        <v>337.84</v>
      </c>
      <c r="Q80" s="24"/>
      <c r="R80" s="6">
        <v>75.540000000000006</v>
      </c>
      <c r="S80" s="6">
        <v>1.7</v>
      </c>
      <c r="T80" s="25"/>
      <c r="U80" s="23"/>
      <c r="V80" s="24"/>
      <c r="W80" s="6">
        <v>0.17</v>
      </c>
      <c r="X80" s="6">
        <v>0.34</v>
      </c>
      <c r="Y80" s="7"/>
    </row>
    <row r="81" spans="1:25" ht="163.5" customHeight="1" x14ac:dyDescent="0.25">
      <c r="A81" s="4" t="s">
        <v>208</v>
      </c>
      <c r="B81" s="26" t="s">
        <v>372</v>
      </c>
      <c r="C81" s="24"/>
      <c r="D81" s="26" t="s">
        <v>473</v>
      </c>
      <c r="E81" s="24"/>
      <c r="F81" s="5" t="s">
        <v>88</v>
      </c>
      <c r="G81" s="27">
        <v>2</v>
      </c>
      <c r="H81" s="24"/>
      <c r="I81" s="27">
        <v>5706.84</v>
      </c>
      <c r="J81" s="24"/>
      <c r="K81" s="6">
        <v>1117.9000000000001</v>
      </c>
      <c r="L81" s="27">
        <v>863.84</v>
      </c>
      <c r="M81" s="24"/>
      <c r="N81" s="6">
        <v>128.37</v>
      </c>
      <c r="O81" s="6">
        <v>3725.1</v>
      </c>
      <c r="P81" s="27">
        <v>11413.68</v>
      </c>
      <c r="Q81" s="24"/>
      <c r="R81" s="6">
        <v>2235.8000000000002</v>
      </c>
      <c r="S81" s="6">
        <v>1727.68</v>
      </c>
      <c r="T81" s="27">
        <v>256.74</v>
      </c>
      <c r="U81" s="23"/>
      <c r="V81" s="24"/>
      <c r="W81" s="6">
        <v>4.66</v>
      </c>
      <c r="X81" s="6">
        <v>9.32</v>
      </c>
      <c r="Y81" s="6">
        <v>0.82</v>
      </c>
    </row>
    <row r="82" spans="1:25" ht="120" customHeight="1" x14ac:dyDescent="0.25">
      <c r="A82" s="4" t="s">
        <v>212</v>
      </c>
      <c r="B82" s="26" t="s">
        <v>474</v>
      </c>
      <c r="C82" s="24"/>
      <c r="D82" s="26" t="s">
        <v>475</v>
      </c>
      <c r="E82" s="24"/>
      <c r="F82" s="5" t="s">
        <v>227</v>
      </c>
      <c r="G82" s="27">
        <v>1.2</v>
      </c>
      <c r="H82" s="24"/>
      <c r="I82" s="27">
        <v>240018.1</v>
      </c>
      <c r="J82" s="24"/>
      <c r="K82" s="6">
        <v>8516.66</v>
      </c>
      <c r="L82" s="27">
        <v>15921.93</v>
      </c>
      <c r="M82" s="24"/>
      <c r="N82" s="6">
        <v>3599.6</v>
      </c>
      <c r="O82" s="6">
        <v>215579.51</v>
      </c>
      <c r="P82" s="27">
        <v>288021.71999999997</v>
      </c>
      <c r="Q82" s="24"/>
      <c r="R82" s="6">
        <v>10219.99</v>
      </c>
      <c r="S82" s="6">
        <v>19106.32</v>
      </c>
      <c r="T82" s="27">
        <v>4319.5200000000004</v>
      </c>
      <c r="U82" s="23"/>
      <c r="V82" s="24"/>
      <c r="W82" s="6">
        <v>35</v>
      </c>
      <c r="X82" s="6">
        <v>42</v>
      </c>
      <c r="Y82" s="6">
        <v>13.8</v>
      </c>
    </row>
    <row r="83" spans="1:25" ht="172.5" customHeight="1" x14ac:dyDescent="0.25">
      <c r="A83" s="4" t="s">
        <v>213</v>
      </c>
      <c r="B83" s="26" t="s">
        <v>476</v>
      </c>
      <c r="C83" s="24"/>
      <c r="D83" s="26" t="s">
        <v>477</v>
      </c>
      <c r="E83" s="24"/>
      <c r="F83" s="5" t="s">
        <v>376</v>
      </c>
      <c r="G83" s="27">
        <v>0.08</v>
      </c>
      <c r="H83" s="24"/>
      <c r="I83" s="27">
        <v>175506.26</v>
      </c>
      <c r="J83" s="24"/>
      <c r="K83" s="6">
        <v>73041.100000000006</v>
      </c>
      <c r="L83" s="27">
        <v>90635.81</v>
      </c>
      <c r="M83" s="24"/>
      <c r="N83" s="6">
        <v>28411.29</v>
      </c>
      <c r="O83" s="6">
        <v>11829.35</v>
      </c>
      <c r="P83" s="27">
        <v>14040.5</v>
      </c>
      <c r="Q83" s="24"/>
      <c r="R83" s="6">
        <v>5843.29</v>
      </c>
      <c r="S83" s="6">
        <v>7250.86</v>
      </c>
      <c r="T83" s="27">
        <v>2272.9</v>
      </c>
      <c r="U83" s="23"/>
      <c r="V83" s="24"/>
      <c r="W83" s="6">
        <v>304.48</v>
      </c>
      <c r="X83" s="6">
        <v>24.36</v>
      </c>
      <c r="Y83" s="6">
        <v>7.26</v>
      </c>
    </row>
    <row r="84" spans="1:25" ht="82.35" customHeight="1" x14ac:dyDescent="0.25">
      <c r="A84" s="4" t="s">
        <v>214</v>
      </c>
      <c r="B84" s="26" t="s">
        <v>299</v>
      </c>
      <c r="C84" s="24"/>
      <c r="D84" s="26" t="s">
        <v>478</v>
      </c>
      <c r="E84" s="24"/>
      <c r="F84" s="5" t="s">
        <v>48</v>
      </c>
      <c r="G84" s="27">
        <v>70.2</v>
      </c>
      <c r="H84" s="24"/>
      <c r="I84" s="27">
        <v>66.22</v>
      </c>
      <c r="J84" s="24"/>
      <c r="K84" s="7"/>
      <c r="L84" s="25"/>
      <c r="M84" s="24"/>
      <c r="N84" s="7"/>
      <c r="O84" s="7"/>
      <c r="P84" s="27">
        <v>4648.6400000000003</v>
      </c>
      <c r="Q84" s="24"/>
      <c r="R84" s="7"/>
      <c r="S84" s="7"/>
      <c r="T84" s="25"/>
      <c r="U84" s="23"/>
      <c r="V84" s="24"/>
      <c r="W84" s="7"/>
      <c r="X84" s="7"/>
      <c r="Y84" s="7"/>
    </row>
    <row r="85" spans="1:25" ht="82.35" customHeight="1" x14ac:dyDescent="0.25">
      <c r="A85" s="4" t="s">
        <v>215</v>
      </c>
      <c r="B85" s="26" t="s">
        <v>50</v>
      </c>
      <c r="C85" s="24"/>
      <c r="D85" s="26" t="s">
        <v>479</v>
      </c>
      <c r="E85" s="24"/>
      <c r="F85" s="5" t="s">
        <v>48</v>
      </c>
      <c r="G85" s="27">
        <v>70.2</v>
      </c>
      <c r="H85" s="24"/>
      <c r="I85" s="27">
        <v>362.64</v>
      </c>
      <c r="J85" s="24"/>
      <c r="K85" s="7"/>
      <c r="L85" s="25"/>
      <c r="M85" s="24"/>
      <c r="N85" s="7"/>
      <c r="O85" s="7"/>
      <c r="P85" s="27">
        <v>25457.33</v>
      </c>
      <c r="Q85" s="24"/>
      <c r="R85" s="7"/>
      <c r="S85" s="7"/>
      <c r="T85" s="25"/>
      <c r="U85" s="23"/>
      <c r="V85" s="24"/>
      <c r="W85" s="7"/>
      <c r="X85" s="7"/>
      <c r="Y85" s="7"/>
    </row>
    <row r="86" spans="1:25" ht="8.4499999999999993" customHeight="1" x14ac:dyDescent="0.25"/>
    <row r="87" spans="1:25" ht="18.2" customHeight="1" x14ac:dyDescent="0.25">
      <c r="A87" s="18" t="s">
        <v>0</v>
      </c>
      <c r="B87" s="23"/>
      <c r="C87" s="24"/>
      <c r="D87" s="18" t="s">
        <v>52</v>
      </c>
      <c r="E87" s="23"/>
      <c r="F87" s="23"/>
      <c r="G87" s="23"/>
      <c r="H87" s="23"/>
      <c r="I87" s="23"/>
      <c r="J87" s="23"/>
      <c r="K87" s="23"/>
      <c r="L87" s="23"/>
      <c r="M87" s="24"/>
      <c r="N87" s="8" t="s">
        <v>0</v>
      </c>
      <c r="O87" s="21" t="s">
        <v>480</v>
      </c>
      <c r="P87" s="23"/>
      <c r="Q87" s="24"/>
      <c r="R87" s="18" t="s">
        <v>0</v>
      </c>
      <c r="S87" s="23"/>
      <c r="T87" s="23"/>
      <c r="U87" s="23"/>
      <c r="V87" s="23"/>
      <c r="W87" s="23"/>
      <c r="X87" s="23"/>
      <c r="Y87" s="24"/>
    </row>
    <row r="88" spans="1:25" ht="18.2" customHeight="1" x14ac:dyDescent="0.25">
      <c r="A88" s="18" t="s">
        <v>0</v>
      </c>
      <c r="B88" s="23"/>
      <c r="C88" s="24"/>
      <c r="D88" s="18" t="s">
        <v>84</v>
      </c>
      <c r="E88" s="23"/>
      <c r="F88" s="23"/>
      <c r="G88" s="23"/>
      <c r="H88" s="23"/>
      <c r="I88" s="23"/>
      <c r="J88" s="23"/>
      <c r="K88" s="23"/>
      <c r="L88" s="23"/>
      <c r="M88" s="24"/>
      <c r="N88" s="8" t="s">
        <v>0</v>
      </c>
      <c r="O88" s="21" t="s">
        <v>481</v>
      </c>
      <c r="P88" s="23"/>
      <c r="Q88" s="24"/>
      <c r="R88" s="18" t="s">
        <v>0</v>
      </c>
      <c r="S88" s="23"/>
      <c r="T88" s="23"/>
      <c r="U88" s="23"/>
      <c r="V88" s="23"/>
      <c r="W88" s="23"/>
      <c r="X88" s="23"/>
      <c r="Y88" s="24"/>
    </row>
    <row r="89" spans="1:25" ht="18.2" customHeight="1" x14ac:dyDescent="0.25">
      <c r="A89" s="18" t="s">
        <v>0</v>
      </c>
      <c r="B89" s="23"/>
      <c r="C89" s="24"/>
      <c r="D89" s="18" t="s">
        <v>54</v>
      </c>
      <c r="E89" s="23"/>
      <c r="F89" s="23"/>
      <c r="G89" s="23"/>
      <c r="H89" s="23"/>
      <c r="I89" s="23"/>
      <c r="J89" s="23"/>
      <c r="K89" s="23"/>
      <c r="L89" s="23"/>
      <c r="M89" s="24"/>
      <c r="N89" s="8" t="s">
        <v>0</v>
      </c>
      <c r="O89" s="21" t="s">
        <v>482</v>
      </c>
      <c r="P89" s="23"/>
      <c r="Q89" s="24"/>
      <c r="R89" s="18" t="s">
        <v>0</v>
      </c>
      <c r="S89" s="23"/>
      <c r="T89" s="23"/>
      <c r="U89" s="23"/>
      <c r="V89" s="23"/>
      <c r="W89" s="23"/>
      <c r="X89" s="23"/>
      <c r="Y89" s="24"/>
    </row>
    <row r="90" spans="1:25" ht="18.2" customHeight="1" x14ac:dyDescent="0.25">
      <c r="A90" s="18" t="s">
        <v>0</v>
      </c>
      <c r="B90" s="23"/>
      <c r="C90" s="24"/>
      <c r="D90" s="18" t="s">
        <v>56</v>
      </c>
      <c r="E90" s="23"/>
      <c r="F90" s="23"/>
      <c r="G90" s="23"/>
      <c r="H90" s="23"/>
      <c r="I90" s="23"/>
      <c r="J90" s="23"/>
      <c r="K90" s="23"/>
      <c r="L90" s="23"/>
      <c r="M90" s="24"/>
      <c r="N90" s="8" t="s">
        <v>0</v>
      </c>
      <c r="O90" s="21" t="s">
        <v>483</v>
      </c>
      <c r="P90" s="23"/>
      <c r="Q90" s="24"/>
      <c r="R90" s="18" t="s">
        <v>0</v>
      </c>
      <c r="S90" s="23"/>
      <c r="T90" s="23"/>
      <c r="U90" s="23"/>
      <c r="V90" s="23"/>
      <c r="W90" s="23"/>
      <c r="X90" s="23"/>
      <c r="Y90" s="24"/>
    </row>
    <row r="91" spans="1:25" ht="18.2" customHeight="1" x14ac:dyDescent="0.25">
      <c r="A91" s="18" t="s">
        <v>0</v>
      </c>
      <c r="B91" s="23"/>
      <c r="C91" s="24"/>
      <c r="D91" s="18" t="s">
        <v>58</v>
      </c>
      <c r="E91" s="23"/>
      <c r="F91" s="23"/>
      <c r="G91" s="23"/>
      <c r="H91" s="23"/>
      <c r="I91" s="23"/>
      <c r="J91" s="23"/>
      <c r="K91" s="23"/>
      <c r="L91" s="23"/>
      <c r="M91" s="24"/>
      <c r="N91" s="8" t="s">
        <v>0</v>
      </c>
      <c r="O91" s="21" t="s">
        <v>484</v>
      </c>
      <c r="P91" s="23"/>
      <c r="Q91" s="24"/>
      <c r="R91" s="18" t="s">
        <v>0</v>
      </c>
      <c r="S91" s="23"/>
      <c r="T91" s="23"/>
      <c r="U91" s="23"/>
      <c r="V91" s="23"/>
      <c r="W91" s="23"/>
      <c r="X91" s="23"/>
      <c r="Y91" s="24"/>
    </row>
    <row r="92" spans="1:25" ht="18.2" customHeight="1" x14ac:dyDescent="0.25">
      <c r="A92" s="18" t="s">
        <v>0</v>
      </c>
      <c r="B92" s="23"/>
      <c r="C92" s="24"/>
      <c r="D92" s="18" t="s">
        <v>60</v>
      </c>
      <c r="E92" s="19"/>
      <c r="F92" s="19"/>
      <c r="G92" s="19"/>
      <c r="H92" s="19"/>
      <c r="I92" s="19"/>
      <c r="J92" s="19"/>
      <c r="K92" s="19"/>
      <c r="L92" s="19"/>
      <c r="M92" s="20"/>
      <c r="N92" s="8" t="s">
        <v>0</v>
      </c>
      <c r="O92" s="21" t="s">
        <v>485</v>
      </c>
      <c r="P92" s="19"/>
      <c r="Q92" s="20"/>
      <c r="R92" s="18" t="s">
        <v>0</v>
      </c>
      <c r="S92" s="19"/>
      <c r="T92" s="19"/>
      <c r="U92" s="19"/>
      <c r="V92" s="19"/>
      <c r="W92" s="19"/>
      <c r="X92" s="19"/>
      <c r="Y92" s="20"/>
    </row>
    <row r="93" spans="1:25" ht="18.2" customHeight="1" x14ac:dyDescent="0.25">
      <c r="A93" s="18" t="s">
        <v>0</v>
      </c>
      <c r="B93" s="19"/>
      <c r="C93" s="20"/>
      <c r="D93" s="18" t="s">
        <v>62</v>
      </c>
      <c r="E93" s="19"/>
      <c r="F93" s="19"/>
      <c r="G93" s="19"/>
      <c r="H93" s="19"/>
      <c r="I93" s="19"/>
      <c r="J93" s="19"/>
      <c r="K93" s="19"/>
      <c r="L93" s="19"/>
      <c r="M93" s="20"/>
      <c r="N93" s="8" t="s">
        <v>0</v>
      </c>
      <c r="O93" s="21" t="s">
        <v>486</v>
      </c>
      <c r="P93" s="19"/>
      <c r="Q93" s="20"/>
      <c r="R93" s="18" t="s">
        <v>0</v>
      </c>
      <c r="S93" s="19"/>
      <c r="T93" s="19"/>
      <c r="U93" s="19"/>
      <c r="V93" s="19"/>
      <c r="W93" s="19"/>
      <c r="X93" s="19"/>
      <c r="Y93" s="20"/>
    </row>
    <row r="94" spans="1:25" ht="18.2" customHeight="1" x14ac:dyDescent="0.25">
      <c r="A94" s="18" t="s">
        <v>0</v>
      </c>
      <c r="B94" s="19"/>
      <c r="C94" s="20"/>
      <c r="D94" s="18" t="s">
        <v>64</v>
      </c>
      <c r="E94" s="19"/>
      <c r="F94" s="19"/>
      <c r="G94" s="19"/>
      <c r="H94" s="19"/>
      <c r="I94" s="19"/>
      <c r="J94" s="19"/>
      <c r="K94" s="19"/>
      <c r="L94" s="19"/>
      <c r="M94" s="20"/>
      <c r="N94" s="8" t="s">
        <v>27</v>
      </c>
      <c r="O94" s="21" t="s">
        <v>487</v>
      </c>
      <c r="P94" s="19"/>
      <c r="Q94" s="20"/>
      <c r="R94" s="18" t="s">
        <v>0</v>
      </c>
      <c r="S94" s="19"/>
      <c r="T94" s="19"/>
      <c r="U94" s="19"/>
      <c r="V94" s="19"/>
      <c r="W94" s="19"/>
      <c r="X94" s="19"/>
      <c r="Y94" s="20"/>
    </row>
    <row r="95" spans="1:25" ht="18.2" customHeight="1" x14ac:dyDescent="0.25">
      <c r="A95" s="18" t="s">
        <v>0</v>
      </c>
      <c r="B95" s="19"/>
      <c r="C95" s="20"/>
      <c r="D95" s="18" t="s">
        <v>66</v>
      </c>
      <c r="E95" s="19"/>
      <c r="F95" s="19"/>
      <c r="G95" s="19"/>
      <c r="H95" s="19"/>
      <c r="I95" s="19"/>
      <c r="J95" s="19"/>
      <c r="K95" s="19"/>
      <c r="L95" s="19"/>
      <c r="M95" s="20"/>
      <c r="N95" s="8" t="s">
        <v>0</v>
      </c>
      <c r="O95" s="21" t="s">
        <v>487</v>
      </c>
      <c r="P95" s="19"/>
      <c r="Q95" s="20"/>
      <c r="R95" s="18" t="s">
        <v>0</v>
      </c>
      <c r="S95" s="19"/>
      <c r="T95" s="19"/>
      <c r="U95" s="19"/>
      <c r="V95" s="19"/>
      <c r="W95" s="19"/>
      <c r="X95" s="19"/>
      <c r="Y95" s="20"/>
    </row>
    <row r="96" spans="1:25" ht="18.2" customHeight="1" x14ac:dyDescent="0.25">
      <c r="A96" s="29" t="s">
        <v>85</v>
      </c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</row>
    <row r="97" spans="1:25" ht="38.85" customHeight="1" x14ac:dyDescent="0.25">
      <c r="A97" s="4" t="s">
        <v>219</v>
      </c>
      <c r="B97" s="26" t="s">
        <v>488</v>
      </c>
      <c r="C97" s="20"/>
      <c r="D97" s="26" t="s">
        <v>489</v>
      </c>
      <c r="E97" s="20"/>
      <c r="F97" s="5" t="s">
        <v>490</v>
      </c>
      <c r="G97" s="27">
        <v>4.4999999999999998E-2</v>
      </c>
      <c r="H97" s="20"/>
      <c r="I97" s="27">
        <v>12507.94</v>
      </c>
      <c r="J97" s="20"/>
      <c r="K97" s="7"/>
      <c r="L97" s="25"/>
      <c r="M97" s="20"/>
      <c r="N97" s="7"/>
      <c r="O97" s="6">
        <v>12507.94</v>
      </c>
      <c r="P97" s="27">
        <v>562.86</v>
      </c>
      <c r="Q97" s="20"/>
      <c r="R97" s="7"/>
      <c r="S97" s="7"/>
      <c r="T97" s="25"/>
      <c r="U97" s="19"/>
      <c r="V97" s="20"/>
      <c r="W97" s="7"/>
      <c r="X97" s="7"/>
      <c r="Y97" s="7"/>
    </row>
    <row r="98" spans="1:25" ht="38.85" customHeight="1" x14ac:dyDescent="0.25">
      <c r="A98" s="4" t="s">
        <v>221</v>
      </c>
      <c r="B98" s="26" t="s">
        <v>491</v>
      </c>
      <c r="C98" s="20"/>
      <c r="D98" s="26" t="s">
        <v>492</v>
      </c>
      <c r="E98" s="20"/>
      <c r="F98" s="5" t="s">
        <v>376</v>
      </c>
      <c r="G98" s="27">
        <v>0.23</v>
      </c>
      <c r="H98" s="24"/>
      <c r="I98" s="27">
        <v>3502.17</v>
      </c>
      <c r="J98" s="24"/>
      <c r="K98" s="7"/>
      <c r="L98" s="25"/>
      <c r="M98" s="24"/>
      <c r="N98" s="7"/>
      <c r="O98" s="6">
        <v>3502.17</v>
      </c>
      <c r="P98" s="27">
        <v>805.5</v>
      </c>
      <c r="Q98" s="24"/>
      <c r="R98" s="7"/>
      <c r="S98" s="7"/>
      <c r="T98" s="25"/>
      <c r="U98" s="23"/>
      <c r="V98" s="24"/>
      <c r="W98" s="7"/>
      <c r="X98" s="7"/>
      <c r="Y98" s="7"/>
    </row>
    <row r="99" spans="1:25" ht="38.85" customHeight="1" x14ac:dyDescent="0.25">
      <c r="A99" s="4" t="s">
        <v>224</v>
      </c>
      <c r="B99" s="26" t="s">
        <v>493</v>
      </c>
      <c r="C99" s="24"/>
      <c r="D99" s="26" t="s">
        <v>494</v>
      </c>
      <c r="E99" s="24"/>
      <c r="F99" s="5" t="s">
        <v>376</v>
      </c>
      <c r="G99" s="27">
        <v>0.01</v>
      </c>
      <c r="H99" s="24"/>
      <c r="I99" s="27">
        <v>15621.5</v>
      </c>
      <c r="J99" s="24"/>
      <c r="K99" s="7"/>
      <c r="L99" s="25"/>
      <c r="M99" s="24"/>
      <c r="N99" s="7"/>
      <c r="O99" s="6">
        <v>15621.5</v>
      </c>
      <c r="P99" s="27">
        <v>156.22</v>
      </c>
      <c r="Q99" s="24"/>
      <c r="R99" s="7"/>
      <c r="S99" s="7"/>
      <c r="T99" s="25"/>
      <c r="U99" s="23"/>
      <c r="V99" s="24"/>
      <c r="W99" s="7"/>
      <c r="X99" s="7"/>
      <c r="Y99" s="7"/>
    </row>
    <row r="100" spans="1:25" ht="38.85" customHeight="1" x14ac:dyDescent="0.25">
      <c r="A100" s="4" t="s">
        <v>228</v>
      </c>
      <c r="B100" s="26" t="s">
        <v>495</v>
      </c>
      <c r="C100" s="24"/>
      <c r="D100" s="26" t="s">
        <v>496</v>
      </c>
      <c r="E100" s="24"/>
      <c r="F100" s="5" t="s">
        <v>376</v>
      </c>
      <c r="G100" s="27">
        <v>0.05</v>
      </c>
      <c r="H100" s="24"/>
      <c r="I100" s="27">
        <v>2576.27</v>
      </c>
      <c r="J100" s="24"/>
      <c r="K100" s="7"/>
      <c r="L100" s="25"/>
      <c r="M100" s="24"/>
      <c r="N100" s="7"/>
      <c r="O100" s="6">
        <v>2576.27</v>
      </c>
      <c r="P100" s="27">
        <v>128.81</v>
      </c>
      <c r="Q100" s="24"/>
      <c r="R100" s="7"/>
      <c r="S100" s="7"/>
      <c r="T100" s="25"/>
      <c r="U100" s="23"/>
      <c r="V100" s="24"/>
      <c r="W100" s="7"/>
      <c r="X100" s="7"/>
      <c r="Y100" s="7"/>
    </row>
    <row r="101" spans="1:25" ht="36.75" customHeight="1" x14ac:dyDescent="0.25">
      <c r="A101" s="4" t="s">
        <v>230</v>
      </c>
      <c r="B101" s="26" t="s">
        <v>497</v>
      </c>
      <c r="C101" s="24"/>
      <c r="D101" s="26" t="s">
        <v>498</v>
      </c>
      <c r="E101" s="24"/>
      <c r="F101" s="5" t="s">
        <v>499</v>
      </c>
      <c r="G101" s="27">
        <v>20.6</v>
      </c>
      <c r="H101" s="24"/>
      <c r="I101" s="27">
        <v>218.64</v>
      </c>
      <c r="J101" s="24"/>
      <c r="K101" s="7"/>
      <c r="L101" s="25"/>
      <c r="M101" s="24"/>
      <c r="N101" s="7"/>
      <c r="O101" s="6">
        <v>218.64</v>
      </c>
      <c r="P101" s="27">
        <v>4503.9799999999996</v>
      </c>
      <c r="Q101" s="24"/>
      <c r="R101" s="7"/>
      <c r="S101" s="7"/>
      <c r="T101" s="25"/>
      <c r="U101" s="23"/>
      <c r="V101" s="24"/>
      <c r="W101" s="7"/>
      <c r="X101" s="7"/>
      <c r="Y101" s="7"/>
    </row>
    <row r="102" spans="1:25" ht="36.75" customHeight="1" x14ac:dyDescent="0.25">
      <c r="A102" s="4" t="s">
        <v>232</v>
      </c>
      <c r="B102" s="26" t="s">
        <v>500</v>
      </c>
      <c r="C102" s="24"/>
      <c r="D102" s="26" t="s">
        <v>501</v>
      </c>
      <c r="E102" s="24"/>
      <c r="F102" s="5" t="s">
        <v>499</v>
      </c>
      <c r="G102" s="27">
        <v>8.6</v>
      </c>
      <c r="H102" s="24"/>
      <c r="I102" s="27">
        <v>328.31</v>
      </c>
      <c r="J102" s="24"/>
      <c r="K102" s="7"/>
      <c r="L102" s="25"/>
      <c r="M102" s="24"/>
      <c r="N102" s="7"/>
      <c r="O102" s="6">
        <v>328.31</v>
      </c>
      <c r="P102" s="27">
        <v>2823.47</v>
      </c>
      <c r="Q102" s="24"/>
      <c r="R102" s="7"/>
      <c r="S102" s="7"/>
      <c r="T102" s="25"/>
      <c r="U102" s="23"/>
      <c r="V102" s="24"/>
      <c r="W102" s="7"/>
      <c r="X102" s="7"/>
      <c r="Y102" s="7"/>
    </row>
    <row r="103" spans="1:25" ht="36" customHeight="1" x14ac:dyDescent="0.25">
      <c r="A103" s="4" t="s">
        <v>235</v>
      </c>
      <c r="B103" s="26" t="s">
        <v>502</v>
      </c>
      <c r="C103" s="24"/>
      <c r="D103" s="26" t="s">
        <v>503</v>
      </c>
      <c r="E103" s="24"/>
      <c r="F103" s="5" t="s">
        <v>499</v>
      </c>
      <c r="G103" s="27">
        <v>3.4</v>
      </c>
      <c r="H103" s="24"/>
      <c r="I103" s="27">
        <v>509.38</v>
      </c>
      <c r="J103" s="24"/>
      <c r="K103" s="7"/>
      <c r="L103" s="25"/>
      <c r="M103" s="24"/>
      <c r="N103" s="7"/>
      <c r="O103" s="6">
        <v>509.38</v>
      </c>
      <c r="P103" s="27">
        <v>1731.89</v>
      </c>
      <c r="Q103" s="24"/>
      <c r="R103" s="7"/>
      <c r="S103" s="7"/>
      <c r="T103" s="25"/>
      <c r="U103" s="23"/>
      <c r="V103" s="24"/>
      <c r="W103" s="7"/>
      <c r="X103" s="7"/>
      <c r="Y103" s="7"/>
    </row>
    <row r="104" spans="1:25" ht="38.85" customHeight="1" x14ac:dyDescent="0.25">
      <c r="A104" s="4" t="s">
        <v>238</v>
      </c>
      <c r="B104" s="26" t="s">
        <v>504</v>
      </c>
      <c r="C104" s="24"/>
      <c r="D104" s="26" t="s">
        <v>505</v>
      </c>
      <c r="E104" s="24"/>
      <c r="F104" s="5" t="s">
        <v>419</v>
      </c>
      <c r="G104" s="27">
        <v>41.2</v>
      </c>
      <c r="H104" s="24"/>
      <c r="I104" s="27">
        <v>40.799999999999997</v>
      </c>
      <c r="J104" s="24"/>
      <c r="K104" s="7"/>
      <c r="L104" s="25"/>
      <c r="M104" s="24"/>
      <c r="N104" s="7"/>
      <c r="O104" s="6">
        <v>40.799999999999997</v>
      </c>
      <c r="P104" s="27">
        <v>1680.96</v>
      </c>
      <c r="Q104" s="24"/>
      <c r="R104" s="7"/>
      <c r="S104" s="7"/>
      <c r="T104" s="25"/>
      <c r="U104" s="23"/>
      <c r="V104" s="24"/>
      <c r="W104" s="7"/>
      <c r="X104" s="7"/>
      <c r="Y104" s="7"/>
    </row>
    <row r="105" spans="1:25" ht="38.85" customHeight="1" x14ac:dyDescent="0.25">
      <c r="A105" s="4" t="s">
        <v>240</v>
      </c>
      <c r="B105" s="26" t="s">
        <v>506</v>
      </c>
      <c r="C105" s="24"/>
      <c r="D105" s="26" t="s">
        <v>507</v>
      </c>
      <c r="E105" s="24"/>
      <c r="F105" s="5" t="s">
        <v>419</v>
      </c>
      <c r="G105" s="27">
        <v>6.8</v>
      </c>
      <c r="H105" s="24"/>
      <c r="I105" s="27">
        <v>52.44</v>
      </c>
      <c r="J105" s="24"/>
      <c r="K105" s="7"/>
      <c r="L105" s="25"/>
      <c r="M105" s="24"/>
      <c r="N105" s="7"/>
      <c r="O105" s="6">
        <v>52.44</v>
      </c>
      <c r="P105" s="27">
        <v>356.59</v>
      </c>
      <c r="Q105" s="24"/>
      <c r="R105" s="7"/>
      <c r="S105" s="7"/>
      <c r="T105" s="25"/>
      <c r="U105" s="23"/>
      <c r="V105" s="24"/>
      <c r="W105" s="7"/>
      <c r="X105" s="7"/>
      <c r="Y105" s="7"/>
    </row>
    <row r="106" spans="1:25" ht="38.85" customHeight="1" x14ac:dyDescent="0.25">
      <c r="A106" s="4" t="s">
        <v>243</v>
      </c>
      <c r="B106" s="26" t="s">
        <v>504</v>
      </c>
      <c r="C106" s="24"/>
      <c r="D106" s="26" t="s">
        <v>505</v>
      </c>
      <c r="E106" s="24"/>
      <c r="F106" s="5" t="s">
        <v>419</v>
      </c>
      <c r="G106" s="27">
        <v>17.2</v>
      </c>
      <c r="H106" s="24"/>
      <c r="I106" s="27">
        <v>40.799999999999997</v>
      </c>
      <c r="J106" s="24"/>
      <c r="K106" s="7"/>
      <c r="L106" s="25"/>
      <c r="M106" s="24"/>
      <c r="N106" s="7"/>
      <c r="O106" s="6">
        <v>40.799999999999997</v>
      </c>
      <c r="P106" s="27">
        <v>701.76</v>
      </c>
      <c r="Q106" s="24"/>
      <c r="R106" s="7"/>
      <c r="S106" s="7"/>
      <c r="T106" s="25"/>
      <c r="U106" s="23"/>
      <c r="V106" s="24"/>
      <c r="W106" s="7"/>
      <c r="X106" s="7"/>
      <c r="Y106" s="7"/>
    </row>
    <row r="107" spans="1:25" ht="53.25" customHeight="1" x14ac:dyDescent="0.25">
      <c r="A107" s="4" t="s">
        <v>246</v>
      </c>
      <c r="B107" s="26" t="s">
        <v>508</v>
      </c>
      <c r="C107" s="24"/>
      <c r="D107" s="26" t="s">
        <v>509</v>
      </c>
      <c r="E107" s="24"/>
      <c r="F107" s="5" t="s">
        <v>510</v>
      </c>
      <c r="G107" s="27">
        <v>3</v>
      </c>
      <c r="H107" s="24"/>
      <c r="I107" s="27">
        <v>191.05</v>
      </c>
      <c r="J107" s="24"/>
      <c r="K107" s="7"/>
      <c r="L107" s="25"/>
      <c r="M107" s="24"/>
      <c r="N107" s="7"/>
      <c r="O107" s="6">
        <v>191.05</v>
      </c>
      <c r="P107" s="27">
        <v>573.15</v>
      </c>
      <c r="Q107" s="24"/>
      <c r="R107" s="7"/>
      <c r="S107" s="7"/>
      <c r="T107" s="25"/>
      <c r="U107" s="23"/>
      <c r="V107" s="24"/>
      <c r="W107" s="7"/>
      <c r="X107" s="7"/>
      <c r="Y107" s="7"/>
    </row>
    <row r="108" spans="1:25" ht="38.85" customHeight="1" x14ac:dyDescent="0.25">
      <c r="A108" s="4" t="s">
        <v>250</v>
      </c>
      <c r="B108" s="26" t="s">
        <v>511</v>
      </c>
      <c r="C108" s="24"/>
      <c r="D108" s="26" t="s">
        <v>512</v>
      </c>
      <c r="E108" s="24"/>
      <c r="F108" s="5" t="s">
        <v>126</v>
      </c>
      <c r="G108" s="27">
        <v>3.7100000000000001E-2</v>
      </c>
      <c r="H108" s="24"/>
      <c r="I108" s="27">
        <v>49010.46</v>
      </c>
      <c r="J108" s="24"/>
      <c r="K108" s="7"/>
      <c r="L108" s="25"/>
      <c r="M108" s="24"/>
      <c r="N108" s="7"/>
      <c r="O108" s="6">
        <v>49010.46</v>
      </c>
      <c r="P108" s="27">
        <v>1818.29</v>
      </c>
      <c r="Q108" s="24"/>
      <c r="R108" s="7"/>
      <c r="S108" s="7"/>
      <c r="T108" s="25"/>
      <c r="U108" s="23"/>
      <c r="V108" s="24"/>
      <c r="W108" s="7"/>
      <c r="X108" s="7"/>
      <c r="Y108" s="7"/>
    </row>
    <row r="109" spans="1:25" ht="38.85" customHeight="1" x14ac:dyDescent="0.25">
      <c r="A109" s="4" t="s">
        <v>254</v>
      </c>
      <c r="B109" s="26" t="s">
        <v>513</v>
      </c>
      <c r="C109" s="24"/>
      <c r="D109" s="26" t="s">
        <v>514</v>
      </c>
      <c r="E109" s="24"/>
      <c r="F109" s="5" t="s">
        <v>126</v>
      </c>
      <c r="G109" s="27">
        <v>4.3799999999999999E-2</v>
      </c>
      <c r="H109" s="24"/>
      <c r="I109" s="27">
        <v>88170.33</v>
      </c>
      <c r="J109" s="24"/>
      <c r="K109" s="7"/>
      <c r="L109" s="25"/>
      <c r="M109" s="24"/>
      <c r="N109" s="7"/>
      <c r="O109" s="6">
        <v>88170.33</v>
      </c>
      <c r="P109" s="27">
        <v>3861.86</v>
      </c>
      <c r="Q109" s="24"/>
      <c r="R109" s="7"/>
      <c r="S109" s="7"/>
      <c r="T109" s="25"/>
      <c r="U109" s="23"/>
      <c r="V109" s="24"/>
      <c r="W109" s="7"/>
      <c r="X109" s="7"/>
      <c r="Y109" s="7"/>
    </row>
    <row r="110" spans="1:25" ht="38.85" customHeight="1" x14ac:dyDescent="0.25">
      <c r="A110" s="4" t="s">
        <v>257</v>
      </c>
      <c r="B110" s="26" t="s">
        <v>515</v>
      </c>
      <c r="C110" s="24"/>
      <c r="D110" s="26" t="s">
        <v>516</v>
      </c>
      <c r="E110" s="24"/>
      <c r="F110" s="5" t="s">
        <v>126</v>
      </c>
      <c r="G110" s="27">
        <v>3.3399999999999999E-2</v>
      </c>
      <c r="H110" s="24"/>
      <c r="I110" s="27">
        <v>52328.59</v>
      </c>
      <c r="J110" s="24"/>
      <c r="K110" s="7"/>
      <c r="L110" s="25"/>
      <c r="M110" s="24"/>
      <c r="N110" s="7"/>
      <c r="O110" s="6">
        <v>52328.59</v>
      </c>
      <c r="P110" s="27">
        <v>1747.77</v>
      </c>
      <c r="Q110" s="24"/>
      <c r="R110" s="7"/>
      <c r="S110" s="7"/>
      <c r="T110" s="25"/>
      <c r="U110" s="23"/>
      <c r="V110" s="24"/>
      <c r="W110" s="7"/>
      <c r="X110" s="7"/>
      <c r="Y110" s="7"/>
    </row>
    <row r="111" spans="1:25" ht="38.85" customHeight="1" x14ac:dyDescent="0.25">
      <c r="A111" s="4" t="s">
        <v>261</v>
      </c>
      <c r="B111" s="26" t="s">
        <v>517</v>
      </c>
      <c r="C111" s="24"/>
      <c r="D111" s="26" t="s">
        <v>518</v>
      </c>
      <c r="E111" s="24"/>
      <c r="F111" s="5" t="s">
        <v>490</v>
      </c>
      <c r="G111" s="27">
        <v>3.3359999999999999</v>
      </c>
      <c r="H111" s="24"/>
      <c r="I111" s="27">
        <v>13366.47</v>
      </c>
      <c r="J111" s="24"/>
      <c r="K111" s="7"/>
      <c r="L111" s="25"/>
      <c r="M111" s="24"/>
      <c r="N111" s="7"/>
      <c r="O111" s="6">
        <v>13366.47</v>
      </c>
      <c r="P111" s="27">
        <v>44590.54</v>
      </c>
      <c r="Q111" s="24"/>
      <c r="R111" s="7"/>
      <c r="S111" s="7"/>
      <c r="T111" s="25"/>
      <c r="U111" s="23"/>
      <c r="V111" s="24"/>
      <c r="W111" s="7"/>
      <c r="X111" s="7"/>
      <c r="Y111" s="7"/>
    </row>
    <row r="112" spans="1:25" ht="54.75" customHeight="1" x14ac:dyDescent="0.25">
      <c r="A112" s="4" t="s">
        <v>265</v>
      </c>
      <c r="B112" s="26" t="s">
        <v>519</v>
      </c>
      <c r="C112" s="24"/>
      <c r="D112" s="26" t="s">
        <v>520</v>
      </c>
      <c r="E112" s="24"/>
      <c r="F112" s="5" t="s">
        <v>510</v>
      </c>
      <c r="G112" s="27">
        <v>1</v>
      </c>
      <c r="H112" s="24"/>
      <c r="I112" s="27">
        <v>182.52</v>
      </c>
      <c r="J112" s="24"/>
      <c r="K112" s="7"/>
      <c r="L112" s="25"/>
      <c r="M112" s="24"/>
      <c r="N112" s="7"/>
      <c r="O112" s="6">
        <v>182.52</v>
      </c>
      <c r="P112" s="27">
        <v>182.52</v>
      </c>
      <c r="Q112" s="24"/>
      <c r="R112" s="7"/>
      <c r="S112" s="7"/>
      <c r="T112" s="25"/>
      <c r="U112" s="23"/>
      <c r="V112" s="24"/>
      <c r="W112" s="7"/>
      <c r="X112" s="7"/>
      <c r="Y112" s="7"/>
    </row>
    <row r="113" spans="1:25" ht="31.5" customHeight="1" x14ac:dyDescent="0.25">
      <c r="A113" s="4" t="s">
        <v>269</v>
      </c>
      <c r="B113" s="26" t="s">
        <v>521</v>
      </c>
      <c r="C113" s="24"/>
      <c r="D113" s="26" t="s">
        <v>522</v>
      </c>
      <c r="E113" s="24"/>
      <c r="F113" s="5" t="s">
        <v>88</v>
      </c>
      <c r="G113" s="27">
        <v>1</v>
      </c>
      <c r="H113" s="24"/>
      <c r="I113" s="27">
        <v>2481.2399999999998</v>
      </c>
      <c r="J113" s="24"/>
      <c r="K113" s="7"/>
      <c r="L113" s="25"/>
      <c r="M113" s="24"/>
      <c r="N113" s="7"/>
      <c r="O113" s="6">
        <v>2481.2399999999998</v>
      </c>
      <c r="P113" s="27">
        <v>2481.2399999999998</v>
      </c>
      <c r="Q113" s="24"/>
      <c r="R113" s="7"/>
      <c r="S113" s="7"/>
      <c r="T113" s="25"/>
      <c r="U113" s="23"/>
      <c r="V113" s="24"/>
      <c r="W113" s="7"/>
      <c r="X113" s="7"/>
      <c r="Y113" s="7"/>
    </row>
    <row r="114" spans="1:25" ht="33.75" customHeight="1" x14ac:dyDescent="0.25">
      <c r="A114" s="4" t="s">
        <v>272</v>
      </c>
      <c r="B114" s="26" t="s">
        <v>523</v>
      </c>
      <c r="C114" s="24"/>
      <c r="D114" s="26" t="s">
        <v>524</v>
      </c>
      <c r="E114" s="24"/>
      <c r="F114" s="5" t="s">
        <v>126</v>
      </c>
      <c r="G114" s="27">
        <v>0.06</v>
      </c>
      <c r="H114" s="24"/>
      <c r="I114" s="27">
        <v>163452.4</v>
      </c>
      <c r="J114" s="24"/>
      <c r="K114" s="7"/>
      <c r="L114" s="25"/>
      <c r="M114" s="24"/>
      <c r="N114" s="7"/>
      <c r="O114" s="6">
        <v>163452.4</v>
      </c>
      <c r="P114" s="27">
        <v>9807.14</v>
      </c>
      <c r="Q114" s="24"/>
      <c r="R114" s="7"/>
      <c r="S114" s="7"/>
      <c r="T114" s="25"/>
      <c r="U114" s="23"/>
      <c r="V114" s="24"/>
      <c r="W114" s="7"/>
      <c r="X114" s="7"/>
      <c r="Y114" s="7"/>
    </row>
    <row r="115" spans="1:25" ht="8.4499999999999993" customHeight="1" x14ac:dyDescent="0.25"/>
    <row r="116" spans="1:25" ht="18.2" customHeight="1" x14ac:dyDescent="0.25">
      <c r="A116" s="18" t="s">
        <v>0</v>
      </c>
      <c r="B116" s="23"/>
      <c r="C116" s="24"/>
      <c r="D116" s="18" t="s">
        <v>52</v>
      </c>
      <c r="E116" s="23"/>
      <c r="F116" s="23"/>
      <c r="G116" s="23"/>
      <c r="H116" s="23"/>
      <c r="I116" s="23"/>
      <c r="J116" s="23"/>
      <c r="K116" s="23"/>
      <c r="L116" s="23"/>
      <c r="M116" s="24"/>
      <c r="N116" s="8" t="s">
        <v>0</v>
      </c>
      <c r="O116" s="21" t="s">
        <v>525</v>
      </c>
      <c r="P116" s="23"/>
      <c r="Q116" s="24"/>
      <c r="R116" s="18" t="s">
        <v>0</v>
      </c>
      <c r="S116" s="23"/>
      <c r="T116" s="23"/>
      <c r="U116" s="23"/>
      <c r="V116" s="23"/>
      <c r="W116" s="23"/>
      <c r="X116" s="23"/>
      <c r="Y116" s="24"/>
    </row>
    <row r="117" spans="1:25" ht="18.2" customHeight="1" x14ac:dyDescent="0.25">
      <c r="A117" s="18" t="s">
        <v>0</v>
      </c>
      <c r="B117" s="23"/>
      <c r="C117" s="24"/>
      <c r="D117" s="18" t="s">
        <v>89</v>
      </c>
      <c r="E117" s="23"/>
      <c r="F117" s="23"/>
      <c r="G117" s="23"/>
      <c r="H117" s="23"/>
      <c r="I117" s="23"/>
      <c r="J117" s="23"/>
      <c r="K117" s="23"/>
      <c r="L117" s="23"/>
      <c r="M117" s="24"/>
      <c r="N117" s="8" t="s">
        <v>0</v>
      </c>
      <c r="O117" s="21" t="s">
        <v>525</v>
      </c>
      <c r="P117" s="23"/>
      <c r="Q117" s="24"/>
      <c r="R117" s="18" t="s">
        <v>0</v>
      </c>
      <c r="S117" s="23"/>
      <c r="T117" s="23"/>
      <c r="U117" s="23"/>
      <c r="V117" s="23"/>
      <c r="W117" s="23"/>
      <c r="X117" s="23"/>
      <c r="Y117" s="24"/>
    </row>
    <row r="118" spans="1:25" ht="18.2" customHeight="1" x14ac:dyDescent="0.25">
      <c r="A118" s="18" t="s">
        <v>0</v>
      </c>
      <c r="B118" s="19"/>
      <c r="C118" s="20"/>
      <c r="D118" s="18" t="s">
        <v>64</v>
      </c>
      <c r="E118" s="19"/>
      <c r="F118" s="19"/>
      <c r="G118" s="19"/>
      <c r="H118" s="19"/>
      <c r="I118" s="19"/>
      <c r="J118" s="19"/>
      <c r="K118" s="19"/>
      <c r="L118" s="19"/>
      <c r="M118" s="20"/>
      <c r="N118" s="8" t="s">
        <v>27</v>
      </c>
      <c r="O118" s="21" t="s">
        <v>525</v>
      </c>
      <c r="P118" s="19"/>
      <c r="Q118" s="20"/>
      <c r="R118" s="18" t="s">
        <v>0</v>
      </c>
      <c r="S118" s="19"/>
      <c r="T118" s="19"/>
      <c r="U118" s="19"/>
      <c r="V118" s="19"/>
      <c r="W118" s="19"/>
      <c r="X118" s="19"/>
      <c r="Y118" s="20"/>
    </row>
    <row r="119" spans="1:25" ht="18.2" customHeight="1" x14ac:dyDescent="0.25">
      <c r="A119" s="18" t="s">
        <v>0</v>
      </c>
      <c r="B119" s="19"/>
      <c r="C119" s="20"/>
      <c r="D119" s="18" t="s">
        <v>66</v>
      </c>
      <c r="E119" s="19"/>
      <c r="F119" s="19"/>
      <c r="G119" s="19"/>
      <c r="H119" s="19"/>
      <c r="I119" s="19"/>
      <c r="J119" s="19"/>
      <c r="K119" s="19"/>
      <c r="L119" s="19"/>
      <c r="M119" s="20"/>
      <c r="N119" s="8" t="s">
        <v>0</v>
      </c>
      <c r="O119" s="21" t="s">
        <v>525</v>
      </c>
      <c r="P119" s="19"/>
      <c r="Q119" s="20"/>
      <c r="R119" s="18" t="s">
        <v>0</v>
      </c>
      <c r="S119" s="19"/>
      <c r="T119" s="19"/>
      <c r="U119" s="19"/>
      <c r="V119" s="19"/>
      <c r="W119" s="19"/>
      <c r="X119" s="19"/>
      <c r="Y119" s="20"/>
    </row>
    <row r="120" spans="1:25" ht="18.2" customHeight="1" x14ac:dyDescent="0.25">
      <c r="A120" s="29" t="s">
        <v>90</v>
      </c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</row>
    <row r="121" spans="1:25" ht="45" customHeight="1" x14ac:dyDescent="0.25">
      <c r="A121" s="4" t="s">
        <v>275</v>
      </c>
      <c r="B121" s="26" t="s">
        <v>91</v>
      </c>
      <c r="C121" s="20"/>
      <c r="D121" s="26" t="s">
        <v>526</v>
      </c>
      <c r="E121" s="20"/>
      <c r="F121" s="5" t="s">
        <v>93</v>
      </c>
      <c r="G121" s="27">
        <v>1</v>
      </c>
      <c r="H121" s="20"/>
      <c r="I121" s="27">
        <v>125000</v>
      </c>
      <c r="J121" s="20"/>
      <c r="K121" s="7"/>
      <c r="L121" s="25"/>
      <c r="M121" s="20"/>
      <c r="N121" s="7"/>
      <c r="O121" s="6">
        <v>125000</v>
      </c>
      <c r="P121" s="27">
        <v>125000</v>
      </c>
      <c r="Q121" s="20"/>
      <c r="R121" s="7"/>
      <c r="S121" s="7"/>
      <c r="T121" s="25"/>
      <c r="U121" s="19"/>
      <c r="V121" s="20"/>
      <c r="W121" s="7"/>
      <c r="X121" s="7"/>
      <c r="Y121" s="7"/>
    </row>
    <row r="122" spans="1:25" ht="34.5" customHeight="1" x14ac:dyDescent="0.25">
      <c r="A122" s="4" t="s">
        <v>279</v>
      </c>
      <c r="B122" s="26" t="s">
        <v>91</v>
      </c>
      <c r="C122" s="20"/>
      <c r="D122" s="26" t="s">
        <v>527</v>
      </c>
      <c r="E122" s="20"/>
      <c r="F122" s="5" t="s">
        <v>93</v>
      </c>
      <c r="G122" s="27">
        <v>9</v>
      </c>
      <c r="H122" s="20"/>
      <c r="I122" s="27">
        <v>2666.67</v>
      </c>
      <c r="J122" s="20"/>
      <c r="K122" s="7"/>
      <c r="L122" s="25"/>
      <c r="M122" s="20"/>
      <c r="N122" s="7"/>
      <c r="O122" s="6">
        <v>2666.67</v>
      </c>
      <c r="P122" s="27">
        <v>24000.03</v>
      </c>
      <c r="Q122" s="20"/>
      <c r="R122" s="7"/>
      <c r="S122" s="7"/>
      <c r="T122" s="25"/>
      <c r="U122" s="19"/>
      <c r="V122" s="20"/>
      <c r="W122" s="7"/>
      <c r="X122" s="7"/>
      <c r="Y122" s="7"/>
    </row>
    <row r="123" spans="1:25" ht="44.25" customHeight="1" x14ac:dyDescent="0.25">
      <c r="A123" s="4" t="s">
        <v>283</v>
      </c>
      <c r="B123" s="26" t="s">
        <v>91</v>
      </c>
      <c r="C123" s="20"/>
      <c r="D123" s="26" t="s">
        <v>528</v>
      </c>
      <c r="E123" s="20"/>
      <c r="F123" s="5" t="s">
        <v>93</v>
      </c>
      <c r="G123" s="27">
        <v>15</v>
      </c>
      <c r="H123" s="24"/>
      <c r="I123" s="27">
        <v>5833.33</v>
      </c>
      <c r="J123" s="24"/>
      <c r="K123" s="7"/>
      <c r="L123" s="25"/>
      <c r="M123" s="24"/>
      <c r="N123" s="7"/>
      <c r="O123" s="6">
        <v>5833.33</v>
      </c>
      <c r="P123" s="27">
        <v>87499.95</v>
      </c>
      <c r="Q123" s="24"/>
      <c r="R123" s="7"/>
      <c r="S123" s="7"/>
      <c r="T123" s="25"/>
      <c r="U123" s="23"/>
      <c r="V123" s="24"/>
      <c r="W123" s="7"/>
      <c r="X123" s="7"/>
      <c r="Y123" s="7"/>
    </row>
    <row r="124" spans="1:25" ht="38.85" customHeight="1" x14ac:dyDescent="0.25">
      <c r="A124" s="4" t="s">
        <v>287</v>
      </c>
      <c r="B124" s="26" t="s">
        <v>91</v>
      </c>
      <c r="C124" s="24"/>
      <c r="D124" s="26" t="s">
        <v>529</v>
      </c>
      <c r="E124" s="24"/>
      <c r="F124" s="5" t="s">
        <v>93</v>
      </c>
      <c r="G124" s="27">
        <v>5</v>
      </c>
      <c r="H124" s="24"/>
      <c r="I124" s="27">
        <v>7500</v>
      </c>
      <c r="J124" s="24"/>
      <c r="K124" s="7"/>
      <c r="L124" s="25"/>
      <c r="M124" s="24"/>
      <c r="N124" s="7"/>
      <c r="O124" s="6">
        <v>7500</v>
      </c>
      <c r="P124" s="27">
        <v>37500</v>
      </c>
      <c r="Q124" s="24"/>
      <c r="R124" s="7"/>
      <c r="S124" s="7"/>
      <c r="T124" s="25"/>
      <c r="U124" s="23"/>
      <c r="V124" s="24"/>
      <c r="W124" s="7"/>
      <c r="X124" s="7"/>
      <c r="Y124" s="7"/>
    </row>
    <row r="125" spans="1:25" ht="54" customHeight="1" x14ac:dyDescent="0.25">
      <c r="A125" s="4" t="s">
        <v>291</v>
      </c>
      <c r="B125" s="26" t="s">
        <v>91</v>
      </c>
      <c r="C125" s="24"/>
      <c r="D125" s="26" t="s">
        <v>530</v>
      </c>
      <c r="E125" s="24"/>
      <c r="F125" s="5" t="s">
        <v>93</v>
      </c>
      <c r="G125" s="27">
        <v>7</v>
      </c>
      <c r="H125" s="24"/>
      <c r="I125" s="27">
        <v>144.16999999999999</v>
      </c>
      <c r="J125" s="24"/>
      <c r="K125" s="7"/>
      <c r="L125" s="25"/>
      <c r="M125" s="24"/>
      <c r="N125" s="7"/>
      <c r="O125" s="6">
        <v>144.16999999999999</v>
      </c>
      <c r="P125" s="27">
        <v>1009.19</v>
      </c>
      <c r="Q125" s="24"/>
      <c r="R125" s="7"/>
      <c r="S125" s="7"/>
      <c r="T125" s="25"/>
      <c r="U125" s="23"/>
      <c r="V125" s="24"/>
      <c r="W125" s="7"/>
      <c r="X125" s="7"/>
      <c r="Y125" s="7"/>
    </row>
    <row r="126" spans="1:25" ht="54" customHeight="1" x14ac:dyDescent="0.25">
      <c r="A126" s="4" t="s">
        <v>295</v>
      </c>
      <c r="B126" s="26" t="s">
        <v>91</v>
      </c>
      <c r="C126" s="24"/>
      <c r="D126" s="26" t="s">
        <v>531</v>
      </c>
      <c r="E126" s="24"/>
      <c r="F126" s="5" t="s">
        <v>93</v>
      </c>
      <c r="G126" s="27">
        <v>9</v>
      </c>
      <c r="H126" s="24"/>
      <c r="I126" s="27">
        <v>179.17</v>
      </c>
      <c r="J126" s="24"/>
      <c r="K126" s="7"/>
      <c r="L126" s="25"/>
      <c r="M126" s="24"/>
      <c r="N126" s="7"/>
      <c r="O126" s="6">
        <v>179.17</v>
      </c>
      <c r="P126" s="27">
        <v>1612.53</v>
      </c>
      <c r="Q126" s="24"/>
      <c r="R126" s="7"/>
      <c r="S126" s="7"/>
      <c r="T126" s="25"/>
      <c r="U126" s="23"/>
      <c r="V126" s="24"/>
      <c r="W126" s="7"/>
      <c r="X126" s="7"/>
      <c r="Y126" s="7"/>
    </row>
    <row r="127" spans="1:25" ht="34.5" customHeight="1" x14ac:dyDescent="0.25">
      <c r="A127" s="4" t="s">
        <v>298</v>
      </c>
      <c r="B127" s="26" t="s">
        <v>91</v>
      </c>
      <c r="C127" s="24"/>
      <c r="D127" s="26" t="s">
        <v>532</v>
      </c>
      <c r="E127" s="24"/>
      <c r="F127" s="5" t="s">
        <v>93</v>
      </c>
      <c r="G127" s="27">
        <v>2</v>
      </c>
      <c r="H127" s="24"/>
      <c r="I127" s="27">
        <v>315.94</v>
      </c>
      <c r="J127" s="24"/>
      <c r="K127" s="7"/>
      <c r="L127" s="25"/>
      <c r="M127" s="24"/>
      <c r="N127" s="7"/>
      <c r="O127" s="6">
        <v>315.94</v>
      </c>
      <c r="P127" s="27">
        <v>631.88</v>
      </c>
      <c r="Q127" s="24"/>
      <c r="R127" s="7"/>
      <c r="S127" s="7"/>
      <c r="T127" s="25"/>
      <c r="U127" s="23"/>
      <c r="V127" s="24"/>
      <c r="W127" s="7"/>
      <c r="X127" s="7"/>
      <c r="Y127" s="7"/>
    </row>
    <row r="128" spans="1:25" ht="33.75" customHeight="1" x14ac:dyDescent="0.25">
      <c r="A128" s="4" t="s">
        <v>301</v>
      </c>
      <c r="B128" s="26" t="s">
        <v>91</v>
      </c>
      <c r="C128" s="24"/>
      <c r="D128" s="26" t="s">
        <v>533</v>
      </c>
      <c r="E128" s="24"/>
      <c r="F128" s="5" t="s">
        <v>0</v>
      </c>
      <c r="G128" s="27">
        <v>34</v>
      </c>
      <c r="H128" s="24"/>
      <c r="I128" s="27">
        <v>46.62</v>
      </c>
      <c r="J128" s="24"/>
      <c r="K128" s="7"/>
      <c r="L128" s="25"/>
      <c r="M128" s="24"/>
      <c r="N128" s="7"/>
      <c r="O128" s="6">
        <v>46.62</v>
      </c>
      <c r="P128" s="27">
        <v>1585.08</v>
      </c>
      <c r="Q128" s="24"/>
      <c r="R128" s="7"/>
      <c r="S128" s="7"/>
      <c r="T128" s="25"/>
      <c r="U128" s="23"/>
      <c r="V128" s="24"/>
      <c r="W128" s="7"/>
      <c r="X128" s="7"/>
      <c r="Y128" s="7"/>
    </row>
    <row r="129" spans="1:25" ht="17.25" customHeight="1" x14ac:dyDescent="0.25">
      <c r="A129" s="4" t="s">
        <v>303</v>
      </c>
      <c r="B129" s="26" t="s">
        <v>91</v>
      </c>
      <c r="C129" s="24"/>
      <c r="D129" s="26" t="s">
        <v>534</v>
      </c>
      <c r="E129" s="24"/>
      <c r="F129" s="5" t="s">
        <v>535</v>
      </c>
      <c r="G129" s="27">
        <v>102</v>
      </c>
      <c r="H129" s="24"/>
      <c r="I129" s="27">
        <v>88.03</v>
      </c>
      <c r="J129" s="24"/>
      <c r="K129" s="7"/>
      <c r="L129" s="25"/>
      <c r="M129" s="24"/>
      <c r="N129" s="7"/>
      <c r="O129" s="6">
        <v>88.03</v>
      </c>
      <c r="P129" s="27">
        <v>8979.06</v>
      </c>
      <c r="Q129" s="24"/>
      <c r="R129" s="7"/>
      <c r="S129" s="7"/>
      <c r="T129" s="25"/>
      <c r="U129" s="23"/>
      <c r="V129" s="24"/>
      <c r="W129" s="7"/>
      <c r="X129" s="7"/>
      <c r="Y129" s="7"/>
    </row>
    <row r="130" spans="1:25" ht="31.5" customHeight="1" x14ac:dyDescent="0.25">
      <c r="A130" s="4" t="s">
        <v>306</v>
      </c>
      <c r="B130" s="26" t="s">
        <v>91</v>
      </c>
      <c r="C130" s="24"/>
      <c r="D130" s="26" t="s">
        <v>536</v>
      </c>
      <c r="E130" s="24"/>
      <c r="F130" s="5" t="s">
        <v>535</v>
      </c>
      <c r="G130" s="27">
        <v>115</v>
      </c>
      <c r="H130" s="24"/>
      <c r="I130" s="27">
        <v>90.35</v>
      </c>
      <c r="J130" s="24"/>
      <c r="K130" s="7"/>
      <c r="L130" s="25"/>
      <c r="M130" s="24"/>
      <c r="N130" s="7"/>
      <c r="O130" s="6">
        <v>90.35</v>
      </c>
      <c r="P130" s="27">
        <v>10390.25</v>
      </c>
      <c r="Q130" s="24"/>
      <c r="R130" s="7"/>
      <c r="S130" s="7"/>
      <c r="T130" s="25"/>
      <c r="U130" s="23"/>
      <c r="V130" s="24"/>
      <c r="W130" s="7"/>
      <c r="X130" s="7"/>
      <c r="Y130" s="7"/>
    </row>
    <row r="131" spans="1:25" ht="18" customHeight="1" x14ac:dyDescent="0.25">
      <c r="A131" s="4" t="s">
        <v>310</v>
      </c>
      <c r="B131" s="26" t="s">
        <v>91</v>
      </c>
      <c r="C131" s="24"/>
      <c r="D131" s="26" t="s">
        <v>537</v>
      </c>
      <c r="E131" s="24"/>
      <c r="F131" s="5" t="s">
        <v>535</v>
      </c>
      <c r="G131" s="27">
        <v>95</v>
      </c>
      <c r="H131" s="24"/>
      <c r="I131" s="27">
        <v>230.85</v>
      </c>
      <c r="J131" s="24"/>
      <c r="K131" s="7"/>
      <c r="L131" s="25"/>
      <c r="M131" s="24"/>
      <c r="N131" s="7"/>
      <c r="O131" s="6">
        <v>230.85</v>
      </c>
      <c r="P131" s="27">
        <v>21930.75</v>
      </c>
      <c r="Q131" s="24"/>
      <c r="R131" s="7"/>
      <c r="S131" s="7"/>
      <c r="T131" s="25"/>
      <c r="U131" s="23"/>
      <c r="V131" s="24"/>
      <c r="W131" s="7"/>
      <c r="X131" s="7"/>
      <c r="Y131" s="7"/>
    </row>
    <row r="132" spans="1:25" ht="33" customHeight="1" x14ac:dyDescent="0.25">
      <c r="A132" s="4" t="s">
        <v>314</v>
      </c>
      <c r="B132" s="26" t="s">
        <v>91</v>
      </c>
      <c r="C132" s="24"/>
      <c r="D132" s="26" t="s">
        <v>538</v>
      </c>
      <c r="E132" s="24"/>
      <c r="F132" s="5" t="s">
        <v>535</v>
      </c>
      <c r="G132" s="27">
        <v>5</v>
      </c>
      <c r="H132" s="24"/>
      <c r="I132" s="27">
        <v>302.5</v>
      </c>
      <c r="J132" s="24"/>
      <c r="K132" s="7"/>
      <c r="L132" s="25"/>
      <c r="M132" s="24"/>
      <c r="N132" s="7"/>
      <c r="O132" s="6">
        <v>302.5</v>
      </c>
      <c r="P132" s="27">
        <v>1512.5</v>
      </c>
      <c r="Q132" s="24"/>
      <c r="R132" s="7"/>
      <c r="S132" s="7"/>
      <c r="T132" s="25"/>
      <c r="U132" s="23"/>
      <c r="V132" s="24"/>
      <c r="W132" s="7"/>
      <c r="X132" s="7"/>
      <c r="Y132" s="7"/>
    </row>
    <row r="133" spans="1:25" ht="33" customHeight="1" x14ac:dyDescent="0.25">
      <c r="A133" s="4" t="s">
        <v>325</v>
      </c>
      <c r="B133" s="26" t="s">
        <v>91</v>
      </c>
      <c r="C133" s="24"/>
      <c r="D133" s="26" t="s">
        <v>539</v>
      </c>
      <c r="E133" s="24"/>
      <c r="F133" s="5" t="s">
        <v>535</v>
      </c>
      <c r="G133" s="27">
        <v>20</v>
      </c>
      <c r="H133" s="24"/>
      <c r="I133" s="27">
        <v>139.16999999999999</v>
      </c>
      <c r="J133" s="24"/>
      <c r="K133" s="7"/>
      <c r="L133" s="25"/>
      <c r="M133" s="24"/>
      <c r="N133" s="7"/>
      <c r="O133" s="6">
        <v>139.16999999999999</v>
      </c>
      <c r="P133" s="27">
        <v>2783.4</v>
      </c>
      <c r="Q133" s="24"/>
      <c r="R133" s="7"/>
      <c r="S133" s="7"/>
      <c r="T133" s="25"/>
      <c r="U133" s="23"/>
      <c r="V133" s="24"/>
      <c r="W133" s="7"/>
      <c r="X133" s="7"/>
      <c r="Y133" s="7"/>
    </row>
    <row r="134" spans="1:25" ht="33" customHeight="1" x14ac:dyDescent="0.25">
      <c r="A134" s="4" t="s">
        <v>329</v>
      </c>
      <c r="B134" s="26" t="s">
        <v>91</v>
      </c>
      <c r="C134" s="24"/>
      <c r="D134" s="26" t="s">
        <v>540</v>
      </c>
      <c r="E134" s="24"/>
      <c r="F134" s="5" t="s">
        <v>535</v>
      </c>
      <c r="G134" s="27">
        <v>4</v>
      </c>
      <c r="H134" s="24"/>
      <c r="I134" s="27">
        <v>363.33</v>
      </c>
      <c r="J134" s="24"/>
      <c r="K134" s="7"/>
      <c r="L134" s="25"/>
      <c r="M134" s="24"/>
      <c r="N134" s="7"/>
      <c r="O134" s="6">
        <v>363.33</v>
      </c>
      <c r="P134" s="27">
        <v>1453.32</v>
      </c>
      <c r="Q134" s="24"/>
      <c r="R134" s="7"/>
      <c r="S134" s="7"/>
      <c r="T134" s="25"/>
      <c r="U134" s="23"/>
      <c r="V134" s="24"/>
      <c r="W134" s="7"/>
      <c r="X134" s="7"/>
      <c r="Y134" s="7"/>
    </row>
    <row r="135" spans="1:25" ht="61.5" customHeight="1" x14ac:dyDescent="0.25">
      <c r="A135" s="4" t="s">
        <v>333</v>
      </c>
      <c r="B135" s="26" t="s">
        <v>91</v>
      </c>
      <c r="C135" s="24"/>
      <c r="D135" s="26" t="s">
        <v>541</v>
      </c>
      <c r="E135" s="24"/>
      <c r="F135" s="5" t="s">
        <v>93</v>
      </c>
      <c r="G135" s="27">
        <v>1</v>
      </c>
      <c r="H135" s="24"/>
      <c r="I135" s="27">
        <v>1524.17</v>
      </c>
      <c r="J135" s="24"/>
      <c r="K135" s="7"/>
      <c r="L135" s="25"/>
      <c r="M135" s="24"/>
      <c r="N135" s="7"/>
      <c r="O135" s="6">
        <v>1524.17</v>
      </c>
      <c r="P135" s="27">
        <v>1524.17</v>
      </c>
      <c r="Q135" s="24"/>
      <c r="R135" s="7"/>
      <c r="S135" s="7"/>
      <c r="T135" s="25"/>
      <c r="U135" s="23"/>
      <c r="V135" s="24"/>
      <c r="W135" s="7"/>
      <c r="X135" s="7"/>
      <c r="Y135" s="7"/>
    </row>
    <row r="136" spans="1:25" ht="30.75" customHeight="1" x14ac:dyDescent="0.25">
      <c r="A136" s="4" t="s">
        <v>336</v>
      </c>
      <c r="B136" s="26" t="s">
        <v>91</v>
      </c>
      <c r="C136" s="24"/>
      <c r="D136" s="26" t="s">
        <v>542</v>
      </c>
      <c r="E136" s="24"/>
      <c r="F136" s="5" t="s">
        <v>535</v>
      </c>
      <c r="G136" s="27">
        <v>30</v>
      </c>
      <c r="H136" s="24"/>
      <c r="I136" s="27">
        <v>58.67</v>
      </c>
      <c r="J136" s="24"/>
      <c r="K136" s="7"/>
      <c r="L136" s="25"/>
      <c r="M136" s="24"/>
      <c r="N136" s="7"/>
      <c r="O136" s="6">
        <v>58.67</v>
      </c>
      <c r="P136" s="27">
        <v>1760.1</v>
      </c>
      <c r="Q136" s="24"/>
      <c r="R136" s="7"/>
      <c r="S136" s="7"/>
      <c r="T136" s="25"/>
      <c r="U136" s="23"/>
      <c r="V136" s="24"/>
      <c r="W136" s="7"/>
      <c r="X136" s="7"/>
      <c r="Y136" s="7"/>
    </row>
    <row r="137" spans="1:25" ht="33" customHeight="1" x14ac:dyDescent="0.25">
      <c r="A137" s="4" t="s">
        <v>339</v>
      </c>
      <c r="B137" s="26" t="s">
        <v>91</v>
      </c>
      <c r="C137" s="24"/>
      <c r="D137" s="26" t="s">
        <v>543</v>
      </c>
      <c r="E137" s="24"/>
      <c r="F137" s="5" t="s">
        <v>535</v>
      </c>
      <c r="G137" s="27">
        <v>5</v>
      </c>
      <c r="H137" s="24"/>
      <c r="I137" s="27">
        <v>39.75</v>
      </c>
      <c r="J137" s="24"/>
      <c r="K137" s="7"/>
      <c r="L137" s="25"/>
      <c r="M137" s="24"/>
      <c r="N137" s="7"/>
      <c r="O137" s="6">
        <v>39.75</v>
      </c>
      <c r="P137" s="27">
        <v>198.75</v>
      </c>
      <c r="Q137" s="24"/>
      <c r="R137" s="7"/>
      <c r="S137" s="7"/>
      <c r="T137" s="25"/>
      <c r="U137" s="23"/>
      <c r="V137" s="24"/>
      <c r="W137" s="7"/>
      <c r="X137" s="7"/>
      <c r="Y137" s="7"/>
    </row>
    <row r="138" spans="1:25" ht="30.75" customHeight="1" x14ac:dyDescent="0.25">
      <c r="A138" s="4" t="s">
        <v>343</v>
      </c>
      <c r="B138" s="26" t="s">
        <v>91</v>
      </c>
      <c r="C138" s="24"/>
      <c r="D138" s="26" t="s">
        <v>544</v>
      </c>
      <c r="E138" s="24"/>
      <c r="F138" s="5" t="s">
        <v>93</v>
      </c>
      <c r="G138" s="27">
        <v>1</v>
      </c>
      <c r="H138" s="24"/>
      <c r="I138" s="27">
        <v>1893.08</v>
      </c>
      <c r="J138" s="24"/>
      <c r="K138" s="7"/>
      <c r="L138" s="25"/>
      <c r="M138" s="24"/>
      <c r="N138" s="7"/>
      <c r="O138" s="6">
        <v>1893.08</v>
      </c>
      <c r="P138" s="27">
        <v>1893.08</v>
      </c>
      <c r="Q138" s="24"/>
      <c r="R138" s="7"/>
      <c r="S138" s="7"/>
      <c r="T138" s="25"/>
      <c r="U138" s="23"/>
      <c r="V138" s="24"/>
      <c r="W138" s="7"/>
      <c r="X138" s="7"/>
      <c r="Y138" s="7"/>
    </row>
    <row r="139" spans="1:25" ht="30" customHeight="1" x14ac:dyDescent="0.25">
      <c r="A139" s="4" t="s">
        <v>346</v>
      </c>
      <c r="B139" s="26" t="s">
        <v>91</v>
      </c>
      <c r="C139" s="24"/>
      <c r="D139" s="26" t="s">
        <v>545</v>
      </c>
      <c r="E139" s="24"/>
      <c r="F139" s="5" t="s">
        <v>535</v>
      </c>
      <c r="G139" s="27">
        <v>310</v>
      </c>
      <c r="H139" s="24"/>
      <c r="I139" s="27">
        <v>90.35</v>
      </c>
      <c r="J139" s="24"/>
      <c r="K139" s="7"/>
      <c r="L139" s="25"/>
      <c r="M139" s="24"/>
      <c r="N139" s="7"/>
      <c r="O139" s="6">
        <v>90.35</v>
      </c>
      <c r="P139" s="27">
        <v>28008.5</v>
      </c>
      <c r="Q139" s="24"/>
      <c r="R139" s="7"/>
      <c r="S139" s="7"/>
      <c r="T139" s="25"/>
      <c r="U139" s="23"/>
      <c r="V139" s="24"/>
      <c r="W139" s="7"/>
      <c r="X139" s="7"/>
      <c r="Y139" s="7"/>
    </row>
    <row r="140" spans="1:25" ht="34.5" customHeight="1" x14ac:dyDescent="0.25">
      <c r="A140" s="4" t="s">
        <v>349</v>
      </c>
      <c r="B140" s="26" t="s">
        <v>91</v>
      </c>
      <c r="C140" s="24"/>
      <c r="D140" s="26" t="s">
        <v>546</v>
      </c>
      <c r="E140" s="24"/>
      <c r="F140" s="5" t="s">
        <v>535</v>
      </c>
      <c r="G140" s="27">
        <v>20</v>
      </c>
      <c r="H140" s="24"/>
      <c r="I140" s="27">
        <v>199.17</v>
      </c>
      <c r="J140" s="24"/>
      <c r="K140" s="7"/>
      <c r="L140" s="25"/>
      <c r="M140" s="24"/>
      <c r="N140" s="7"/>
      <c r="O140" s="6">
        <v>199.17</v>
      </c>
      <c r="P140" s="27">
        <v>3983.4</v>
      </c>
      <c r="Q140" s="24"/>
      <c r="R140" s="7"/>
      <c r="S140" s="7"/>
      <c r="T140" s="25"/>
      <c r="U140" s="23"/>
      <c r="V140" s="24"/>
      <c r="W140" s="7"/>
      <c r="X140" s="7"/>
      <c r="Y140" s="7"/>
    </row>
    <row r="141" spans="1:25" ht="33.75" customHeight="1" x14ac:dyDescent="0.25">
      <c r="A141" s="4" t="s">
        <v>352</v>
      </c>
      <c r="B141" s="26" t="s">
        <v>91</v>
      </c>
      <c r="C141" s="24"/>
      <c r="D141" s="26" t="s">
        <v>547</v>
      </c>
      <c r="E141" s="24"/>
      <c r="F141" s="5" t="s">
        <v>535</v>
      </c>
      <c r="G141" s="27">
        <v>232</v>
      </c>
      <c r="H141" s="24"/>
      <c r="I141" s="27">
        <v>410</v>
      </c>
      <c r="J141" s="24"/>
      <c r="K141" s="7"/>
      <c r="L141" s="25"/>
      <c r="M141" s="24"/>
      <c r="N141" s="7"/>
      <c r="O141" s="6">
        <v>410</v>
      </c>
      <c r="P141" s="27">
        <v>95120</v>
      </c>
      <c r="Q141" s="24"/>
      <c r="R141" s="7"/>
      <c r="S141" s="7"/>
      <c r="T141" s="25"/>
      <c r="U141" s="23"/>
      <c r="V141" s="24"/>
      <c r="W141" s="7"/>
      <c r="X141" s="7"/>
      <c r="Y141" s="7"/>
    </row>
    <row r="142" spans="1:25" ht="32.25" customHeight="1" x14ac:dyDescent="0.25">
      <c r="A142" s="4" t="s">
        <v>355</v>
      </c>
      <c r="B142" s="26" t="s">
        <v>91</v>
      </c>
      <c r="C142" s="24"/>
      <c r="D142" s="26" t="s">
        <v>548</v>
      </c>
      <c r="E142" s="24"/>
      <c r="F142" s="5" t="s">
        <v>0</v>
      </c>
      <c r="G142" s="27">
        <v>2</v>
      </c>
      <c r="H142" s="24"/>
      <c r="I142" s="27">
        <v>208333.33</v>
      </c>
      <c r="J142" s="24"/>
      <c r="K142" s="7"/>
      <c r="L142" s="25"/>
      <c r="M142" s="24"/>
      <c r="N142" s="7"/>
      <c r="O142" s="6">
        <v>208333.33</v>
      </c>
      <c r="P142" s="27">
        <v>416666.66</v>
      </c>
      <c r="Q142" s="24"/>
      <c r="R142" s="7"/>
      <c r="S142" s="7"/>
      <c r="T142" s="25"/>
      <c r="U142" s="23"/>
      <c r="V142" s="24"/>
      <c r="W142" s="7"/>
      <c r="X142" s="7"/>
      <c r="Y142" s="7"/>
    </row>
    <row r="143" spans="1:25" ht="42" customHeight="1" x14ac:dyDescent="0.25">
      <c r="A143" s="4" t="s">
        <v>357</v>
      </c>
      <c r="B143" s="26" t="s">
        <v>91</v>
      </c>
      <c r="C143" s="24"/>
      <c r="D143" s="26" t="s">
        <v>549</v>
      </c>
      <c r="E143" s="24"/>
      <c r="F143" s="5" t="s">
        <v>0</v>
      </c>
      <c r="G143" s="27">
        <v>8</v>
      </c>
      <c r="H143" s="24"/>
      <c r="I143" s="27">
        <v>6000</v>
      </c>
      <c r="J143" s="24"/>
      <c r="K143" s="7"/>
      <c r="L143" s="25"/>
      <c r="M143" s="24"/>
      <c r="N143" s="7"/>
      <c r="O143" s="6">
        <v>6000</v>
      </c>
      <c r="P143" s="27">
        <v>48000</v>
      </c>
      <c r="Q143" s="24"/>
      <c r="R143" s="7"/>
      <c r="S143" s="7"/>
      <c r="T143" s="25"/>
      <c r="U143" s="23"/>
      <c r="V143" s="24"/>
      <c r="W143" s="7"/>
      <c r="X143" s="7"/>
      <c r="Y143" s="7"/>
    </row>
    <row r="144" spans="1:25" ht="8.4499999999999993" customHeight="1" x14ac:dyDescent="0.25"/>
    <row r="145" spans="1:25" ht="18.2" customHeight="1" x14ac:dyDescent="0.25">
      <c r="A145" s="18" t="s">
        <v>0</v>
      </c>
      <c r="B145" s="23"/>
      <c r="C145" s="24"/>
      <c r="D145" s="18" t="s">
        <v>52</v>
      </c>
      <c r="E145" s="23"/>
      <c r="F145" s="23"/>
      <c r="G145" s="23"/>
      <c r="H145" s="23"/>
      <c r="I145" s="23"/>
      <c r="J145" s="23"/>
      <c r="K145" s="23"/>
      <c r="L145" s="23"/>
      <c r="M145" s="24"/>
      <c r="N145" s="8" t="s">
        <v>0</v>
      </c>
      <c r="O145" s="21" t="s">
        <v>550</v>
      </c>
      <c r="P145" s="23"/>
      <c r="Q145" s="24"/>
      <c r="R145" s="18" t="s">
        <v>0</v>
      </c>
      <c r="S145" s="23"/>
      <c r="T145" s="23"/>
      <c r="U145" s="23"/>
      <c r="V145" s="23"/>
      <c r="W145" s="23"/>
      <c r="X145" s="23"/>
      <c r="Y145" s="24"/>
    </row>
    <row r="146" spans="1:25" ht="18.2" customHeight="1" x14ac:dyDescent="0.25">
      <c r="A146" s="18" t="s">
        <v>0</v>
      </c>
      <c r="B146" s="23"/>
      <c r="C146" s="24"/>
      <c r="D146" s="18" t="s">
        <v>89</v>
      </c>
      <c r="E146" s="23"/>
      <c r="F146" s="23"/>
      <c r="G146" s="23"/>
      <c r="H146" s="23"/>
      <c r="I146" s="23"/>
      <c r="J146" s="23"/>
      <c r="K146" s="23"/>
      <c r="L146" s="23"/>
      <c r="M146" s="24"/>
      <c r="N146" s="8" t="s">
        <v>0</v>
      </c>
      <c r="O146" s="21" t="s">
        <v>550</v>
      </c>
      <c r="P146" s="23"/>
      <c r="Q146" s="24"/>
      <c r="R146" s="18" t="s">
        <v>0</v>
      </c>
      <c r="S146" s="23"/>
      <c r="T146" s="23"/>
      <c r="U146" s="23"/>
      <c r="V146" s="23"/>
      <c r="W146" s="23"/>
      <c r="X146" s="23"/>
      <c r="Y146" s="24"/>
    </row>
    <row r="147" spans="1:25" ht="18.2" customHeight="1" x14ac:dyDescent="0.25">
      <c r="A147" s="18" t="s">
        <v>0</v>
      </c>
      <c r="B147" s="23"/>
      <c r="C147" s="24"/>
      <c r="D147" s="18" t="s">
        <v>64</v>
      </c>
      <c r="E147" s="23"/>
      <c r="F147" s="23"/>
      <c r="G147" s="23"/>
      <c r="H147" s="23"/>
      <c r="I147" s="23"/>
      <c r="J147" s="23"/>
      <c r="K147" s="23"/>
      <c r="L147" s="23"/>
      <c r="M147" s="24"/>
      <c r="N147" s="8" t="s">
        <v>27</v>
      </c>
      <c r="O147" s="21" t="s">
        <v>550</v>
      </c>
      <c r="P147" s="23"/>
      <c r="Q147" s="24"/>
      <c r="R147" s="18" t="s">
        <v>0</v>
      </c>
      <c r="S147" s="23"/>
      <c r="T147" s="23"/>
      <c r="U147" s="23"/>
      <c r="V147" s="23"/>
      <c r="W147" s="23"/>
      <c r="X147" s="23"/>
      <c r="Y147" s="24"/>
    </row>
    <row r="148" spans="1:25" ht="18.2" customHeight="1" x14ac:dyDescent="0.25">
      <c r="A148" s="18" t="s">
        <v>0</v>
      </c>
      <c r="B148" s="23"/>
      <c r="C148" s="24"/>
      <c r="D148" s="18" t="s">
        <v>66</v>
      </c>
      <c r="E148" s="23"/>
      <c r="F148" s="23"/>
      <c r="G148" s="23"/>
      <c r="H148" s="23"/>
      <c r="I148" s="23"/>
      <c r="J148" s="23"/>
      <c r="K148" s="23"/>
      <c r="L148" s="23"/>
      <c r="M148" s="24"/>
      <c r="N148" s="8" t="s">
        <v>0</v>
      </c>
      <c r="O148" s="21" t="s">
        <v>550</v>
      </c>
      <c r="P148" s="23"/>
      <c r="Q148" s="24"/>
      <c r="R148" s="18" t="s">
        <v>0</v>
      </c>
      <c r="S148" s="23"/>
      <c r="T148" s="23"/>
      <c r="U148" s="23"/>
      <c r="V148" s="23"/>
      <c r="W148" s="23"/>
      <c r="X148" s="23"/>
      <c r="Y148" s="24"/>
    </row>
    <row r="149" spans="1:25" ht="18.2" customHeight="1" x14ac:dyDescent="0.25">
      <c r="A149" s="18" t="s">
        <v>0</v>
      </c>
      <c r="B149" s="23"/>
      <c r="C149" s="24"/>
      <c r="D149" s="18" t="s">
        <v>96</v>
      </c>
      <c r="E149" s="23"/>
      <c r="F149" s="23"/>
      <c r="G149" s="23"/>
      <c r="H149" s="23"/>
      <c r="I149" s="23"/>
      <c r="J149" s="23"/>
      <c r="K149" s="23"/>
      <c r="L149" s="23"/>
      <c r="M149" s="24"/>
      <c r="N149" s="8" t="s">
        <v>97</v>
      </c>
      <c r="O149" s="21" t="s">
        <v>551</v>
      </c>
      <c r="P149" s="23"/>
      <c r="Q149" s="24"/>
      <c r="R149" s="18" t="s">
        <v>0</v>
      </c>
      <c r="S149" s="23"/>
      <c r="T149" s="23"/>
      <c r="U149" s="23"/>
      <c r="V149" s="23"/>
      <c r="W149" s="23"/>
      <c r="X149" s="23"/>
      <c r="Y149" s="24"/>
    </row>
    <row r="150" spans="1:25" ht="8.4499999999999993" customHeight="1" x14ac:dyDescent="0.25"/>
    <row r="151" spans="1:25" ht="18.2" customHeight="1" x14ac:dyDescent="0.25">
      <c r="A151" s="18" t="s">
        <v>0</v>
      </c>
      <c r="B151" s="23"/>
      <c r="C151" s="24"/>
      <c r="D151" s="18" t="s">
        <v>67</v>
      </c>
      <c r="E151" s="23"/>
      <c r="F151" s="23"/>
      <c r="G151" s="23"/>
      <c r="H151" s="23"/>
      <c r="I151" s="23"/>
      <c r="J151" s="23"/>
      <c r="K151" s="23"/>
      <c r="L151" s="23"/>
      <c r="M151" s="24"/>
      <c r="N151" s="8" t="s">
        <v>0</v>
      </c>
      <c r="O151" s="21" t="s">
        <v>552</v>
      </c>
      <c r="P151" s="23"/>
      <c r="Q151" s="24"/>
      <c r="R151" s="18" t="s">
        <v>0</v>
      </c>
      <c r="S151" s="23"/>
      <c r="T151" s="23"/>
      <c r="U151" s="23"/>
      <c r="V151" s="23"/>
      <c r="W151" s="23"/>
      <c r="X151" s="23"/>
      <c r="Y151" s="24"/>
    </row>
    <row r="152" spans="1:25" ht="8.4499999999999993" customHeight="1" x14ac:dyDescent="0.25"/>
    <row r="153" spans="1:25" ht="18.2" customHeight="1" x14ac:dyDescent="0.25">
      <c r="A153" s="18" t="s">
        <v>0</v>
      </c>
      <c r="B153" s="23"/>
      <c r="C153" s="24"/>
      <c r="D153" s="18" t="s">
        <v>68</v>
      </c>
      <c r="E153" s="23"/>
      <c r="F153" s="23"/>
      <c r="G153" s="23"/>
      <c r="H153" s="23"/>
      <c r="I153" s="23"/>
      <c r="J153" s="23"/>
      <c r="K153" s="23"/>
      <c r="L153" s="23"/>
      <c r="M153" s="24"/>
      <c r="N153" s="8" t="s">
        <v>0</v>
      </c>
      <c r="O153" s="21" t="s">
        <v>552</v>
      </c>
      <c r="P153" s="23"/>
      <c r="Q153" s="24"/>
      <c r="R153" s="18" t="s">
        <v>0</v>
      </c>
      <c r="S153" s="23"/>
      <c r="T153" s="23"/>
      <c r="U153" s="23"/>
      <c r="V153" s="23"/>
      <c r="W153" s="23"/>
      <c r="X153" s="23"/>
      <c r="Y153" s="24"/>
    </row>
    <row r="154" spans="1:25" ht="18.2" customHeight="1" x14ac:dyDescent="0.25">
      <c r="A154" s="18" t="s">
        <v>0</v>
      </c>
      <c r="B154" s="23"/>
      <c r="C154" s="24"/>
      <c r="D154" s="18" t="s">
        <v>69</v>
      </c>
      <c r="E154" s="23"/>
      <c r="F154" s="23"/>
      <c r="G154" s="23"/>
      <c r="H154" s="23"/>
      <c r="I154" s="23"/>
      <c r="J154" s="23"/>
      <c r="K154" s="23"/>
      <c r="L154" s="23"/>
      <c r="M154" s="24"/>
      <c r="N154" s="8" t="s">
        <v>0</v>
      </c>
      <c r="O154" s="21" t="s">
        <v>553</v>
      </c>
      <c r="P154" s="19"/>
      <c r="Q154" s="20"/>
      <c r="R154" s="18" t="s">
        <v>0</v>
      </c>
      <c r="S154" s="19"/>
      <c r="T154" s="19"/>
      <c r="U154" s="19"/>
      <c r="V154" s="19"/>
      <c r="W154" s="19"/>
      <c r="X154" s="19"/>
      <c r="Y154" s="20"/>
    </row>
    <row r="155" spans="1:25" ht="18.2" customHeight="1" x14ac:dyDescent="0.25">
      <c r="A155" s="18" t="s">
        <v>0</v>
      </c>
      <c r="B155" s="19"/>
      <c r="C155" s="20"/>
      <c r="D155" s="18" t="s">
        <v>71</v>
      </c>
      <c r="E155" s="19"/>
      <c r="F155" s="19"/>
      <c r="G155" s="19"/>
      <c r="H155" s="19"/>
      <c r="I155" s="19"/>
      <c r="J155" s="19"/>
      <c r="K155" s="19"/>
      <c r="L155" s="19"/>
      <c r="M155" s="20"/>
      <c r="N155" s="8" t="s">
        <v>72</v>
      </c>
      <c r="O155" s="21" t="s">
        <v>554</v>
      </c>
      <c r="P155" s="19"/>
      <c r="Q155" s="20"/>
      <c r="R155" s="18" t="s">
        <v>0</v>
      </c>
      <c r="S155" s="19"/>
      <c r="T155" s="19"/>
      <c r="U155" s="19"/>
      <c r="V155" s="19"/>
      <c r="W155" s="19"/>
      <c r="X155" s="19"/>
      <c r="Y155" s="20"/>
    </row>
    <row r="156" spans="1:25" ht="18.2" customHeight="1" x14ac:dyDescent="0.25">
      <c r="A156" s="18" t="s">
        <v>0</v>
      </c>
      <c r="B156" s="19"/>
      <c r="C156" s="20"/>
      <c r="D156" s="18" t="s">
        <v>74</v>
      </c>
      <c r="E156" s="19"/>
      <c r="F156" s="19"/>
      <c r="G156" s="19"/>
      <c r="H156" s="19"/>
      <c r="I156" s="19"/>
      <c r="J156" s="19"/>
      <c r="K156" s="19"/>
      <c r="L156" s="19"/>
      <c r="M156" s="20"/>
      <c r="N156" s="8" t="s">
        <v>0</v>
      </c>
      <c r="O156" s="51" t="s">
        <v>555</v>
      </c>
      <c r="P156" s="52"/>
      <c r="Q156" s="53"/>
      <c r="R156" s="18" t="s">
        <v>0</v>
      </c>
      <c r="S156" s="19"/>
      <c r="T156" s="19"/>
      <c r="U156" s="19"/>
      <c r="V156" s="19"/>
      <c r="W156" s="19"/>
      <c r="X156" s="19"/>
      <c r="Y156" s="20"/>
    </row>
    <row r="157" spans="1:25" ht="40.35" customHeight="1" x14ac:dyDescent="0.25"/>
    <row r="158" spans="1:25" ht="14.25" customHeight="1" x14ac:dyDescent="0.25">
      <c r="A158" s="16" t="s">
        <v>0</v>
      </c>
      <c r="B158" s="17"/>
      <c r="C158" s="22" t="s">
        <v>76</v>
      </c>
      <c r="D158" s="17"/>
      <c r="E158" s="17"/>
      <c r="F158" s="17"/>
      <c r="G158" s="17"/>
      <c r="H158" s="17"/>
      <c r="I158" s="17"/>
      <c r="J158" s="17"/>
      <c r="K158" s="17"/>
      <c r="L158" s="17"/>
      <c r="M158" s="22" t="s">
        <v>77</v>
      </c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spans="1:25" ht="18.2" customHeight="1" x14ac:dyDescent="0.25">
      <c r="A159" s="16" t="s">
        <v>0</v>
      </c>
      <c r="B159" s="17"/>
      <c r="C159" s="16" t="s">
        <v>0</v>
      </c>
      <c r="D159" s="17"/>
      <c r="E159" s="12" t="s">
        <v>0</v>
      </c>
      <c r="F159" s="36"/>
      <c r="G159" s="36"/>
      <c r="H159" s="16" t="s">
        <v>0</v>
      </c>
      <c r="I159" s="17"/>
      <c r="J159" s="14" t="s">
        <v>0</v>
      </c>
      <c r="K159" s="17"/>
      <c r="L159" s="17"/>
      <c r="M159" s="16" t="s">
        <v>0</v>
      </c>
      <c r="N159" s="17"/>
      <c r="O159" s="17"/>
      <c r="P159" s="17"/>
      <c r="Q159" s="12" t="s">
        <v>0</v>
      </c>
      <c r="R159" s="36"/>
      <c r="S159" s="36"/>
      <c r="T159" s="36"/>
      <c r="U159" s="9" t="s">
        <v>0</v>
      </c>
      <c r="V159" s="14" t="s">
        <v>0</v>
      </c>
      <c r="W159" s="17"/>
      <c r="X159" s="17"/>
      <c r="Y159" s="17"/>
    </row>
    <row r="160" spans="1:25" ht="18.2" customHeight="1" x14ac:dyDescent="0.25"/>
  </sheetData>
  <mergeCells count="806">
    <mergeCell ref="A2:Y2"/>
    <mergeCell ref="A3:Y3"/>
    <mergeCell ref="A1:W1"/>
    <mergeCell ref="X1:Y1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T26:V26"/>
    <mergeCell ref="B27:C27"/>
    <mergeCell ref="D27:E27"/>
    <mergeCell ref="G27:H27"/>
    <mergeCell ref="I27:J27"/>
    <mergeCell ref="L27:M27"/>
    <mergeCell ref="P27:Q27"/>
    <mergeCell ref="T27:V27"/>
    <mergeCell ref="B26:C26"/>
    <mergeCell ref="D26:E26"/>
    <mergeCell ref="G26:H26"/>
    <mergeCell ref="I26:J26"/>
    <mergeCell ref="L26:M26"/>
    <mergeCell ref="P26:Q26"/>
    <mergeCell ref="A32:C32"/>
    <mergeCell ref="D32:M32"/>
    <mergeCell ref="O32:Q32"/>
    <mergeCell ref="R32:Y32"/>
    <mergeCell ref="A33:C33"/>
    <mergeCell ref="D33:M33"/>
    <mergeCell ref="O33:Q33"/>
    <mergeCell ref="R33:Y33"/>
    <mergeCell ref="T28:V28"/>
    <mergeCell ref="A30:C30"/>
    <mergeCell ref="D30:M30"/>
    <mergeCell ref="O30:Q30"/>
    <mergeCell ref="R30:Y30"/>
    <mergeCell ref="A31:C31"/>
    <mergeCell ref="D31:M31"/>
    <mergeCell ref="O31:Q31"/>
    <mergeCell ref="R31:Y31"/>
    <mergeCell ref="B28:C28"/>
    <mergeCell ref="D28:E28"/>
    <mergeCell ref="G28:H28"/>
    <mergeCell ref="I28:J28"/>
    <mergeCell ref="L28:M28"/>
    <mergeCell ref="P28:Q28"/>
    <mergeCell ref="A36:C36"/>
    <mergeCell ref="D36:M36"/>
    <mergeCell ref="O36:Q36"/>
    <mergeCell ref="R36:Y36"/>
    <mergeCell ref="A37:C37"/>
    <mergeCell ref="D37:M37"/>
    <mergeCell ref="O37:Q37"/>
    <mergeCell ref="R37:Y37"/>
    <mergeCell ref="A34:C34"/>
    <mergeCell ref="D34:M34"/>
    <mergeCell ref="O34:Q34"/>
    <mergeCell ref="R34:Y34"/>
    <mergeCell ref="A35:C35"/>
    <mergeCell ref="D35:M35"/>
    <mergeCell ref="O35:Q35"/>
    <mergeCell ref="R35:Y35"/>
    <mergeCell ref="A38:C38"/>
    <mergeCell ref="D38:M38"/>
    <mergeCell ref="O38:Q38"/>
    <mergeCell ref="R38:Y38"/>
    <mergeCell ref="A39:Y39"/>
    <mergeCell ref="B40:C40"/>
    <mergeCell ref="D40:E40"/>
    <mergeCell ref="G40:H40"/>
    <mergeCell ref="I40:J40"/>
    <mergeCell ref="L40:M40"/>
    <mergeCell ref="P40:Q40"/>
    <mergeCell ref="T40:V40"/>
    <mergeCell ref="B41:C41"/>
    <mergeCell ref="D41:E41"/>
    <mergeCell ref="G41:H41"/>
    <mergeCell ref="I41:J41"/>
    <mergeCell ref="L41:M41"/>
    <mergeCell ref="P41:Q41"/>
    <mergeCell ref="T41:V41"/>
    <mergeCell ref="T42:V42"/>
    <mergeCell ref="B43:C43"/>
    <mergeCell ref="D43:E43"/>
    <mergeCell ref="G43:H43"/>
    <mergeCell ref="I43:J43"/>
    <mergeCell ref="L43:M43"/>
    <mergeCell ref="P43:Q43"/>
    <mergeCell ref="T43:V43"/>
    <mergeCell ref="B42:C42"/>
    <mergeCell ref="D42:E42"/>
    <mergeCell ref="G42:H42"/>
    <mergeCell ref="I42:J42"/>
    <mergeCell ref="L42:M42"/>
    <mergeCell ref="P42:Q42"/>
    <mergeCell ref="T44:V44"/>
    <mergeCell ref="B45:C45"/>
    <mergeCell ref="D45:E45"/>
    <mergeCell ref="G45:H45"/>
    <mergeCell ref="I45:J45"/>
    <mergeCell ref="L45:M45"/>
    <mergeCell ref="P45:Q45"/>
    <mergeCell ref="T45:V45"/>
    <mergeCell ref="B44:C44"/>
    <mergeCell ref="D44:E44"/>
    <mergeCell ref="G44:H44"/>
    <mergeCell ref="I44:J44"/>
    <mergeCell ref="L44:M44"/>
    <mergeCell ref="P44:Q44"/>
    <mergeCell ref="A49:C49"/>
    <mergeCell ref="D49:M49"/>
    <mergeCell ref="O49:Q49"/>
    <mergeCell ref="R49:Y49"/>
    <mergeCell ref="A50:C50"/>
    <mergeCell ref="D50:M50"/>
    <mergeCell ref="O50:Q50"/>
    <mergeCell ref="R50:Y50"/>
    <mergeCell ref="A47:C47"/>
    <mergeCell ref="D47:M47"/>
    <mergeCell ref="O47:Q47"/>
    <mergeCell ref="R47:Y47"/>
    <mergeCell ref="A48:C48"/>
    <mergeCell ref="D48:M48"/>
    <mergeCell ref="O48:Q48"/>
    <mergeCell ref="R48:Y48"/>
    <mergeCell ref="A53:C53"/>
    <mergeCell ref="D53:M53"/>
    <mergeCell ref="O53:Q53"/>
    <mergeCell ref="R53:Y53"/>
    <mergeCell ref="A54:C54"/>
    <mergeCell ref="D54:M54"/>
    <mergeCell ref="O54:Q54"/>
    <mergeCell ref="R54:Y54"/>
    <mergeCell ref="A51:C51"/>
    <mergeCell ref="D51:M51"/>
    <mergeCell ref="O51:Q51"/>
    <mergeCell ref="R51:Y51"/>
    <mergeCell ref="A52:C52"/>
    <mergeCell ref="D52:M52"/>
    <mergeCell ref="O52:Q52"/>
    <mergeCell ref="R52:Y52"/>
    <mergeCell ref="A55:C55"/>
    <mergeCell ref="D55:M55"/>
    <mergeCell ref="O55:Q55"/>
    <mergeCell ref="R55:Y55"/>
    <mergeCell ref="A56:Y56"/>
    <mergeCell ref="B57:C57"/>
    <mergeCell ref="D57:E57"/>
    <mergeCell ref="G57:H57"/>
    <mergeCell ref="I57:J57"/>
    <mergeCell ref="L57:M57"/>
    <mergeCell ref="P57:Q57"/>
    <mergeCell ref="T57:V57"/>
    <mergeCell ref="B58:C58"/>
    <mergeCell ref="D58:E58"/>
    <mergeCell ref="G58:H58"/>
    <mergeCell ref="I58:J58"/>
    <mergeCell ref="L58:M58"/>
    <mergeCell ref="P58:Q58"/>
    <mergeCell ref="T58:V58"/>
    <mergeCell ref="T59:V59"/>
    <mergeCell ref="B60:C60"/>
    <mergeCell ref="D60:E60"/>
    <mergeCell ref="G60:H60"/>
    <mergeCell ref="I60:J60"/>
    <mergeCell ref="L60:M60"/>
    <mergeCell ref="P60:Q60"/>
    <mergeCell ref="T60:V60"/>
    <mergeCell ref="B59:C59"/>
    <mergeCell ref="D59:E59"/>
    <mergeCell ref="G59:H59"/>
    <mergeCell ref="I59:J59"/>
    <mergeCell ref="L59:M59"/>
    <mergeCell ref="P59:Q59"/>
    <mergeCell ref="T61:V61"/>
    <mergeCell ref="B62:C62"/>
    <mergeCell ref="D62:E62"/>
    <mergeCell ref="G62:H62"/>
    <mergeCell ref="I62:J62"/>
    <mergeCell ref="L62:M62"/>
    <mergeCell ref="P62:Q62"/>
    <mergeCell ref="T62:V62"/>
    <mergeCell ref="B61:C61"/>
    <mergeCell ref="D61:E61"/>
    <mergeCell ref="G61:H61"/>
    <mergeCell ref="I61:J61"/>
    <mergeCell ref="L61:M61"/>
    <mergeCell ref="P61:Q61"/>
    <mergeCell ref="T63:V63"/>
    <mergeCell ref="B64:C64"/>
    <mergeCell ref="D64:E64"/>
    <mergeCell ref="G64:H64"/>
    <mergeCell ref="I64:J64"/>
    <mergeCell ref="L64:M64"/>
    <mergeCell ref="P64:Q64"/>
    <mergeCell ref="T64:V64"/>
    <mergeCell ref="B63:C63"/>
    <mergeCell ref="D63:E63"/>
    <mergeCell ref="G63:H63"/>
    <mergeCell ref="I63:J63"/>
    <mergeCell ref="L63:M63"/>
    <mergeCell ref="P63:Q63"/>
    <mergeCell ref="A68:C68"/>
    <mergeCell ref="D68:M68"/>
    <mergeCell ref="O68:Q68"/>
    <mergeCell ref="R68:Y68"/>
    <mergeCell ref="A69:C69"/>
    <mergeCell ref="D69:M69"/>
    <mergeCell ref="O69:Q69"/>
    <mergeCell ref="R69:Y69"/>
    <mergeCell ref="A66:C66"/>
    <mergeCell ref="D66:M66"/>
    <mergeCell ref="O66:Q66"/>
    <mergeCell ref="R66:Y66"/>
    <mergeCell ref="A67:C67"/>
    <mergeCell ref="D67:M67"/>
    <mergeCell ref="O67:Q67"/>
    <mergeCell ref="R67:Y67"/>
    <mergeCell ref="A72:Y72"/>
    <mergeCell ref="B73:C73"/>
    <mergeCell ref="D73:E73"/>
    <mergeCell ref="G73:H73"/>
    <mergeCell ref="I73:J73"/>
    <mergeCell ref="L73:M73"/>
    <mergeCell ref="P73:Q73"/>
    <mergeCell ref="T73:V73"/>
    <mergeCell ref="A70:C70"/>
    <mergeCell ref="D70:M70"/>
    <mergeCell ref="O70:Q70"/>
    <mergeCell ref="R70:Y70"/>
    <mergeCell ref="A71:C71"/>
    <mergeCell ref="D71:M71"/>
    <mergeCell ref="O71:Q71"/>
    <mergeCell ref="R71:Y71"/>
    <mergeCell ref="T74:V74"/>
    <mergeCell ref="B75:C75"/>
    <mergeCell ref="D75:E75"/>
    <mergeCell ref="G75:H75"/>
    <mergeCell ref="I75:J75"/>
    <mergeCell ref="L75:M75"/>
    <mergeCell ref="P75:Q75"/>
    <mergeCell ref="T75:V75"/>
    <mergeCell ref="B74:C74"/>
    <mergeCell ref="D74:E74"/>
    <mergeCell ref="G74:H74"/>
    <mergeCell ref="I74:J74"/>
    <mergeCell ref="L74:M74"/>
    <mergeCell ref="P74:Q74"/>
    <mergeCell ref="T76:V76"/>
    <mergeCell ref="B77:C77"/>
    <mergeCell ref="D77:E77"/>
    <mergeCell ref="G77:H77"/>
    <mergeCell ref="I77:J77"/>
    <mergeCell ref="L77:M77"/>
    <mergeCell ref="P77:Q77"/>
    <mergeCell ref="T77:V77"/>
    <mergeCell ref="B76:C76"/>
    <mergeCell ref="D76:E76"/>
    <mergeCell ref="G76:H76"/>
    <mergeCell ref="I76:J76"/>
    <mergeCell ref="L76:M76"/>
    <mergeCell ref="P76:Q76"/>
    <mergeCell ref="T78:V78"/>
    <mergeCell ref="B79:C79"/>
    <mergeCell ref="D79:E79"/>
    <mergeCell ref="G79:H79"/>
    <mergeCell ref="I79:J79"/>
    <mergeCell ref="L79:M79"/>
    <mergeCell ref="P79:Q79"/>
    <mergeCell ref="T79:V79"/>
    <mergeCell ref="B78:C78"/>
    <mergeCell ref="D78:E78"/>
    <mergeCell ref="G78:H78"/>
    <mergeCell ref="I78:J78"/>
    <mergeCell ref="L78:M78"/>
    <mergeCell ref="P78:Q78"/>
    <mergeCell ref="T80:V80"/>
    <mergeCell ref="B81:C81"/>
    <mergeCell ref="D81:E81"/>
    <mergeCell ref="G81:H81"/>
    <mergeCell ref="I81:J81"/>
    <mergeCell ref="L81:M81"/>
    <mergeCell ref="P81:Q81"/>
    <mergeCell ref="T81:V81"/>
    <mergeCell ref="B80:C80"/>
    <mergeCell ref="D80:E80"/>
    <mergeCell ref="G80:H80"/>
    <mergeCell ref="I80:J80"/>
    <mergeCell ref="L80:M80"/>
    <mergeCell ref="P80:Q80"/>
    <mergeCell ref="T82:V82"/>
    <mergeCell ref="B83:C83"/>
    <mergeCell ref="D83:E83"/>
    <mergeCell ref="G83:H83"/>
    <mergeCell ref="I83:J83"/>
    <mergeCell ref="L83:M83"/>
    <mergeCell ref="P83:Q83"/>
    <mergeCell ref="T83:V83"/>
    <mergeCell ref="B82:C82"/>
    <mergeCell ref="D82:E82"/>
    <mergeCell ref="G82:H82"/>
    <mergeCell ref="I82:J82"/>
    <mergeCell ref="L82:M82"/>
    <mergeCell ref="P82:Q82"/>
    <mergeCell ref="T84:V84"/>
    <mergeCell ref="B85:C85"/>
    <mergeCell ref="D85:E85"/>
    <mergeCell ref="G85:H85"/>
    <mergeCell ref="I85:J85"/>
    <mergeCell ref="L85:M85"/>
    <mergeCell ref="P85:Q85"/>
    <mergeCell ref="T85:V85"/>
    <mergeCell ref="B84:C84"/>
    <mergeCell ref="D84:E84"/>
    <mergeCell ref="G84:H84"/>
    <mergeCell ref="I84:J84"/>
    <mergeCell ref="L84:M84"/>
    <mergeCell ref="P84:Q84"/>
    <mergeCell ref="A89:C89"/>
    <mergeCell ref="D89:M89"/>
    <mergeCell ref="O89:Q89"/>
    <mergeCell ref="R89:Y89"/>
    <mergeCell ref="A90:C90"/>
    <mergeCell ref="D90:M90"/>
    <mergeCell ref="O90:Q90"/>
    <mergeCell ref="R90:Y90"/>
    <mergeCell ref="A87:C87"/>
    <mergeCell ref="D87:M87"/>
    <mergeCell ref="O87:Q87"/>
    <mergeCell ref="R87:Y87"/>
    <mergeCell ref="A88:C88"/>
    <mergeCell ref="D88:M88"/>
    <mergeCell ref="O88:Q88"/>
    <mergeCell ref="R88:Y88"/>
    <mergeCell ref="A93:C93"/>
    <mergeCell ref="D93:M93"/>
    <mergeCell ref="O93:Q93"/>
    <mergeCell ref="R93:Y93"/>
    <mergeCell ref="A94:C94"/>
    <mergeCell ref="D94:M94"/>
    <mergeCell ref="O94:Q94"/>
    <mergeCell ref="R94:Y94"/>
    <mergeCell ref="A91:C91"/>
    <mergeCell ref="D91:M91"/>
    <mergeCell ref="O91:Q91"/>
    <mergeCell ref="R91:Y91"/>
    <mergeCell ref="A92:C92"/>
    <mergeCell ref="D92:M92"/>
    <mergeCell ref="O92:Q92"/>
    <mergeCell ref="R92:Y92"/>
    <mergeCell ref="A95:C95"/>
    <mergeCell ref="D95:M95"/>
    <mergeCell ref="O95:Q95"/>
    <mergeCell ref="R95:Y95"/>
    <mergeCell ref="A96:Y96"/>
    <mergeCell ref="B97:C97"/>
    <mergeCell ref="D97:E97"/>
    <mergeCell ref="G97:H97"/>
    <mergeCell ref="I97:J97"/>
    <mergeCell ref="L97:M97"/>
    <mergeCell ref="P97:Q97"/>
    <mergeCell ref="T97:V97"/>
    <mergeCell ref="B98:C98"/>
    <mergeCell ref="D98:E98"/>
    <mergeCell ref="G98:H98"/>
    <mergeCell ref="I98:J98"/>
    <mergeCell ref="L98:M98"/>
    <mergeCell ref="P98:Q98"/>
    <mergeCell ref="T98:V98"/>
    <mergeCell ref="T99:V99"/>
    <mergeCell ref="B100:C100"/>
    <mergeCell ref="D100:E100"/>
    <mergeCell ref="G100:H100"/>
    <mergeCell ref="I100:J100"/>
    <mergeCell ref="L100:M100"/>
    <mergeCell ref="P100:Q100"/>
    <mergeCell ref="T100:V100"/>
    <mergeCell ref="B99:C99"/>
    <mergeCell ref="D99:E99"/>
    <mergeCell ref="G99:H99"/>
    <mergeCell ref="I99:J99"/>
    <mergeCell ref="L99:M99"/>
    <mergeCell ref="P99:Q99"/>
    <mergeCell ref="T101:V101"/>
    <mergeCell ref="B102:C102"/>
    <mergeCell ref="D102:E102"/>
    <mergeCell ref="G102:H102"/>
    <mergeCell ref="I102:J102"/>
    <mergeCell ref="L102:M102"/>
    <mergeCell ref="P102:Q102"/>
    <mergeCell ref="T102:V102"/>
    <mergeCell ref="B101:C101"/>
    <mergeCell ref="D101:E101"/>
    <mergeCell ref="G101:H101"/>
    <mergeCell ref="I101:J101"/>
    <mergeCell ref="L101:M101"/>
    <mergeCell ref="P101:Q101"/>
    <mergeCell ref="T103:V103"/>
    <mergeCell ref="B104:C104"/>
    <mergeCell ref="D104:E104"/>
    <mergeCell ref="G104:H104"/>
    <mergeCell ref="I104:J104"/>
    <mergeCell ref="L104:M104"/>
    <mergeCell ref="P104:Q104"/>
    <mergeCell ref="T104:V104"/>
    <mergeCell ref="B103:C103"/>
    <mergeCell ref="D103:E103"/>
    <mergeCell ref="G103:H103"/>
    <mergeCell ref="I103:J103"/>
    <mergeCell ref="L103:M103"/>
    <mergeCell ref="P103:Q103"/>
    <mergeCell ref="T105:V105"/>
    <mergeCell ref="B106:C106"/>
    <mergeCell ref="D106:E106"/>
    <mergeCell ref="G106:H106"/>
    <mergeCell ref="I106:J106"/>
    <mergeCell ref="L106:M106"/>
    <mergeCell ref="P106:Q106"/>
    <mergeCell ref="T106:V106"/>
    <mergeCell ref="B105:C105"/>
    <mergeCell ref="D105:E105"/>
    <mergeCell ref="G105:H105"/>
    <mergeCell ref="I105:J105"/>
    <mergeCell ref="L105:M105"/>
    <mergeCell ref="P105:Q105"/>
    <mergeCell ref="T107:V107"/>
    <mergeCell ref="B108:C108"/>
    <mergeCell ref="D108:E108"/>
    <mergeCell ref="G108:H108"/>
    <mergeCell ref="I108:J108"/>
    <mergeCell ref="L108:M108"/>
    <mergeCell ref="P108:Q108"/>
    <mergeCell ref="T108:V108"/>
    <mergeCell ref="B107:C107"/>
    <mergeCell ref="D107:E107"/>
    <mergeCell ref="G107:H107"/>
    <mergeCell ref="I107:J107"/>
    <mergeCell ref="L107:M107"/>
    <mergeCell ref="P107:Q107"/>
    <mergeCell ref="T109:V109"/>
    <mergeCell ref="B110:C110"/>
    <mergeCell ref="D110:E110"/>
    <mergeCell ref="G110:H110"/>
    <mergeCell ref="I110:J110"/>
    <mergeCell ref="L110:M110"/>
    <mergeCell ref="P110:Q110"/>
    <mergeCell ref="T110:V110"/>
    <mergeCell ref="B109:C109"/>
    <mergeCell ref="D109:E109"/>
    <mergeCell ref="G109:H109"/>
    <mergeCell ref="I109:J109"/>
    <mergeCell ref="L109:M109"/>
    <mergeCell ref="P109:Q109"/>
    <mergeCell ref="T111:V111"/>
    <mergeCell ref="B112:C112"/>
    <mergeCell ref="D112:E112"/>
    <mergeCell ref="G112:H112"/>
    <mergeCell ref="I112:J112"/>
    <mergeCell ref="L112:M112"/>
    <mergeCell ref="P112:Q112"/>
    <mergeCell ref="T112:V112"/>
    <mergeCell ref="B111:C111"/>
    <mergeCell ref="D111:E111"/>
    <mergeCell ref="G111:H111"/>
    <mergeCell ref="I111:J111"/>
    <mergeCell ref="L111:M111"/>
    <mergeCell ref="P111:Q111"/>
    <mergeCell ref="A116:C116"/>
    <mergeCell ref="D116:M116"/>
    <mergeCell ref="O116:Q116"/>
    <mergeCell ref="R116:Y116"/>
    <mergeCell ref="A117:C117"/>
    <mergeCell ref="D117:M117"/>
    <mergeCell ref="O117:Q117"/>
    <mergeCell ref="R117:Y117"/>
    <mergeCell ref="T113:V113"/>
    <mergeCell ref="B114:C114"/>
    <mergeCell ref="D114:E114"/>
    <mergeCell ref="G114:H114"/>
    <mergeCell ref="I114:J114"/>
    <mergeCell ref="L114:M114"/>
    <mergeCell ref="P114:Q114"/>
    <mergeCell ref="T114:V114"/>
    <mergeCell ref="B113:C113"/>
    <mergeCell ref="D113:E113"/>
    <mergeCell ref="G113:H113"/>
    <mergeCell ref="I113:J113"/>
    <mergeCell ref="L113:M113"/>
    <mergeCell ref="P113:Q113"/>
    <mergeCell ref="A120:Y120"/>
    <mergeCell ref="B121:C121"/>
    <mergeCell ref="D121:E121"/>
    <mergeCell ref="G121:H121"/>
    <mergeCell ref="I121:J121"/>
    <mergeCell ref="L121:M121"/>
    <mergeCell ref="P121:Q121"/>
    <mergeCell ref="T121:V121"/>
    <mergeCell ref="A118:C118"/>
    <mergeCell ref="D118:M118"/>
    <mergeCell ref="O118:Q118"/>
    <mergeCell ref="R118:Y118"/>
    <mergeCell ref="A119:C119"/>
    <mergeCell ref="D119:M119"/>
    <mergeCell ref="O119:Q119"/>
    <mergeCell ref="R119:Y119"/>
    <mergeCell ref="T122:V122"/>
    <mergeCell ref="B123:C123"/>
    <mergeCell ref="D123:E123"/>
    <mergeCell ref="G123:H123"/>
    <mergeCell ref="I123:J123"/>
    <mergeCell ref="L123:M123"/>
    <mergeCell ref="P123:Q123"/>
    <mergeCell ref="T123:V123"/>
    <mergeCell ref="B122:C122"/>
    <mergeCell ref="D122:E122"/>
    <mergeCell ref="G122:H122"/>
    <mergeCell ref="I122:J122"/>
    <mergeCell ref="L122:M122"/>
    <mergeCell ref="P122:Q122"/>
    <mergeCell ref="T124:V124"/>
    <mergeCell ref="B125:C125"/>
    <mergeCell ref="D125:E125"/>
    <mergeCell ref="G125:H125"/>
    <mergeCell ref="I125:J125"/>
    <mergeCell ref="L125:M125"/>
    <mergeCell ref="P125:Q125"/>
    <mergeCell ref="T125:V125"/>
    <mergeCell ref="B124:C124"/>
    <mergeCell ref="D124:E124"/>
    <mergeCell ref="G124:H124"/>
    <mergeCell ref="I124:J124"/>
    <mergeCell ref="L124:M124"/>
    <mergeCell ref="P124:Q124"/>
    <mergeCell ref="T126:V126"/>
    <mergeCell ref="B127:C127"/>
    <mergeCell ref="D127:E127"/>
    <mergeCell ref="G127:H127"/>
    <mergeCell ref="I127:J127"/>
    <mergeCell ref="L127:M127"/>
    <mergeCell ref="P127:Q127"/>
    <mergeCell ref="T127:V127"/>
    <mergeCell ref="B126:C126"/>
    <mergeCell ref="D126:E126"/>
    <mergeCell ref="G126:H126"/>
    <mergeCell ref="I126:J126"/>
    <mergeCell ref="L126:M126"/>
    <mergeCell ref="P126:Q126"/>
    <mergeCell ref="T128:V128"/>
    <mergeCell ref="B129:C129"/>
    <mergeCell ref="D129:E129"/>
    <mergeCell ref="G129:H129"/>
    <mergeCell ref="I129:J129"/>
    <mergeCell ref="L129:M129"/>
    <mergeCell ref="P129:Q129"/>
    <mergeCell ref="T129:V129"/>
    <mergeCell ref="B128:C128"/>
    <mergeCell ref="D128:E128"/>
    <mergeCell ref="G128:H128"/>
    <mergeCell ref="I128:J128"/>
    <mergeCell ref="L128:M128"/>
    <mergeCell ref="P128:Q128"/>
    <mergeCell ref="T130:V130"/>
    <mergeCell ref="B131:C131"/>
    <mergeCell ref="D131:E131"/>
    <mergeCell ref="G131:H131"/>
    <mergeCell ref="I131:J131"/>
    <mergeCell ref="L131:M131"/>
    <mergeCell ref="P131:Q131"/>
    <mergeCell ref="T131:V131"/>
    <mergeCell ref="B130:C130"/>
    <mergeCell ref="D130:E130"/>
    <mergeCell ref="G130:H130"/>
    <mergeCell ref="I130:J130"/>
    <mergeCell ref="L130:M130"/>
    <mergeCell ref="P130:Q130"/>
    <mergeCell ref="T132:V132"/>
    <mergeCell ref="B133:C133"/>
    <mergeCell ref="D133:E133"/>
    <mergeCell ref="G133:H133"/>
    <mergeCell ref="I133:J133"/>
    <mergeCell ref="L133:M133"/>
    <mergeCell ref="P133:Q133"/>
    <mergeCell ref="T133:V133"/>
    <mergeCell ref="B132:C132"/>
    <mergeCell ref="D132:E132"/>
    <mergeCell ref="G132:H132"/>
    <mergeCell ref="I132:J132"/>
    <mergeCell ref="L132:M132"/>
    <mergeCell ref="P132:Q132"/>
    <mergeCell ref="T134:V134"/>
    <mergeCell ref="B135:C135"/>
    <mergeCell ref="D135:E135"/>
    <mergeCell ref="G135:H135"/>
    <mergeCell ref="I135:J135"/>
    <mergeCell ref="L135:M135"/>
    <mergeCell ref="P135:Q135"/>
    <mergeCell ref="T135:V135"/>
    <mergeCell ref="B134:C134"/>
    <mergeCell ref="D134:E134"/>
    <mergeCell ref="G134:H134"/>
    <mergeCell ref="I134:J134"/>
    <mergeCell ref="L134:M134"/>
    <mergeCell ref="P134:Q134"/>
    <mergeCell ref="T136:V136"/>
    <mergeCell ref="B137:C137"/>
    <mergeCell ref="D137:E137"/>
    <mergeCell ref="G137:H137"/>
    <mergeCell ref="I137:J137"/>
    <mergeCell ref="L137:M137"/>
    <mergeCell ref="P137:Q137"/>
    <mergeCell ref="T137:V137"/>
    <mergeCell ref="B136:C136"/>
    <mergeCell ref="D136:E136"/>
    <mergeCell ref="G136:H136"/>
    <mergeCell ref="I136:J136"/>
    <mergeCell ref="L136:M136"/>
    <mergeCell ref="P136:Q136"/>
    <mergeCell ref="T138:V138"/>
    <mergeCell ref="B139:C139"/>
    <mergeCell ref="D139:E139"/>
    <mergeCell ref="G139:H139"/>
    <mergeCell ref="I139:J139"/>
    <mergeCell ref="L139:M139"/>
    <mergeCell ref="P139:Q139"/>
    <mergeCell ref="T139:V139"/>
    <mergeCell ref="B138:C138"/>
    <mergeCell ref="D138:E138"/>
    <mergeCell ref="G138:H138"/>
    <mergeCell ref="I138:J138"/>
    <mergeCell ref="L138:M138"/>
    <mergeCell ref="P138:Q138"/>
    <mergeCell ref="T140:V140"/>
    <mergeCell ref="B141:C141"/>
    <mergeCell ref="D141:E141"/>
    <mergeCell ref="G141:H141"/>
    <mergeCell ref="I141:J141"/>
    <mergeCell ref="L141:M141"/>
    <mergeCell ref="P141:Q141"/>
    <mergeCell ref="T141:V141"/>
    <mergeCell ref="B140:C140"/>
    <mergeCell ref="D140:E140"/>
    <mergeCell ref="G140:H140"/>
    <mergeCell ref="I140:J140"/>
    <mergeCell ref="L140:M140"/>
    <mergeCell ref="P140:Q140"/>
    <mergeCell ref="A145:C145"/>
    <mergeCell ref="D145:M145"/>
    <mergeCell ref="O145:Q145"/>
    <mergeCell ref="R145:Y145"/>
    <mergeCell ref="A146:C146"/>
    <mergeCell ref="D146:M146"/>
    <mergeCell ref="O146:Q146"/>
    <mergeCell ref="R146:Y146"/>
    <mergeCell ref="T142:V142"/>
    <mergeCell ref="B143:C143"/>
    <mergeCell ref="D143:E143"/>
    <mergeCell ref="G143:H143"/>
    <mergeCell ref="I143:J143"/>
    <mergeCell ref="L143:M143"/>
    <mergeCell ref="P143:Q143"/>
    <mergeCell ref="T143:V143"/>
    <mergeCell ref="B142:C142"/>
    <mergeCell ref="D142:E142"/>
    <mergeCell ref="G142:H142"/>
    <mergeCell ref="I142:J142"/>
    <mergeCell ref="L142:M142"/>
    <mergeCell ref="P142:Q142"/>
    <mergeCell ref="A149:C149"/>
    <mergeCell ref="D149:M149"/>
    <mergeCell ref="O149:Q149"/>
    <mergeCell ref="R149:Y149"/>
    <mergeCell ref="A151:C151"/>
    <mergeCell ref="D151:M151"/>
    <mergeCell ref="O151:Q151"/>
    <mergeCell ref="R151:Y151"/>
    <mergeCell ref="A147:C147"/>
    <mergeCell ref="D147:M147"/>
    <mergeCell ref="O147:Q147"/>
    <mergeCell ref="R147:Y147"/>
    <mergeCell ref="A148:C148"/>
    <mergeCell ref="D148:M148"/>
    <mergeCell ref="O148:Q148"/>
    <mergeCell ref="R148:Y148"/>
    <mergeCell ref="A155:C155"/>
    <mergeCell ref="D155:M155"/>
    <mergeCell ref="O155:Q155"/>
    <mergeCell ref="R155:Y155"/>
    <mergeCell ref="A156:C156"/>
    <mergeCell ref="D156:M156"/>
    <mergeCell ref="O156:Q156"/>
    <mergeCell ref="R156:Y156"/>
    <mergeCell ref="A153:C153"/>
    <mergeCell ref="D153:M153"/>
    <mergeCell ref="O153:Q153"/>
    <mergeCell ref="R153:Y153"/>
    <mergeCell ref="A154:C154"/>
    <mergeCell ref="D154:M154"/>
    <mergeCell ref="O154:Q154"/>
    <mergeCell ref="R154:Y154"/>
    <mergeCell ref="V159:Y159"/>
    <mergeCell ref="A158:B158"/>
    <mergeCell ref="C158:L158"/>
    <mergeCell ref="M158:Y158"/>
    <mergeCell ref="A159:B159"/>
    <mergeCell ref="C159:D159"/>
    <mergeCell ref="E159:G159"/>
    <mergeCell ref="H159:I159"/>
    <mergeCell ref="J159:L159"/>
    <mergeCell ref="M159:P159"/>
    <mergeCell ref="Q159:T159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&amp;R02-01-02 Стр. &amp;P</oddFooter>
  </headerFooter>
  <rowBreaks count="1" manualBreakCount="1">
    <brk id="1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Y115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17.2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.75" customHeight="1" x14ac:dyDescent="0.25">
      <c r="A4" s="47" t="s">
        <v>646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8.75" customHeight="1" x14ac:dyDescent="0.25">
      <c r="A5" s="48" t="s">
        <v>647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6.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2096686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116338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535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648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649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96.5" customHeight="1" x14ac:dyDescent="0.25">
      <c r="A17" s="4" t="s">
        <v>27</v>
      </c>
      <c r="B17" s="26" t="s">
        <v>650</v>
      </c>
      <c r="C17" s="20"/>
      <c r="D17" s="26" t="s">
        <v>651</v>
      </c>
      <c r="E17" s="20"/>
      <c r="F17" s="5" t="s">
        <v>110</v>
      </c>
      <c r="G17" s="27">
        <v>0.15959999999999999</v>
      </c>
      <c r="H17" s="20"/>
      <c r="I17" s="27">
        <v>54383.17</v>
      </c>
      <c r="J17" s="20"/>
      <c r="K17" s="7"/>
      <c r="L17" s="27">
        <v>54383.17</v>
      </c>
      <c r="M17" s="20"/>
      <c r="N17" s="6">
        <v>19644.45</v>
      </c>
      <c r="O17" s="7"/>
      <c r="P17" s="27">
        <v>8679.5499999999993</v>
      </c>
      <c r="Q17" s="20"/>
      <c r="R17" s="7"/>
      <c r="S17" s="6">
        <v>8679.5499999999993</v>
      </c>
      <c r="T17" s="27">
        <v>3135.25</v>
      </c>
      <c r="U17" s="19"/>
      <c r="V17" s="20"/>
      <c r="W17" s="7"/>
      <c r="X17" s="7"/>
      <c r="Y17" s="6">
        <v>10.02</v>
      </c>
    </row>
    <row r="18" spans="1:25" ht="310.35000000000002" customHeight="1" x14ac:dyDescent="0.25">
      <c r="A18" s="4" t="s">
        <v>31</v>
      </c>
      <c r="B18" s="26" t="s">
        <v>652</v>
      </c>
      <c r="C18" s="20"/>
      <c r="D18" s="26" t="s">
        <v>653</v>
      </c>
      <c r="E18" s="20"/>
      <c r="F18" s="5" t="s">
        <v>113</v>
      </c>
      <c r="G18" s="27">
        <v>3.3000000000000002E-2</v>
      </c>
      <c r="H18" s="20"/>
      <c r="I18" s="27">
        <v>53041.32</v>
      </c>
      <c r="J18" s="24"/>
      <c r="K18" s="6">
        <v>53041.32</v>
      </c>
      <c r="L18" s="25"/>
      <c r="M18" s="24"/>
      <c r="N18" s="7"/>
      <c r="O18" s="7"/>
      <c r="P18" s="27">
        <v>1750.36</v>
      </c>
      <c r="Q18" s="24"/>
      <c r="R18" s="6">
        <v>1750.36</v>
      </c>
      <c r="S18" s="7"/>
      <c r="T18" s="25"/>
      <c r="U18" s="23"/>
      <c r="V18" s="24"/>
      <c r="W18" s="6">
        <v>281.06</v>
      </c>
      <c r="X18" s="6">
        <v>9.27</v>
      </c>
      <c r="Y18" s="7"/>
    </row>
    <row r="19" spans="1:25" ht="223.5" customHeight="1" x14ac:dyDescent="0.25">
      <c r="A19" s="4" t="s">
        <v>35</v>
      </c>
      <c r="B19" s="26" t="s">
        <v>654</v>
      </c>
      <c r="C19" s="24"/>
      <c r="D19" s="26" t="s">
        <v>655</v>
      </c>
      <c r="E19" s="24"/>
      <c r="F19" s="5" t="s">
        <v>458</v>
      </c>
      <c r="G19" s="27">
        <v>5.8</v>
      </c>
      <c r="H19" s="24"/>
      <c r="I19" s="27">
        <v>8627.48</v>
      </c>
      <c r="J19" s="24"/>
      <c r="K19" s="6">
        <v>2664.58</v>
      </c>
      <c r="L19" s="27">
        <v>365.31</v>
      </c>
      <c r="M19" s="24"/>
      <c r="N19" s="6">
        <v>117.21</v>
      </c>
      <c r="O19" s="6">
        <v>5597.59</v>
      </c>
      <c r="P19" s="27">
        <v>50039.38</v>
      </c>
      <c r="Q19" s="24"/>
      <c r="R19" s="6">
        <v>15454.56</v>
      </c>
      <c r="S19" s="6">
        <v>2118.8000000000002</v>
      </c>
      <c r="T19" s="27">
        <v>679.82</v>
      </c>
      <c r="U19" s="23"/>
      <c r="V19" s="24"/>
      <c r="W19" s="6">
        <v>13.49</v>
      </c>
      <c r="X19" s="6">
        <v>78.239999999999995</v>
      </c>
      <c r="Y19" s="6">
        <v>2.92</v>
      </c>
    </row>
    <row r="20" spans="1:25" ht="234.2" customHeight="1" x14ac:dyDescent="0.25">
      <c r="A20" s="4" t="s">
        <v>38</v>
      </c>
      <c r="B20" s="26" t="s">
        <v>656</v>
      </c>
      <c r="C20" s="24"/>
      <c r="D20" s="26" t="s">
        <v>657</v>
      </c>
      <c r="E20" s="24"/>
      <c r="F20" s="5" t="s">
        <v>468</v>
      </c>
      <c r="G20" s="27">
        <v>0.05</v>
      </c>
      <c r="H20" s="24"/>
      <c r="I20" s="27">
        <v>229174.08</v>
      </c>
      <c r="J20" s="24"/>
      <c r="K20" s="6">
        <v>61704.480000000003</v>
      </c>
      <c r="L20" s="27">
        <v>34900.53</v>
      </c>
      <c r="M20" s="24"/>
      <c r="N20" s="6">
        <v>10745.95</v>
      </c>
      <c r="O20" s="6">
        <v>132569.07</v>
      </c>
      <c r="P20" s="27">
        <v>11458.7</v>
      </c>
      <c r="Q20" s="24"/>
      <c r="R20" s="6">
        <v>3085.22</v>
      </c>
      <c r="S20" s="6">
        <v>1745.03</v>
      </c>
      <c r="T20" s="27">
        <v>537.29999999999995</v>
      </c>
      <c r="U20" s="23"/>
      <c r="V20" s="24"/>
      <c r="W20" s="6">
        <v>274.60000000000002</v>
      </c>
      <c r="X20" s="6">
        <v>13.73</v>
      </c>
      <c r="Y20" s="6">
        <v>1.73</v>
      </c>
    </row>
    <row r="21" spans="1:25" ht="202.35" customHeight="1" x14ac:dyDescent="0.25">
      <c r="A21" s="4" t="s">
        <v>41</v>
      </c>
      <c r="B21" s="26" t="s">
        <v>658</v>
      </c>
      <c r="C21" s="24"/>
      <c r="D21" s="26" t="s">
        <v>659</v>
      </c>
      <c r="E21" s="24"/>
      <c r="F21" s="5" t="s">
        <v>660</v>
      </c>
      <c r="G21" s="27">
        <v>1</v>
      </c>
      <c r="H21" s="24"/>
      <c r="I21" s="27">
        <v>1276.73</v>
      </c>
      <c r="J21" s="24"/>
      <c r="K21" s="6">
        <v>432.59</v>
      </c>
      <c r="L21" s="27">
        <v>581.74</v>
      </c>
      <c r="M21" s="24"/>
      <c r="N21" s="6">
        <v>144.83000000000001</v>
      </c>
      <c r="O21" s="6">
        <v>262.39999999999998</v>
      </c>
      <c r="P21" s="27">
        <v>1276.73</v>
      </c>
      <c r="Q21" s="24"/>
      <c r="R21" s="6">
        <v>432.59</v>
      </c>
      <c r="S21" s="6">
        <v>581.74</v>
      </c>
      <c r="T21" s="27">
        <v>144.83000000000001</v>
      </c>
      <c r="U21" s="23"/>
      <c r="V21" s="24"/>
      <c r="W21" s="6">
        <v>1.68</v>
      </c>
      <c r="X21" s="6">
        <v>1.68</v>
      </c>
      <c r="Y21" s="6">
        <v>0.46</v>
      </c>
    </row>
    <row r="22" spans="1:25" ht="223.5" customHeight="1" x14ac:dyDescent="0.25">
      <c r="A22" s="4" t="s">
        <v>45</v>
      </c>
      <c r="B22" s="26" t="s">
        <v>661</v>
      </c>
      <c r="C22" s="24"/>
      <c r="D22" s="26" t="s">
        <v>662</v>
      </c>
      <c r="E22" s="24"/>
      <c r="F22" s="5" t="s">
        <v>88</v>
      </c>
      <c r="G22" s="27">
        <v>1</v>
      </c>
      <c r="H22" s="24"/>
      <c r="I22" s="27">
        <v>2564.92</v>
      </c>
      <c r="J22" s="24"/>
      <c r="K22" s="6">
        <v>734.43</v>
      </c>
      <c r="L22" s="27">
        <v>94.6</v>
      </c>
      <c r="M22" s="24"/>
      <c r="N22" s="6">
        <v>7.82</v>
      </c>
      <c r="O22" s="6">
        <v>1735.89</v>
      </c>
      <c r="P22" s="27">
        <v>2564.92</v>
      </c>
      <c r="Q22" s="24"/>
      <c r="R22" s="6">
        <v>734.43</v>
      </c>
      <c r="S22" s="6">
        <v>94.6</v>
      </c>
      <c r="T22" s="27">
        <v>7.82</v>
      </c>
      <c r="U22" s="23"/>
      <c r="V22" s="24"/>
      <c r="W22" s="6">
        <v>3.35</v>
      </c>
      <c r="X22" s="6">
        <v>3.35</v>
      </c>
      <c r="Y22" s="6">
        <v>0.03</v>
      </c>
    </row>
    <row r="23" spans="1:25" ht="223.5" customHeight="1" x14ac:dyDescent="0.25">
      <c r="A23" s="4" t="s">
        <v>49</v>
      </c>
      <c r="B23" s="26" t="s">
        <v>663</v>
      </c>
      <c r="C23" s="24"/>
      <c r="D23" s="26" t="s">
        <v>664</v>
      </c>
      <c r="E23" s="24"/>
      <c r="F23" s="5" t="s">
        <v>88</v>
      </c>
      <c r="G23" s="27">
        <v>1</v>
      </c>
      <c r="H23" s="24"/>
      <c r="I23" s="27">
        <v>1126.03</v>
      </c>
      <c r="J23" s="24"/>
      <c r="K23" s="6">
        <v>370.96</v>
      </c>
      <c r="L23" s="27">
        <v>47.92</v>
      </c>
      <c r="M23" s="24"/>
      <c r="N23" s="7"/>
      <c r="O23" s="6">
        <v>707.15</v>
      </c>
      <c r="P23" s="27">
        <v>1126.03</v>
      </c>
      <c r="Q23" s="24"/>
      <c r="R23" s="6">
        <v>370.96</v>
      </c>
      <c r="S23" s="6">
        <v>47.92</v>
      </c>
      <c r="T23" s="25"/>
      <c r="U23" s="23"/>
      <c r="V23" s="24"/>
      <c r="W23" s="6">
        <v>1.69</v>
      </c>
      <c r="X23" s="6">
        <v>1.69</v>
      </c>
      <c r="Y23" s="7"/>
    </row>
    <row r="24" spans="1:25" ht="180.2" customHeight="1" x14ac:dyDescent="0.25">
      <c r="A24" s="4" t="s">
        <v>123</v>
      </c>
      <c r="B24" s="26" t="s">
        <v>665</v>
      </c>
      <c r="C24" s="24"/>
      <c r="D24" s="26" t="s">
        <v>666</v>
      </c>
      <c r="E24" s="24"/>
      <c r="F24" s="5" t="s">
        <v>88</v>
      </c>
      <c r="G24" s="27">
        <v>1</v>
      </c>
      <c r="H24" s="24"/>
      <c r="I24" s="27">
        <v>9748.59</v>
      </c>
      <c r="J24" s="24"/>
      <c r="K24" s="6">
        <v>469.86</v>
      </c>
      <c r="L24" s="27">
        <v>53.46</v>
      </c>
      <c r="M24" s="24"/>
      <c r="N24" s="6">
        <v>7.82</v>
      </c>
      <c r="O24" s="6">
        <v>9225.27</v>
      </c>
      <c r="P24" s="27">
        <v>9748.59</v>
      </c>
      <c r="Q24" s="24"/>
      <c r="R24" s="6">
        <v>469.86</v>
      </c>
      <c r="S24" s="6">
        <v>53.46</v>
      </c>
      <c r="T24" s="27">
        <v>7.82</v>
      </c>
      <c r="U24" s="23"/>
      <c r="V24" s="24"/>
      <c r="W24" s="6">
        <v>2.2799999999999998</v>
      </c>
      <c r="X24" s="6">
        <v>2.2799999999999998</v>
      </c>
      <c r="Y24" s="6">
        <v>0.03</v>
      </c>
    </row>
    <row r="25" spans="1:25" ht="223.5" customHeight="1" x14ac:dyDescent="0.25">
      <c r="A25" s="4" t="s">
        <v>127</v>
      </c>
      <c r="B25" s="26" t="s">
        <v>667</v>
      </c>
      <c r="C25" s="24"/>
      <c r="D25" s="26" t="s">
        <v>668</v>
      </c>
      <c r="E25" s="24"/>
      <c r="F25" s="5" t="s">
        <v>669</v>
      </c>
      <c r="G25" s="27">
        <v>1</v>
      </c>
      <c r="H25" s="24"/>
      <c r="I25" s="27">
        <v>13401.37</v>
      </c>
      <c r="J25" s="24"/>
      <c r="K25" s="6">
        <v>1660.8</v>
      </c>
      <c r="L25" s="27">
        <v>97.43</v>
      </c>
      <c r="M25" s="24"/>
      <c r="N25" s="6">
        <v>7.82</v>
      </c>
      <c r="O25" s="6">
        <v>11643.14</v>
      </c>
      <c r="P25" s="27">
        <v>13401.37</v>
      </c>
      <c r="Q25" s="24"/>
      <c r="R25" s="6">
        <v>1660.8</v>
      </c>
      <c r="S25" s="6">
        <v>97.43</v>
      </c>
      <c r="T25" s="27">
        <v>7.82</v>
      </c>
      <c r="U25" s="23"/>
      <c r="V25" s="24"/>
      <c r="W25" s="6">
        <v>7.57</v>
      </c>
      <c r="X25" s="6">
        <v>7.57</v>
      </c>
      <c r="Y25" s="6">
        <v>0.03</v>
      </c>
    </row>
    <row r="26" spans="1:25" ht="202.35" customHeight="1" x14ac:dyDescent="0.25">
      <c r="A26" s="4" t="s">
        <v>130</v>
      </c>
      <c r="B26" s="26" t="s">
        <v>670</v>
      </c>
      <c r="C26" s="24"/>
      <c r="D26" s="26" t="s">
        <v>671</v>
      </c>
      <c r="E26" s="24"/>
      <c r="F26" s="5" t="s">
        <v>113</v>
      </c>
      <c r="G26" s="27">
        <v>0.40360000000000001</v>
      </c>
      <c r="H26" s="24"/>
      <c r="I26" s="27">
        <v>23324.43</v>
      </c>
      <c r="J26" s="24"/>
      <c r="K26" s="6">
        <v>23324.43</v>
      </c>
      <c r="L26" s="25"/>
      <c r="M26" s="24"/>
      <c r="N26" s="7"/>
      <c r="O26" s="7"/>
      <c r="P26" s="27">
        <v>9413.74</v>
      </c>
      <c r="Q26" s="24"/>
      <c r="R26" s="6">
        <v>9413.74</v>
      </c>
      <c r="S26" s="7"/>
      <c r="T26" s="25"/>
      <c r="U26" s="23"/>
      <c r="V26" s="24"/>
      <c r="W26" s="6">
        <v>128.55000000000001</v>
      </c>
      <c r="X26" s="6">
        <v>51.88</v>
      </c>
      <c r="Y26" s="7"/>
    </row>
    <row r="27" spans="1:25" ht="234.2" customHeight="1" x14ac:dyDescent="0.25">
      <c r="A27" s="4" t="s">
        <v>134</v>
      </c>
      <c r="B27" s="26" t="s">
        <v>672</v>
      </c>
      <c r="C27" s="24"/>
      <c r="D27" s="26" t="s">
        <v>673</v>
      </c>
      <c r="E27" s="24"/>
      <c r="F27" s="5" t="s">
        <v>468</v>
      </c>
      <c r="G27" s="27">
        <v>0.01</v>
      </c>
      <c r="H27" s="24"/>
      <c r="I27" s="27">
        <v>480329.31</v>
      </c>
      <c r="J27" s="24"/>
      <c r="K27" s="6">
        <v>66875.179999999993</v>
      </c>
      <c r="L27" s="27">
        <v>44572.21</v>
      </c>
      <c r="M27" s="24"/>
      <c r="N27" s="6">
        <v>13535.3</v>
      </c>
      <c r="O27" s="6">
        <v>368881.91999999998</v>
      </c>
      <c r="P27" s="27">
        <v>4803.29</v>
      </c>
      <c r="Q27" s="24"/>
      <c r="R27" s="6">
        <v>668.75</v>
      </c>
      <c r="S27" s="6">
        <v>445.72</v>
      </c>
      <c r="T27" s="27">
        <v>135.35</v>
      </c>
      <c r="U27" s="23"/>
      <c r="V27" s="24"/>
      <c r="W27" s="6">
        <v>297.62</v>
      </c>
      <c r="X27" s="6">
        <v>2.98</v>
      </c>
      <c r="Y27" s="6">
        <v>0.44</v>
      </c>
    </row>
    <row r="28" spans="1:25" ht="256.35000000000002" customHeight="1" x14ac:dyDescent="0.25">
      <c r="A28" s="4" t="s">
        <v>138</v>
      </c>
      <c r="B28" s="26" t="s">
        <v>674</v>
      </c>
      <c r="C28" s="24"/>
      <c r="D28" s="26" t="s">
        <v>675</v>
      </c>
      <c r="E28" s="24"/>
      <c r="F28" s="5" t="s">
        <v>676</v>
      </c>
      <c r="G28" s="27">
        <v>0.3</v>
      </c>
      <c r="H28" s="24"/>
      <c r="I28" s="27">
        <v>105871.61</v>
      </c>
      <c r="J28" s="24"/>
      <c r="K28" s="6">
        <v>32172.880000000001</v>
      </c>
      <c r="L28" s="27">
        <v>542.45000000000005</v>
      </c>
      <c r="M28" s="24"/>
      <c r="N28" s="6">
        <v>31.55</v>
      </c>
      <c r="O28" s="6">
        <v>73156.28</v>
      </c>
      <c r="P28" s="27">
        <v>31761.48</v>
      </c>
      <c r="Q28" s="24"/>
      <c r="R28" s="6">
        <v>9651.86</v>
      </c>
      <c r="S28" s="6">
        <v>162.74</v>
      </c>
      <c r="T28" s="27">
        <v>9.4700000000000006</v>
      </c>
      <c r="U28" s="23"/>
      <c r="V28" s="24"/>
      <c r="W28" s="6">
        <v>136.22</v>
      </c>
      <c r="X28" s="6">
        <v>40.869999999999997</v>
      </c>
      <c r="Y28" s="6">
        <v>0.03</v>
      </c>
    </row>
    <row r="29" spans="1:25" ht="213" customHeight="1" x14ac:dyDescent="0.25">
      <c r="A29" s="4" t="s">
        <v>141</v>
      </c>
      <c r="B29" s="26" t="s">
        <v>677</v>
      </c>
      <c r="C29" s="24"/>
      <c r="D29" s="26" t="s">
        <v>678</v>
      </c>
      <c r="E29" s="24"/>
      <c r="F29" s="5" t="s">
        <v>676</v>
      </c>
      <c r="G29" s="27">
        <v>0.38</v>
      </c>
      <c r="H29" s="24"/>
      <c r="I29" s="27">
        <v>100009</v>
      </c>
      <c r="J29" s="24"/>
      <c r="K29" s="6">
        <v>27976.42</v>
      </c>
      <c r="L29" s="27">
        <v>468.87</v>
      </c>
      <c r="M29" s="24"/>
      <c r="N29" s="6">
        <v>27.43</v>
      </c>
      <c r="O29" s="6">
        <v>71563.710000000006</v>
      </c>
      <c r="P29" s="27">
        <v>38003.42</v>
      </c>
      <c r="Q29" s="24"/>
      <c r="R29" s="6">
        <v>10631.04</v>
      </c>
      <c r="S29" s="6">
        <v>178.17</v>
      </c>
      <c r="T29" s="27">
        <v>10.42</v>
      </c>
      <c r="U29" s="23"/>
      <c r="V29" s="24"/>
      <c r="W29" s="6">
        <v>118.45</v>
      </c>
      <c r="X29" s="6">
        <v>45.01</v>
      </c>
      <c r="Y29" s="6">
        <v>0.03</v>
      </c>
    </row>
    <row r="30" spans="1:25" ht="267" customHeight="1" x14ac:dyDescent="0.25">
      <c r="A30" s="4" t="s">
        <v>145</v>
      </c>
      <c r="B30" s="26" t="s">
        <v>679</v>
      </c>
      <c r="C30" s="24"/>
      <c r="D30" s="26" t="s">
        <v>680</v>
      </c>
      <c r="E30" s="24"/>
      <c r="F30" s="5" t="s">
        <v>169</v>
      </c>
      <c r="G30" s="27">
        <v>4.9299999999999997E-2</v>
      </c>
      <c r="H30" s="24"/>
      <c r="I30" s="27">
        <v>23135.83</v>
      </c>
      <c r="J30" s="24"/>
      <c r="K30" s="6">
        <v>7662.98</v>
      </c>
      <c r="L30" s="27">
        <v>450.98</v>
      </c>
      <c r="M30" s="24"/>
      <c r="N30" s="7"/>
      <c r="O30" s="6">
        <v>15021.87</v>
      </c>
      <c r="P30" s="27">
        <v>1140.5999999999999</v>
      </c>
      <c r="Q30" s="24"/>
      <c r="R30" s="6">
        <v>377.78</v>
      </c>
      <c r="S30" s="6">
        <v>22.23</v>
      </c>
      <c r="T30" s="25"/>
      <c r="U30" s="23"/>
      <c r="V30" s="24"/>
      <c r="W30" s="6">
        <v>36.69</v>
      </c>
      <c r="X30" s="6">
        <v>1.81</v>
      </c>
      <c r="Y30" s="7"/>
    </row>
    <row r="31" spans="1:25" ht="223.5" customHeight="1" x14ac:dyDescent="0.25">
      <c r="A31" s="4" t="s">
        <v>148</v>
      </c>
      <c r="B31" s="26" t="s">
        <v>681</v>
      </c>
      <c r="C31" s="24"/>
      <c r="D31" s="26" t="s">
        <v>682</v>
      </c>
      <c r="E31" s="24"/>
      <c r="F31" s="5" t="s">
        <v>88</v>
      </c>
      <c r="G31" s="27">
        <v>3</v>
      </c>
      <c r="H31" s="24"/>
      <c r="I31" s="27">
        <v>784.03</v>
      </c>
      <c r="J31" s="24"/>
      <c r="K31" s="6">
        <v>370.96</v>
      </c>
      <c r="L31" s="27">
        <v>38.479999999999997</v>
      </c>
      <c r="M31" s="24"/>
      <c r="N31" s="7"/>
      <c r="O31" s="6">
        <v>374.59</v>
      </c>
      <c r="P31" s="27">
        <v>2352.09</v>
      </c>
      <c r="Q31" s="24"/>
      <c r="R31" s="6">
        <v>1112.8800000000001</v>
      </c>
      <c r="S31" s="6">
        <v>115.44</v>
      </c>
      <c r="T31" s="25"/>
      <c r="U31" s="23"/>
      <c r="V31" s="24"/>
      <c r="W31" s="6">
        <v>1.69</v>
      </c>
      <c r="X31" s="6">
        <v>5.07</v>
      </c>
      <c r="Y31" s="7"/>
    </row>
    <row r="32" spans="1:25" ht="190.7" customHeight="1" x14ac:dyDescent="0.25">
      <c r="A32" s="4" t="s">
        <v>150</v>
      </c>
      <c r="B32" s="26" t="s">
        <v>683</v>
      </c>
      <c r="C32" s="24"/>
      <c r="D32" s="26" t="s">
        <v>684</v>
      </c>
      <c r="E32" s="24"/>
      <c r="F32" s="5" t="s">
        <v>685</v>
      </c>
      <c r="G32" s="27">
        <v>1</v>
      </c>
      <c r="H32" s="24"/>
      <c r="I32" s="27">
        <v>12421.83</v>
      </c>
      <c r="J32" s="24"/>
      <c r="K32" s="6">
        <v>1747.82</v>
      </c>
      <c r="L32" s="27">
        <v>150.4</v>
      </c>
      <c r="M32" s="24"/>
      <c r="N32" s="6">
        <v>7.82</v>
      </c>
      <c r="O32" s="6">
        <v>10523.61</v>
      </c>
      <c r="P32" s="27">
        <v>12421.83</v>
      </c>
      <c r="Q32" s="24"/>
      <c r="R32" s="6">
        <v>1747.82</v>
      </c>
      <c r="S32" s="6">
        <v>150.4</v>
      </c>
      <c r="T32" s="27">
        <v>7.82</v>
      </c>
      <c r="U32" s="23"/>
      <c r="V32" s="24"/>
      <c r="W32" s="6">
        <v>7.51</v>
      </c>
      <c r="X32" s="6">
        <v>7.51</v>
      </c>
      <c r="Y32" s="6">
        <v>0.03</v>
      </c>
    </row>
    <row r="33" spans="1:25" ht="169.5" customHeight="1" x14ac:dyDescent="0.25">
      <c r="A33" s="4" t="s">
        <v>153</v>
      </c>
      <c r="B33" s="26" t="s">
        <v>686</v>
      </c>
      <c r="C33" s="24"/>
      <c r="D33" s="26" t="s">
        <v>687</v>
      </c>
      <c r="E33" s="24"/>
      <c r="F33" s="5" t="s">
        <v>688</v>
      </c>
      <c r="G33" s="27">
        <v>0.3</v>
      </c>
      <c r="H33" s="24"/>
      <c r="I33" s="27">
        <v>3429.84</v>
      </c>
      <c r="J33" s="24"/>
      <c r="K33" s="6">
        <v>2406.2399999999998</v>
      </c>
      <c r="L33" s="27">
        <v>163.38999999999999</v>
      </c>
      <c r="M33" s="24"/>
      <c r="N33" s="6">
        <v>27.43</v>
      </c>
      <c r="O33" s="6">
        <v>860.21</v>
      </c>
      <c r="P33" s="27">
        <v>1028.95</v>
      </c>
      <c r="Q33" s="24"/>
      <c r="R33" s="6">
        <v>721.87</v>
      </c>
      <c r="S33" s="6">
        <v>49.02</v>
      </c>
      <c r="T33" s="27">
        <v>8.23</v>
      </c>
      <c r="U33" s="23"/>
      <c r="V33" s="24"/>
      <c r="W33" s="6">
        <v>10.34</v>
      </c>
      <c r="X33" s="6">
        <v>3.1</v>
      </c>
      <c r="Y33" s="6">
        <v>0.03</v>
      </c>
    </row>
    <row r="34" spans="1:25" ht="190.7" customHeight="1" x14ac:dyDescent="0.25">
      <c r="A34" s="4" t="s">
        <v>156</v>
      </c>
      <c r="B34" s="26" t="s">
        <v>689</v>
      </c>
      <c r="C34" s="24"/>
      <c r="D34" s="26" t="s">
        <v>690</v>
      </c>
      <c r="E34" s="24"/>
      <c r="F34" s="5" t="s">
        <v>688</v>
      </c>
      <c r="G34" s="27">
        <v>0.1</v>
      </c>
      <c r="H34" s="24"/>
      <c r="I34" s="27">
        <v>10289.61</v>
      </c>
      <c r="J34" s="24"/>
      <c r="K34" s="6">
        <v>6519.07</v>
      </c>
      <c r="L34" s="27">
        <v>504.59</v>
      </c>
      <c r="M34" s="24"/>
      <c r="N34" s="6">
        <v>125.21</v>
      </c>
      <c r="O34" s="6">
        <v>3265.95</v>
      </c>
      <c r="P34" s="27">
        <v>1028.96</v>
      </c>
      <c r="Q34" s="24"/>
      <c r="R34" s="6">
        <v>651.9</v>
      </c>
      <c r="S34" s="6">
        <v>50.46</v>
      </c>
      <c r="T34" s="27">
        <v>12.52</v>
      </c>
      <c r="U34" s="23"/>
      <c r="V34" s="24"/>
      <c r="W34" s="6">
        <v>28.34</v>
      </c>
      <c r="X34" s="6">
        <v>2.83</v>
      </c>
      <c r="Y34" s="6">
        <v>0.04</v>
      </c>
    </row>
    <row r="35" spans="1:25" ht="180.2" customHeight="1" x14ac:dyDescent="0.25">
      <c r="A35" s="4" t="s">
        <v>159</v>
      </c>
      <c r="B35" s="26" t="s">
        <v>691</v>
      </c>
      <c r="C35" s="24"/>
      <c r="D35" s="26" t="s">
        <v>692</v>
      </c>
      <c r="E35" s="24"/>
      <c r="F35" s="5" t="s">
        <v>688</v>
      </c>
      <c r="G35" s="27">
        <v>0.2</v>
      </c>
      <c r="H35" s="24"/>
      <c r="I35" s="27">
        <v>17529.689999999999</v>
      </c>
      <c r="J35" s="24"/>
      <c r="K35" s="6">
        <v>16369.73</v>
      </c>
      <c r="L35" s="27">
        <v>955.77</v>
      </c>
      <c r="M35" s="24"/>
      <c r="N35" s="6">
        <v>238.61</v>
      </c>
      <c r="O35" s="6">
        <v>204.19</v>
      </c>
      <c r="P35" s="27">
        <v>3505.94</v>
      </c>
      <c r="Q35" s="24"/>
      <c r="R35" s="6">
        <v>3273.95</v>
      </c>
      <c r="S35" s="6">
        <v>191.15</v>
      </c>
      <c r="T35" s="27">
        <v>47.72</v>
      </c>
      <c r="U35" s="23"/>
      <c r="V35" s="24"/>
      <c r="W35" s="6">
        <v>70.33</v>
      </c>
      <c r="X35" s="6">
        <v>14.07</v>
      </c>
      <c r="Y35" s="6">
        <v>0.15</v>
      </c>
    </row>
    <row r="36" spans="1:25" ht="8.4499999999999993" customHeight="1" x14ac:dyDescent="0.25"/>
    <row r="37" spans="1:25" ht="18.2" customHeight="1" x14ac:dyDescent="0.25">
      <c r="A37" s="18" t="s">
        <v>0</v>
      </c>
      <c r="B37" s="23"/>
      <c r="C37" s="24"/>
      <c r="D37" s="18" t="s">
        <v>52</v>
      </c>
      <c r="E37" s="23"/>
      <c r="F37" s="23"/>
      <c r="G37" s="23"/>
      <c r="H37" s="23"/>
      <c r="I37" s="23"/>
      <c r="J37" s="23"/>
      <c r="K37" s="23"/>
      <c r="L37" s="23"/>
      <c r="M37" s="24"/>
      <c r="N37" s="8" t="s">
        <v>0</v>
      </c>
      <c r="O37" s="21" t="s">
        <v>693</v>
      </c>
      <c r="P37" s="23"/>
      <c r="Q37" s="24"/>
      <c r="R37" s="18" t="s">
        <v>0</v>
      </c>
      <c r="S37" s="23"/>
      <c r="T37" s="23"/>
      <c r="U37" s="23"/>
      <c r="V37" s="23"/>
      <c r="W37" s="23"/>
      <c r="X37" s="23"/>
      <c r="Y37" s="24"/>
    </row>
    <row r="38" spans="1:25" ht="18.2" customHeight="1" x14ac:dyDescent="0.25">
      <c r="A38" s="18" t="s">
        <v>0</v>
      </c>
      <c r="B38" s="23"/>
      <c r="C38" s="24"/>
      <c r="D38" s="18" t="s">
        <v>84</v>
      </c>
      <c r="E38" s="19"/>
      <c r="F38" s="19"/>
      <c r="G38" s="19"/>
      <c r="H38" s="19"/>
      <c r="I38" s="19"/>
      <c r="J38" s="19"/>
      <c r="K38" s="19"/>
      <c r="L38" s="19"/>
      <c r="M38" s="20"/>
      <c r="N38" s="8" t="s">
        <v>0</v>
      </c>
      <c r="O38" s="21" t="s">
        <v>694</v>
      </c>
      <c r="P38" s="19"/>
      <c r="Q38" s="20"/>
      <c r="R38" s="18" t="s">
        <v>0</v>
      </c>
      <c r="S38" s="19"/>
      <c r="T38" s="19"/>
      <c r="U38" s="19"/>
      <c r="V38" s="19"/>
      <c r="W38" s="19"/>
      <c r="X38" s="19"/>
      <c r="Y38" s="20"/>
    </row>
    <row r="39" spans="1:25" ht="18.2" customHeight="1" x14ac:dyDescent="0.25">
      <c r="A39" s="18" t="s">
        <v>0</v>
      </c>
      <c r="B39" s="19"/>
      <c r="C39" s="20"/>
      <c r="D39" s="18" t="s">
        <v>54</v>
      </c>
      <c r="E39" s="19"/>
      <c r="F39" s="19"/>
      <c r="G39" s="19"/>
      <c r="H39" s="19"/>
      <c r="I39" s="19"/>
      <c r="J39" s="19"/>
      <c r="K39" s="19"/>
      <c r="L39" s="19"/>
      <c r="M39" s="20"/>
      <c r="N39" s="8" t="s">
        <v>0</v>
      </c>
      <c r="O39" s="21" t="s">
        <v>695</v>
      </c>
      <c r="P39" s="19"/>
      <c r="Q39" s="20"/>
      <c r="R39" s="18" t="s">
        <v>0</v>
      </c>
      <c r="S39" s="19"/>
      <c r="T39" s="19"/>
      <c r="U39" s="19"/>
      <c r="V39" s="19"/>
      <c r="W39" s="19"/>
      <c r="X39" s="19"/>
      <c r="Y39" s="20"/>
    </row>
    <row r="40" spans="1:25" ht="18.2" customHeight="1" x14ac:dyDescent="0.25">
      <c r="A40" s="18" t="s">
        <v>0</v>
      </c>
      <c r="B40" s="19"/>
      <c r="C40" s="20"/>
      <c r="D40" s="18" t="s">
        <v>56</v>
      </c>
      <c r="E40" s="19"/>
      <c r="F40" s="19"/>
      <c r="G40" s="19"/>
      <c r="H40" s="19"/>
      <c r="I40" s="19"/>
      <c r="J40" s="19"/>
      <c r="K40" s="19"/>
      <c r="L40" s="19"/>
      <c r="M40" s="20"/>
      <c r="N40" s="8" t="s">
        <v>0</v>
      </c>
      <c r="O40" s="21" t="s">
        <v>696</v>
      </c>
      <c r="P40" s="19"/>
      <c r="Q40" s="20"/>
      <c r="R40" s="18" t="s">
        <v>0</v>
      </c>
      <c r="S40" s="19"/>
      <c r="T40" s="19"/>
      <c r="U40" s="19"/>
      <c r="V40" s="19"/>
      <c r="W40" s="19"/>
      <c r="X40" s="19"/>
      <c r="Y40" s="20"/>
    </row>
    <row r="41" spans="1:25" ht="18.2" customHeight="1" x14ac:dyDescent="0.25">
      <c r="A41" s="18" t="s">
        <v>0</v>
      </c>
      <c r="B41" s="19"/>
      <c r="C41" s="20"/>
      <c r="D41" s="18" t="s">
        <v>58</v>
      </c>
      <c r="E41" s="19"/>
      <c r="F41" s="19"/>
      <c r="G41" s="19"/>
      <c r="H41" s="19"/>
      <c r="I41" s="19"/>
      <c r="J41" s="19"/>
      <c r="K41" s="19"/>
      <c r="L41" s="19"/>
      <c r="M41" s="20"/>
      <c r="N41" s="8" t="s">
        <v>0</v>
      </c>
      <c r="O41" s="21" t="s">
        <v>697</v>
      </c>
      <c r="P41" s="19"/>
      <c r="Q41" s="20"/>
      <c r="R41" s="18" t="s">
        <v>0</v>
      </c>
      <c r="S41" s="19"/>
      <c r="T41" s="19"/>
      <c r="U41" s="19"/>
      <c r="V41" s="19"/>
      <c r="W41" s="19"/>
      <c r="X41" s="19"/>
      <c r="Y41" s="20"/>
    </row>
    <row r="42" spans="1:25" ht="18.2" customHeight="1" x14ac:dyDescent="0.25">
      <c r="A42" s="18" t="s">
        <v>0</v>
      </c>
      <c r="B42" s="19"/>
      <c r="C42" s="20"/>
      <c r="D42" s="18" t="s">
        <v>60</v>
      </c>
      <c r="E42" s="19"/>
      <c r="F42" s="19"/>
      <c r="G42" s="19"/>
      <c r="H42" s="19"/>
      <c r="I42" s="19"/>
      <c r="J42" s="19"/>
      <c r="K42" s="19"/>
      <c r="L42" s="19"/>
      <c r="M42" s="20"/>
      <c r="N42" s="8" t="s">
        <v>0</v>
      </c>
      <c r="O42" s="21" t="s">
        <v>698</v>
      </c>
      <c r="P42" s="19"/>
      <c r="Q42" s="20"/>
      <c r="R42" s="18" t="s">
        <v>0</v>
      </c>
      <c r="S42" s="19"/>
      <c r="T42" s="19"/>
      <c r="U42" s="19"/>
      <c r="V42" s="19"/>
      <c r="W42" s="19"/>
      <c r="X42" s="19"/>
      <c r="Y42" s="20"/>
    </row>
    <row r="43" spans="1:25" ht="18.2" customHeight="1" x14ac:dyDescent="0.25">
      <c r="A43" s="18" t="s">
        <v>0</v>
      </c>
      <c r="B43" s="19"/>
      <c r="C43" s="20"/>
      <c r="D43" s="18" t="s">
        <v>62</v>
      </c>
      <c r="E43" s="19"/>
      <c r="F43" s="19"/>
      <c r="G43" s="19"/>
      <c r="H43" s="19"/>
      <c r="I43" s="19"/>
      <c r="J43" s="19"/>
      <c r="K43" s="19"/>
      <c r="L43" s="19"/>
      <c r="M43" s="20"/>
      <c r="N43" s="8" t="s">
        <v>0</v>
      </c>
      <c r="O43" s="21" t="s">
        <v>699</v>
      </c>
      <c r="P43" s="19"/>
      <c r="Q43" s="20"/>
      <c r="R43" s="18" t="s">
        <v>0</v>
      </c>
      <c r="S43" s="19"/>
      <c r="T43" s="19"/>
      <c r="U43" s="19"/>
      <c r="V43" s="19"/>
      <c r="W43" s="19"/>
      <c r="X43" s="19"/>
      <c r="Y43" s="20"/>
    </row>
    <row r="44" spans="1:25" ht="18.2" customHeight="1" x14ac:dyDescent="0.25">
      <c r="A44" s="18" t="s">
        <v>0</v>
      </c>
      <c r="B44" s="19"/>
      <c r="C44" s="20"/>
      <c r="D44" s="18" t="s">
        <v>64</v>
      </c>
      <c r="E44" s="19"/>
      <c r="F44" s="19"/>
      <c r="G44" s="19"/>
      <c r="H44" s="19"/>
      <c r="I44" s="19"/>
      <c r="J44" s="19"/>
      <c r="K44" s="19"/>
      <c r="L44" s="19"/>
      <c r="M44" s="20"/>
      <c r="N44" s="8" t="s">
        <v>27</v>
      </c>
      <c r="O44" s="21" t="s">
        <v>700</v>
      </c>
      <c r="P44" s="19"/>
      <c r="Q44" s="20"/>
      <c r="R44" s="18" t="s">
        <v>0</v>
      </c>
      <c r="S44" s="19"/>
      <c r="T44" s="19"/>
      <c r="U44" s="19"/>
      <c r="V44" s="19"/>
      <c r="W44" s="19"/>
      <c r="X44" s="19"/>
      <c r="Y44" s="20"/>
    </row>
    <row r="45" spans="1:25" ht="18.2" customHeight="1" x14ac:dyDescent="0.25">
      <c r="A45" s="18" t="s">
        <v>0</v>
      </c>
      <c r="B45" s="19"/>
      <c r="C45" s="20"/>
      <c r="D45" s="18" t="s">
        <v>66</v>
      </c>
      <c r="E45" s="19"/>
      <c r="F45" s="19"/>
      <c r="G45" s="19"/>
      <c r="H45" s="19"/>
      <c r="I45" s="19"/>
      <c r="J45" s="19"/>
      <c r="K45" s="19"/>
      <c r="L45" s="19"/>
      <c r="M45" s="20"/>
      <c r="N45" s="8" t="s">
        <v>0</v>
      </c>
      <c r="O45" s="21" t="s">
        <v>700</v>
      </c>
      <c r="P45" s="19"/>
      <c r="Q45" s="20"/>
      <c r="R45" s="18" t="s">
        <v>0</v>
      </c>
      <c r="S45" s="19"/>
      <c r="T45" s="19"/>
      <c r="U45" s="19"/>
      <c r="V45" s="19"/>
      <c r="W45" s="19"/>
      <c r="X45" s="19"/>
      <c r="Y45" s="20"/>
    </row>
    <row r="46" spans="1:25" ht="18.2" customHeight="1" x14ac:dyDescent="0.25">
      <c r="A46" s="29" t="s">
        <v>85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</row>
    <row r="47" spans="1:25" ht="60.75" customHeight="1" x14ac:dyDescent="0.25">
      <c r="A47" s="4" t="s">
        <v>162</v>
      </c>
      <c r="B47" s="26" t="s">
        <v>701</v>
      </c>
      <c r="C47" s="24"/>
      <c r="D47" s="26" t="s">
        <v>702</v>
      </c>
      <c r="E47" s="24"/>
      <c r="F47" s="5" t="s">
        <v>88</v>
      </c>
      <c r="G47" s="27">
        <v>1</v>
      </c>
      <c r="H47" s="24"/>
      <c r="I47" s="27">
        <v>11999.79</v>
      </c>
      <c r="J47" s="24"/>
      <c r="K47" s="7"/>
      <c r="L47" s="25"/>
      <c r="M47" s="24"/>
      <c r="N47" s="7"/>
      <c r="O47" s="6">
        <v>11999.79</v>
      </c>
      <c r="P47" s="27">
        <v>11999.79</v>
      </c>
      <c r="Q47" s="24"/>
      <c r="R47" s="7"/>
      <c r="S47" s="7"/>
      <c r="T47" s="25"/>
      <c r="U47" s="23"/>
      <c r="V47" s="24"/>
      <c r="W47" s="7"/>
      <c r="X47" s="7"/>
      <c r="Y47" s="7"/>
    </row>
    <row r="48" spans="1:25" ht="60.75" customHeight="1" x14ac:dyDescent="0.25">
      <c r="A48" s="4" t="s">
        <v>166</v>
      </c>
      <c r="B48" s="26" t="s">
        <v>703</v>
      </c>
      <c r="C48" s="24"/>
      <c r="D48" s="26" t="s">
        <v>704</v>
      </c>
      <c r="E48" s="24"/>
      <c r="F48" s="5" t="s">
        <v>88</v>
      </c>
      <c r="G48" s="27">
        <v>1</v>
      </c>
      <c r="H48" s="24"/>
      <c r="I48" s="27">
        <v>4603.51</v>
      </c>
      <c r="J48" s="24"/>
      <c r="K48" s="7"/>
      <c r="L48" s="25"/>
      <c r="M48" s="24"/>
      <c r="N48" s="7"/>
      <c r="O48" s="6">
        <v>4603.51</v>
      </c>
      <c r="P48" s="27">
        <v>4603.51</v>
      </c>
      <c r="Q48" s="24"/>
      <c r="R48" s="7"/>
      <c r="S48" s="7"/>
      <c r="T48" s="25"/>
      <c r="U48" s="23"/>
      <c r="V48" s="24"/>
      <c r="W48" s="7"/>
      <c r="X48" s="7"/>
      <c r="Y48" s="7"/>
    </row>
    <row r="49" spans="1:25" ht="38.85" customHeight="1" x14ac:dyDescent="0.25">
      <c r="A49" s="4" t="s">
        <v>170</v>
      </c>
      <c r="B49" s="26" t="s">
        <v>705</v>
      </c>
      <c r="C49" s="24"/>
      <c r="D49" s="26" t="s">
        <v>706</v>
      </c>
      <c r="E49" s="24"/>
      <c r="F49" s="5" t="s">
        <v>88</v>
      </c>
      <c r="G49" s="27">
        <v>3</v>
      </c>
      <c r="H49" s="24"/>
      <c r="I49" s="27">
        <v>488.38</v>
      </c>
      <c r="J49" s="24"/>
      <c r="K49" s="7"/>
      <c r="L49" s="25"/>
      <c r="M49" s="24"/>
      <c r="N49" s="7"/>
      <c r="O49" s="6">
        <v>488.38</v>
      </c>
      <c r="P49" s="27">
        <v>1465.14</v>
      </c>
      <c r="Q49" s="24"/>
      <c r="R49" s="7"/>
      <c r="S49" s="7"/>
      <c r="T49" s="25"/>
      <c r="U49" s="23"/>
      <c r="V49" s="24"/>
      <c r="W49" s="7"/>
      <c r="X49" s="7"/>
      <c r="Y49" s="7"/>
    </row>
    <row r="50" spans="1:25" ht="8.4499999999999993" customHeight="1" x14ac:dyDescent="0.25"/>
    <row r="51" spans="1:25" ht="18.2" customHeight="1" x14ac:dyDescent="0.25">
      <c r="A51" s="18" t="s">
        <v>0</v>
      </c>
      <c r="B51" s="23"/>
      <c r="C51" s="24"/>
      <c r="D51" s="18" t="s">
        <v>52</v>
      </c>
      <c r="E51" s="23"/>
      <c r="F51" s="23"/>
      <c r="G51" s="23"/>
      <c r="H51" s="23"/>
      <c r="I51" s="23"/>
      <c r="J51" s="23"/>
      <c r="K51" s="23"/>
      <c r="L51" s="23"/>
      <c r="M51" s="24"/>
      <c r="N51" s="8" t="s">
        <v>0</v>
      </c>
      <c r="O51" s="21" t="s">
        <v>707</v>
      </c>
      <c r="P51" s="23"/>
      <c r="Q51" s="24"/>
      <c r="R51" s="18" t="s">
        <v>0</v>
      </c>
      <c r="S51" s="23"/>
      <c r="T51" s="23"/>
      <c r="U51" s="23"/>
      <c r="V51" s="23"/>
      <c r="W51" s="23"/>
      <c r="X51" s="23"/>
      <c r="Y51" s="24"/>
    </row>
    <row r="52" spans="1:25" ht="18.2" customHeight="1" x14ac:dyDescent="0.25">
      <c r="A52" s="18" t="s">
        <v>0</v>
      </c>
      <c r="B52" s="23"/>
      <c r="C52" s="24"/>
      <c r="D52" s="18" t="s">
        <v>89</v>
      </c>
      <c r="E52" s="23"/>
      <c r="F52" s="23"/>
      <c r="G52" s="23"/>
      <c r="H52" s="23"/>
      <c r="I52" s="23"/>
      <c r="J52" s="23"/>
      <c r="K52" s="23"/>
      <c r="L52" s="23"/>
      <c r="M52" s="24"/>
      <c r="N52" s="8" t="s">
        <v>0</v>
      </c>
      <c r="O52" s="21" t="s">
        <v>707</v>
      </c>
      <c r="P52" s="23"/>
      <c r="Q52" s="24"/>
      <c r="R52" s="18" t="s">
        <v>0</v>
      </c>
      <c r="S52" s="23"/>
      <c r="T52" s="23"/>
      <c r="U52" s="23"/>
      <c r="V52" s="23"/>
      <c r="W52" s="23"/>
      <c r="X52" s="23"/>
      <c r="Y52" s="24"/>
    </row>
    <row r="53" spans="1:25" ht="18.2" customHeight="1" x14ac:dyDescent="0.25">
      <c r="A53" s="18" t="s">
        <v>0</v>
      </c>
      <c r="B53" s="23"/>
      <c r="C53" s="24"/>
      <c r="D53" s="18" t="s">
        <v>64</v>
      </c>
      <c r="E53" s="23"/>
      <c r="F53" s="23"/>
      <c r="G53" s="23"/>
      <c r="H53" s="23"/>
      <c r="I53" s="23"/>
      <c r="J53" s="23"/>
      <c r="K53" s="23"/>
      <c r="L53" s="23"/>
      <c r="M53" s="24"/>
      <c r="N53" s="8" t="s">
        <v>27</v>
      </c>
      <c r="O53" s="21" t="s">
        <v>707</v>
      </c>
      <c r="P53" s="23"/>
      <c r="Q53" s="24"/>
      <c r="R53" s="18" t="s">
        <v>0</v>
      </c>
      <c r="S53" s="19"/>
      <c r="T53" s="19"/>
      <c r="U53" s="19"/>
      <c r="V53" s="19"/>
      <c r="W53" s="19"/>
      <c r="X53" s="19"/>
      <c r="Y53" s="20"/>
    </row>
    <row r="54" spans="1:25" ht="18.2" customHeight="1" x14ac:dyDescent="0.25">
      <c r="A54" s="18" t="s">
        <v>0</v>
      </c>
      <c r="B54" s="19"/>
      <c r="C54" s="20"/>
      <c r="D54" s="18" t="s">
        <v>66</v>
      </c>
      <c r="E54" s="19"/>
      <c r="F54" s="19"/>
      <c r="G54" s="19"/>
      <c r="H54" s="19"/>
      <c r="I54" s="19"/>
      <c r="J54" s="19"/>
      <c r="K54" s="19"/>
      <c r="L54" s="19"/>
      <c r="M54" s="20"/>
      <c r="N54" s="8" t="s">
        <v>0</v>
      </c>
      <c r="O54" s="21" t="s">
        <v>707</v>
      </c>
      <c r="P54" s="19"/>
      <c r="Q54" s="20"/>
      <c r="R54" s="18" t="s">
        <v>0</v>
      </c>
      <c r="S54" s="19"/>
      <c r="T54" s="19"/>
      <c r="U54" s="19"/>
      <c r="V54" s="19"/>
      <c r="W54" s="19"/>
      <c r="X54" s="19"/>
      <c r="Y54" s="20"/>
    </row>
    <row r="55" spans="1:25" ht="18.2" customHeight="1" x14ac:dyDescent="0.25">
      <c r="A55" s="29" t="s">
        <v>90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</row>
    <row r="56" spans="1:25" ht="38.85" customHeight="1" x14ac:dyDescent="0.25">
      <c r="A56" s="4" t="s">
        <v>174</v>
      </c>
      <c r="B56" s="26" t="s">
        <v>91</v>
      </c>
      <c r="C56" s="20"/>
      <c r="D56" s="26" t="s">
        <v>708</v>
      </c>
      <c r="E56" s="20"/>
      <c r="F56" s="5" t="s">
        <v>93</v>
      </c>
      <c r="G56" s="27">
        <v>1</v>
      </c>
      <c r="H56" s="20"/>
      <c r="I56" s="27">
        <v>41666.67</v>
      </c>
      <c r="J56" s="20"/>
      <c r="K56" s="7"/>
      <c r="L56" s="25"/>
      <c r="M56" s="20"/>
      <c r="N56" s="7"/>
      <c r="O56" s="6">
        <v>41666.67</v>
      </c>
      <c r="P56" s="27">
        <v>41666.67</v>
      </c>
      <c r="Q56" s="20"/>
      <c r="R56" s="7"/>
      <c r="S56" s="7"/>
      <c r="T56" s="25"/>
      <c r="U56" s="19"/>
      <c r="V56" s="20"/>
      <c r="W56" s="7"/>
      <c r="X56" s="7"/>
      <c r="Y56" s="7"/>
    </row>
    <row r="57" spans="1:25" ht="50.25" customHeight="1" x14ac:dyDescent="0.25">
      <c r="A57" s="4" t="s">
        <v>177</v>
      </c>
      <c r="B57" s="26" t="s">
        <v>91</v>
      </c>
      <c r="C57" s="20"/>
      <c r="D57" s="26" t="s">
        <v>709</v>
      </c>
      <c r="E57" s="20"/>
      <c r="F57" s="5" t="s">
        <v>93</v>
      </c>
      <c r="G57" s="27">
        <v>1</v>
      </c>
      <c r="H57" s="20"/>
      <c r="I57" s="27">
        <v>66666.67</v>
      </c>
      <c r="J57" s="20"/>
      <c r="K57" s="7"/>
      <c r="L57" s="25"/>
      <c r="M57" s="20"/>
      <c r="N57" s="7"/>
      <c r="O57" s="6">
        <v>66666.67</v>
      </c>
      <c r="P57" s="27">
        <v>66666.67</v>
      </c>
      <c r="Q57" s="20"/>
      <c r="R57" s="7"/>
      <c r="S57" s="7"/>
      <c r="T57" s="25"/>
      <c r="U57" s="19"/>
      <c r="V57" s="20"/>
      <c r="W57" s="7"/>
      <c r="X57" s="7"/>
      <c r="Y57" s="7"/>
    </row>
    <row r="58" spans="1:25" ht="38.85" customHeight="1" x14ac:dyDescent="0.25">
      <c r="A58" s="4" t="s">
        <v>180</v>
      </c>
      <c r="B58" s="26" t="s">
        <v>91</v>
      </c>
      <c r="C58" s="20"/>
      <c r="D58" s="26" t="s">
        <v>710</v>
      </c>
      <c r="E58" s="20"/>
      <c r="F58" s="5" t="s">
        <v>93</v>
      </c>
      <c r="G58" s="27">
        <v>3</v>
      </c>
      <c r="H58" s="20"/>
      <c r="I58" s="27">
        <v>5833.33</v>
      </c>
      <c r="J58" s="20"/>
      <c r="K58" s="7"/>
      <c r="L58" s="25"/>
      <c r="M58" s="20"/>
      <c r="N58" s="7"/>
      <c r="O58" s="6">
        <v>5833.33</v>
      </c>
      <c r="P58" s="27">
        <v>17499.990000000002</v>
      </c>
      <c r="Q58" s="20"/>
      <c r="R58" s="7"/>
      <c r="S58" s="7"/>
      <c r="T58" s="25"/>
      <c r="U58" s="19"/>
      <c r="V58" s="20"/>
      <c r="W58" s="7"/>
      <c r="X58" s="7"/>
      <c r="Y58" s="7"/>
    </row>
    <row r="59" spans="1:25" ht="38.85" customHeight="1" x14ac:dyDescent="0.25">
      <c r="A59" s="4" t="s">
        <v>184</v>
      </c>
      <c r="B59" s="26" t="s">
        <v>91</v>
      </c>
      <c r="C59" s="20"/>
      <c r="D59" s="26" t="s">
        <v>711</v>
      </c>
      <c r="E59" s="20"/>
      <c r="F59" s="5" t="s">
        <v>93</v>
      </c>
      <c r="G59" s="27">
        <v>1</v>
      </c>
      <c r="H59" s="20"/>
      <c r="I59" s="27">
        <v>8333.33</v>
      </c>
      <c r="J59" s="20"/>
      <c r="K59" s="7"/>
      <c r="L59" s="25"/>
      <c r="M59" s="20"/>
      <c r="N59" s="7"/>
      <c r="O59" s="6">
        <v>8333.33</v>
      </c>
      <c r="P59" s="27">
        <v>8333.33</v>
      </c>
      <c r="Q59" s="24"/>
      <c r="R59" s="7"/>
      <c r="S59" s="7"/>
      <c r="T59" s="25"/>
      <c r="U59" s="23"/>
      <c r="V59" s="24"/>
      <c r="W59" s="7"/>
      <c r="X59" s="7"/>
      <c r="Y59" s="7"/>
    </row>
    <row r="60" spans="1:25" ht="38.85" customHeight="1" x14ac:dyDescent="0.25">
      <c r="A60" s="4" t="s">
        <v>187</v>
      </c>
      <c r="B60" s="26" t="s">
        <v>91</v>
      </c>
      <c r="C60" s="24"/>
      <c r="D60" s="26" t="s">
        <v>712</v>
      </c>
      <c r="E60" s="24"/>
      <c r="F60" s="5" t="s">
        <v>93</v>
      </c>
      <c r="G60" s="27">
        <v>2</v>
      </c>
      <c r="H60" s="24"/>
      <c r="I60" s="27">
        <v>29166.67</v>
      </c>
      <c r="J60" s="24"/>
      <c r="K60" s="7"/>
      <c r="L60" s="25"/>
      <c r="M60" s="24"/>
      <c r="N60" s="7"/>
      <c r="O60" s="6">
        <v>29166.67</v>
      </c>
      <c r="P60" s="27">
        <v>58333.34</v>
      </c>
      <c r="Q60" s="24"/>
      <c r="R60" s="7"/>
      <c r="S60" s="7"/>
      <c r="T60" s="25"/>
      <c r="U60" s="23"/>
      <c r="V60" s="24"/>
      <c r="W60" s="7"/>
      <c r="X60" s="7"/>
      <c r="Y60" s="7"/>
    </row>
    <row r="61" spans="1:25" ht="8.4499999999999993" customHeight="1" x14ac:dyDescent="0.25"/>
    <row r="62" spans="1:25" ht="18.2" customHeight="1" x14ac:dyDescent="0.25">
      <c r="A62" s="18" t="s">
        <v>0</v>
      </c>
      <c r="B62" s="23"/>
      <c r="C62" s="24"/>
      <c r="D62" s="18" t="s">
        <v>52</v>
      </c>
      <c r="E62" s="23"/>
      <c r="F62" s="23"/>
      <c r="G62" s="23"/>
      <c r="H62" s="23"/>
      <c r="I62" s="23"/>
      <c r="J62" s="23"/>
      <c r="K62" s="23"/>
      <c r="L62" s="23"/>
      <c r="M62" s="24"/>
      <c r="N62" s="8" t="s">
        <v>0</v>
      </c>
      <c r="O62" s="21" t="s">
        <v>713</v>
      </c>
      <c r="P62" s="23"/>
      <c r="Q62" s="24"/>
      <c r="R62" s="18" t="s">
        <v>0</v>
      </c>
      <c r="S62" s="23"/>
      <c r="T62" s="23"/>
      <c r="U62" s="23"/>
      <c r="V62" s="23"/>
      <c r="W62" s="23"/>
      <c r="X62" s="23"/>
      <c r="Y62" s="24"/>
    </row>
    <row r="63" spans="1:25" ht="18.2" customHeight="1" x14ac:dyDescent="0.25">
      <c r="A63" s="18" t="s">
        <v>0</v>
      </c>
      <c r="B63" s="23"/>
      <c r="C63" s="24"/>
      <c r="D63" s="18" t="s">
        <v>89</v>
      </c>
      <c r="E63" s="23"/>
      <c r="F63" s="23"/>
      <c r="G63" s="23"/>
      <c r="H63" s="23"/>
      <c r="I63" s="23"/>
      <c r="J63" s="23"/>
      <c r="K63" s="23"/>
      <c r="L63" s="23"/>
      <c r="M63" s="24"/>
      <c r="N63" s="8" t="s">
        <v>0</v>
      </c>
      <c r="O63" s="21" t="s">
        <v>713</v>
      </c>
      <c r="P63" s="23"/>
      <c r="Q63" s="24"/>
      <c r="R63" s="18" t="s">
        <v>0</v>
      </c>
      <c r="S63" s="23"/>
      <c r="T63" s="23"/>
      <c r="U63" s="23"/>
      <c r="V63" s="23"/>
      <c r="W63" s="23"/>
      <c r="X63" s="23"/>
      <c r="Y63" s="24"/>
    </row>
    <row r="64" spans="1:25" ht="18.2" customHeight="1" x14ac:dyDescent="0.25">
      <c r="A64" s="18" t="s">
        <v>0</v>
      </c>
      <c r="B64" s="23"/>
      <c r="C64" s="24"/>
      <c r="D64" s="18" t="s">
        <v>64</v>
      </c>
      <c r="E64" s="23"/>
      <c r="F64" s="23"/>
      <c r="G64" s="23"/>
      <c r="H64" s="23"/>
      <c r="I64" s="23"/>
      <c r="J64" s="23"/>
      <c r="K64" s="23"/>
      <c r="L64" s="23"/>
      <c r="M64" s="24"/>
      <c r="N64" s="8" t="s">
        <v>27</v>
      </c>
      <c r="O64" s="21" t="s">
        <v>713</v>
      </c>
      <c r="P64" s="23"/>
      <c r="Q64" s="24"/>
      <c r="R64" s="18" t="s">
        <v>0</v>
      </c>
      <c r="S64" s="23"/>
      <c r="T64" s="23"/>
      <c r="U64" s="23"/>
      <c r="V64" s="23"/>
      <c r="W64" s="23"/>
      <c r="X64" s="23"/>
      <c r="Y64" s="24"/>
    </row>
    <row r="65" spans="1:25" ht="18.2" customHeight="1" x14ac:dyDescent="0.25">
      <c r="A65" s="18" t="s">
        <v>0</v>
      </c>
      <c r="B65" s="23"/>
      <c r="C65" s="24"/>
      <c r="D65" s="18" t="s">
        <v>66</v>
      </c>
      <c r="E65" s="23"/>
      <c r="F65" s="23"/>
      <c r="G65" s="23"/>
      <c r="H65" s="23"/>
      <c r="I65" s="23"/>
      <c r="J65" s="23"/>
      <c r="K65" s="23"/>
      <c r="L65" s="23"/>
      <c r="M65" s="24"/>
      <c r="N65" s="8" t="s">
        <v>0</v>
      </c>
      <c r="O65" s="21" t="s">
        <v>713</v>
      </c>
      <c r="P65" s="23"/>
      <c r="Q65" s="24"/>
      <c r="R65" s="18" t="s">
        <v>0</v>
      </c>
      <c r="S65" s="23"/>
      <c r="T65" s="23"/>
      <c r="U65" s="23"/>
      <c r="V65" s="23"/>
      <c r="W65" s="23"/>
      <c r="X65" s="23"/>
      <c r="Y65" s="24"/>
    </row>
    <row r="66" spans="1:25" ht="18.2" customHeight="1" x14ac:dyDescent="0.25">
      <c r="A66" s="18" t="s">
        <v>0</v>
      </c>
      <c r="B66" s="23"/>
      <c r="C66" s="24"/>
      <c r="D66" s="18" t="s">
        <v>96</v>
      </c>
      <c r="E66" s="23"/>
      <c r="F66" s="23"/>
      <c r="G66" s="23"/>
      <c r="H66" s="23"/>
      <c r="I66" s="23"/>
      <c r="J66" s="23"/>
      <c r="K66" s="23"/>
      <c r="L66" s="23"/>
      <c r="M66" s="24"/>
      <c r="N66" s="8" t="s">
        <v>97</v>
      </c>
      <c r="O66" s="21" t="s">
        <v>714</v>
      </c>
      <c r="P66" s="23"/>
      <c r="Q66" s="24"/>
      <c r="R66" s="18" t="s">
        <v>0</v>
      </c>
      <c r="S66" s="23"/>
      <c r="T66" s="23"/>
      <c r="U66" s="23"/>
      <c r="V66" s="23"/>
      <c r="W66" s="23"/>
      <c r="X66" s="23"/>
      <c r="Y66" s="24"/>
    </row>
    <row r="67" spans="1:25" ht="8.4499999999999993" customHeight="1" x14ac:dyDescent="0.25"/>
    <row r="68" spans="1:25" ht="18.2" customHeight="1" x14ac:dyDescent="0.25">
      <c r="A68" s="18" t="s">
        <v>0</v>
      </c>
      <c r="B68" s="23"/>
      <c r="C68" s="24"/>
      <c r="D68" s="18" t="s">
        <v>67</v>
      </c>
      <c r="E68" s="23"/>
      <c r="F68" s="23"/>
      <c r="G68" s="23"/>
      <c r="H68" s="23"/>
      <c r="I68" s="23"/>
      <c r="J68" s="23"/>
      <c r="K68" s="23"/>
      <c r="L68" s="23"/>
      <c r="M68" s="24"/>
      <c r="N68" s="8" t="s">
        <v>0</v>
      </c>
      <c r="O68" s="21" t="s">
        <v>715</v>
      </c>
      <c r="P68" s="23"/>
      <c r="Q68" s="24"/>
      <c r="R68" s="18" t="s">
        <v>0</v>
      </c>
      <c r="S68" s="19"/>
      <c r="T68" s="19"/>
      <c r="U68" s="19"/>
      <c r="V68" s="19"/>
      <c r="W68" s="19"/>
      <c r="X68" s="19"/>
      <c r="Y68" s="20"/>
    </row>
    <row r="69" spans="1:25" ht="18.2" customHeight="1" x14ac:dyDescent="0.25">
      <c r="A69" s="29" t="s">
        <v>716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</row>
    <row r="70" spans="1:25" ht="18.2" customHeight="1" x14ac:dyDescent="0.25">
      <c r="A70" s="29" t="s">
        <v>649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</row>
    <row r="71" spans="1:25" ht="234.2" customHeight="1" x14ac:dyDescent="0.25">
      <c r="A71" s="4" t="s">
        <v>190</v>
      </c>
      <c r="B71" s="26" t="s">
        <v>717</v>
      </c>
      <c r="C71" s="20"/>
      <c r="D71" s="26" t="s">
        <v>718</v>
      </c>
      <c r="E71" s="20"/>
      <c r="F71" s="5" t="s">
        <v>113</v>
      </c>
      <c r="G71" s="27">
        <v>0.106</v>
      </c>
      <c r="H71" s="20"/>
      <c r="I71" s="27">
        <v>44201.1</v>
      </c>
      <c r="J71" s="20"/>
      <c r="K71" s="6">
        <v>44201.1</v>
      </c>
      <c r="L71" s="25"/>
      <c r="M71" s="20"/>
      <c r="N71" s="7"/>
      <c r="O71" s="7"/>
      <c r="P71" s="27">
        <v>4685.32</v>
      </c>
      <c r="Q71" s="20"/>
      <c r="R71" s="6">
        <v>4685.32</v>
      </c>
      <c r="S71" s="7"/>
      <c r="T71" s="25"/>
      <c r="U71" s="19"/>
      <c r="V71" s="20"/>
      <c r="W71" s="6">
        <v>234.21</v>
      </c>
      <c r="X71" s="6">
        <v>24.83</v>
      </c>
      <c r="Y71" s="7"/>
    </row>
    <row r="72" spans="1:25" ht="256.35000000000002" customHeight="1" x14ac:dyDescent="0.25">
      <c r="A72" s="4" t="s">
        <v>193</v>
      </c>
      <c r="B72" s="26" t="s">
        <v>719</v>
      </c>
      <c r="C72" s="20"/>
      <c r="D72" s="26" t="s">
        <v>720</v>
      </c>
      <c r="E72" s="20"/>
      <c r="F72" s="5" t="s">
        <v>676</v>
      </c>
      <c r="G72" s="27">
        <v>0.3</v>
      </c>
      <c r="H72" s="20"/>
      <c r="I72" s="27">
        <v>46916.58</v>
      </c>
      <c r="J72" s="20"/>
      <c r="K72" s="6">
        <v>19542.72</v>
      </c>
      <c r="L72" s="27">
        <v>88.47</v>
      </c>
      <c r="M72" s="20"/>
      <c r="N72" s="6">
        <v>22.56</v>
      </c>
      <c r="O72" s="6">
        <v>27285.39</v>
      </c>
      <c r="P72" s="27">
        <v>14074.97</v>
      </c>
      <c r="Q72" s="20"/>
      <c r="R72" s="6">
        <v>5862.82</v>
      </c>
      <c r="S72" s="6">
        <v>26.54</v>
      </c>
      <c r="T72" s="27">
        <v>6.77</v>
      </c>
      <c r="U72" s="19"/>
      <c r="V72" s="20"/>
      <c r="W72" s="6">
        <v>81.47</v>
      </c>
      <c r="X72" s="6">
        <v>24.44</v>
      </c>
      <c r="Y72" s="6">
        <v>0.02</v>
      </c>
    </row>
    <row r="73" spans="1:25" ht="223.5" customHeight="1" x14ac:dyDescent="0.25">
      <c r="A73" s="4" t="s">
        <v>196</v>
      </c>
      <c r="B73" s="26" t="s">
        <v>654</v>
      </c>
      <c r="C73" s="20"/>
      <c r="D73" s="26" t="s">
        <v>721</v>
      </c>
      <c r="E73" s="20"/>
      <c r="F73" s="5" t="s">
        <v>458</v>
      </c>
      <c r="G73" s="27">
        <v>2.0499999999999998</v>
      </c>
      <c r="H73" s="20"/>
      <c r="I73" s="27">
        <v>8627.48</v>
      </c>
      <c r="J73" s="20"/>
      <c r="K73" s="6">
        <v>2664.58</v>
      </c>
      <c r="L73" s="27">
        <v>365.31</v>
      </c>
      <c r="M73" s="20"/>
      <c r="N73" s="6">
        <v>117.21</v>
      </c>
      <c r="O73" s="6">
        <v>5597.59</v>
      </c>
      <c r="P73" s="27">
        <v>17686.330000000002</v>
      </c>
      <c r="Q73" s="20"/>
      <c r="R73" s="6">
        <v>5462.39</v>
      </c>
      <c r="S73" s="6">
        <v>748.89</v>
      </c>
      <c r="T73" s="27">
        <v>240.28</v>
      </c>
      <c r="U73" s="19"/>
      <c r="V73" s="20"/>
      <c r="W73" s="6">
        <v>13.49</v>
      </c>
      <c r="X73" s="6">
        <v>27.65</v>
      </c>
      <c r="Y73" s="6">
        <v>1.03</v>
      </c>
    </row>
    <row r="74" spans="1:25" ht="223.5" customHeight="1" x14ac:dyDescent="0.25">
      <c r="A74" s="4" t="s">
        <v>199</v>
      </c>
      <c r="B74" s="26" t="s">
        <v>722</v>
      </c>
      <c r="C74" s="20"/>
      <c r="D74" s="26" t="s">
        <v>723</v>
      </c>
      <c r="E74" s="20"/>
      <c r="F74" s="5" t="s">
        <v>458</v>
      </c>
      <c r="G74" s="27">
        <v>1</v>
      </c>
      <c r="H74" s="20"/>
      <c r="I74" s="27">
        <v>11062.72</v>
      </c>
      <c r="J74" s="20"/>
      <c r="K74" s="6">
        <v>2664.58</v>
      </c>
      <c r="L74" s="27">
        <v>532.23</v>
      </c>
      <c r="M74" s="20"/>
      <c r="N74" s="6">
        <v>170.77</v>
      </c>
      <c r="O74" s="6">
        <v>7865.91</v>
      </c>
      <c r="P74" s="27">
        <v>11062.72</v>
      </c>
      <c r="Q74" s="20"/>
      <c r="R74" s="6">
        <v>2664.58</v>
      </c>
      <c r="S74" s="6">
        <v>532.23</v>
      </c>
      <c r="T74" s="27">
        <v>170.77</v>
      </c>
      <c r="U74" s="19"/>
      <c r="V74" s="20"/>
      <c r="W74" s="6">
        <v>13.49</v>
      </c>
      <c r="X74" s="6">
        <v>13.49</v>
      </c>
      <c r="Y74" s="6">
        <v>0.73</v>
      </c>
    </row>
    <row r="75" spans="1:25" ht="223.5" customHeight="1" x14ac:dyDescent="0.25">
      <c r="A75" s="4" t="s">
        <v>202</v>
      </c>
      <c r="B75" s="26" t="s">
        <v>724</v>
      </c>
      <c r="C75" s="20"/>
      <c r="D75" s="26" t="s">
        <v>725</v>
      </c>
      <c r="E75" s="24"/>
      <c r="F75" s="5" t="s">
        <v>113</v>
      </c>
      <c r="G75" s="27">
        <v>4.5499999999999999E-2</v>
      </c>
      <c r="H75" s="24"/>
      <c r="I75" s="27">
        <v>26823.09</v>
      </c>
      <c r="J75" s="24"/>
      <c r="K75" s="6">
        <v>26823.09</v>
      </c>
      <c r="L75" s="25"/>
      <c r="M75" s="24"/>
      <c r="N75" s="7"/>
      <c r="O75" s="7"/>
      <c r="P75" s="27">
        <v>1220.45</v>
      </c>
      <c r="Q75" s="24"/>
      <c r="R75" s="6">
        <v>1220.45</v>
      </c>
      <c r="S75" s="7"/>
      <c r="T75" s="25"/>
      <c r="U75" s="23"/>
      <c r="V75" s="24"/>
      <c r="W75" s="6">
        <v>147.83000000000001</v>
      </c>
      <c r="X75" s="6">
        <v>6.73</v>
      </c>
      <c r="Y75" s="7"/>
    </row>
    <row r="76" spans="1:25" ht="256.35000000000002" customHeight="1" x14ac:dyDescent="0.25">
      <c r="A76" s="4" t="s">
        <v>204</v>
      </c>
      <c r="B76" s="26" t="s">
        <v>726</v>
      </c>
      <c r="C76" s="24"/>
      <c r="D76" s="26" t="s">
        <v>727</v>
      </c>
      <c r="E76" s="24"/>
      <c r="F76" s="5" t="s">
        <v>728</v>
      </c>
      <c r="G76" s="27">
        <v>0.6</v>
      </c>
      <c r="H76" s="24"/>
      <c r="I76" s="27">
        <v>149946.9</v>
      </c>
      <c r="J76" s="24"/>
      <c r="K76" s="6">
        <v>32392.09</v>
      </c>
      <c r="L76" s="27">
        <v>23750.97</v>
      </c>
      <c r="M76" s="24"/>
      <c r="N76" s="6">
        <v>5169.83</v>
      </c>
      <c r="O76" s="6">
        <v>93803.839999999997</v>
      </c>
      <c r="P76" s="27">
        <v>89968.14</v>
      </c>
      <c r="Q76" s="24"/>
      <c r="R76" s="6">
        <v>19435.25</v>
      </c>
      <c r="S76" s="6">
        <v>14250.58</v>
      </c>
      <c r="T76" s="27">
        <v>3101.9</v>
      </c>
      <c r="U76" s="23"/>
      <c r="V76" s="24"/>
      <c r="W76" s="6">
        <v>147.59</v>
      </c>
      <c r="X76" s="6">
        <v>88.55</v>
      </c>
      <c r="Y76" s="6">
        <v>9.91</v>
      </c>
    </row>
    <row r="77" spans="1:25" ht="202.35" customHeight="1" x14ac:dyDescent="0.25">
      <c r="A77" s="4" t="s">
        <v>206</v>
      </c>
      <c r="B77" s="26" t="s">
        <v>729</v>
      </c>
      <c r="C77" s="24"/>
      <c r="D77" s="26" t="s">
        <v>730</v>
      </c>
      <c r="E77" s="24"/>
      <c r="F77" s="5" t="s">
        <v>44</v>
      </c>
      <c r="G77" s="27">
        <v>9.2999999999999992E-3</v>
      </c>
      <c r="H77" s="24"/>
      <c r="I77" s="27">
        <v>538027.22</v>
      </c>
      <c r="J77" s="24"/>
      <c r="K77" s="6">
        <v>229874.37</v>
      </c>
      <c r="L77" s="27">
        <v>212520.08</v>
      </c>
      <c r="M77" s="24"/>
      <c r="N77" s="6">
        <v>70873.67</v>
      </c>
      <c r="O77" s="6">
        <v>95632.77</v>
      </c>
      <c r="P77" s="27">
        <v>5003.6499999999996</v>
      </c>
      <c r="Q77" s="24"/>
      <c r="R77" s="6">
        <v>2137.83</v>
      </c>
      <c r="S77" s="6">
        <v>1976.44</v>
      </c>
      <c r="T77" s="27">
        <v>659.13</v>
      </c>
      <c r="U77" s="23"/>
      <c r="V77" s="24"/>
      <c r="W77" s="6">
        <v>1047.4000000000001</v>
      </c>
      <c r="X77" s="6">
        <v>9.74</v>
      </c>
      <c r="Y77" s="6">
        <v>2.4</v>
      </c>
    </row>
    <row r="78" spans="1:25" ht="202.35" customHeight="1" x14ac:dyDescent="0.25">
      <c r="A78" s="4" t="s">
        <v>208</v>
      </c>
      <c r="B78" s="26" t="s">
        <v>731</v>
      </c>
      <c r="C78" s="24"/>
      <c r="D78" s="26" t="s">
        <v>732</v>
      </c>
      <c r="E78" s="24"/>
      <c r="F78" s="5" t="s">
        <v>733</v>
      </c>
      <c r="G78" s="27">
        <v>0.45</v>
      </c>
      <c r="H78" s="24"/>
      <c r="I78" s="27">
        <v>11457.54</v>
      </c>
      <c r="J78" s="24"/>
      <c r="K78" s="6">
        <v>6928.48</v>
      </c>
      <c r="L78" s="27">
        <v>4496.05</v>
      </c>
      <c r="M78" s="24"/>
      <c r="N78" s="6">
        <v>1355.91</v>
      </c>
      <c r="O78" s="6">
        <v>33.01</v>
      </c>
      <c r="P78" s="27">
        <v>5155.8900000000003</v>
      </c>
      <c r="Q78" s="24"/>
      <c r="R78" s="6">
        <v>3117.82</v>
      </c>
      <c r="S78" s="6">
        <v>2023.22</v>
      </c>
      <c r="T78" s="27">
        <v>610.16</v>
      </c>
      <c r="U78" s="23"/>
      <c r="V78" s="24"/>
      <c r="W78" s="6">
        <v>31.19</v>
      </c>
      <c r="X78" s="6">
        <v>14.03</v>
      </c>
      <c r="Y78" s="6">
        <v>2.2799999999999998</v>
      </c>
    </row>
    <row r="79" spans="1:25" ht="8.4499999999999993" customHeight="1" x14ac:dyDescent="0.25"/>
    <row r="80" spans="1:25" ht="18.2" customHeight="1" x14ac:dyDescent="0.25">
      <c r="A80" s="18" t="s">
        <v>0</v>
      </c>
      <c r="B80" s="23"/>
      <c r="C80" s="24"/>
      <c r="D80" s="18" t="s">
        <v>52</v>
      </c>
      <c r="E80" s="23"/>
      <c r="F80" s="23"/>
      <c r="G80" s="23"/>
      <c r="H80" s="23"/>
      <c r="I80" s="23"/>
      <c r="J80" s="23"/>
      <c r="K80" s="23"/>
      <c r="L80" s="23"/>
      <c r="M80" s="24"/>
      <c r="N80" s="8" t="s">
        <v>0</v>
      </c>
      <c r="O80" s="21" t="s">
        <v>734</v>
      </c>
      <c r="P80" s="23"/>
      <c r="Q80" s="24"/>
      <c r="R80" s="18" t="s">
        <v>0</v>
      </c>
      <c r="S80" s="23"/>
      <c r="T80" s="23"/>
      <c r="U80" s="23"/>
      <c r="V80" s="23"/>
      <c r="W80" s="23"/>
      <c r="X80" s="23"/>
      <c r="Y80" s="24"/>
    </row>
    <row r="81" spans="1:25" ht="18.2" customHeight="1" x14ac:dyDescent="0.25">
      <c r="A81" s="18" t="s">
        <v>0</v>
      </c>
      <c r="B81" s="23"/>
      <c r="C81" s="24"/>
      <c r="D81" s="18" t="s">
        <v>84</v>
      </c>
      <c r="E81" s="19"/>
      <c r="F81" s="19"/>
      <c r="G81" s="19"/>
      <c r="H81" s="19"/>
      <c r="I81" s="19"/>
      <c r="J81" s="19"/>
      <c r="K81" s="19"/>
      <c r="L81" s="19"/>
      <c r="M81" s="20"/>
      <c r="N81" s="8" t="s">
        <v>0</v>
      </c>
      <c r="O81" s="21" t="s">
        <v>735</v>
      </c>
      <c r="P81" s="19"/>
      <c r="Q81" s="20"/>
      <c r="R81" s="18" t="s">
        <v>0</v>
      </c>
      <c r="S81" s="19"/>
      <c r="T81" s="19"/>
      <c r="U81" s="19"/>
      <c r="V81" s="19"/>
      <c r="W81" s="19"/>
      <c r="X81" s="19"/>
      <c r="Y81" s="20"/>
    </row>
    <row r="82" spans="1:25" ht="18.2" customHeight="1" x14ac:dyDescent="0.25">
      <c r="A82" s="18" t="s">
        <v>0</v>
      </c>
      <c r="B82" s="19"/>
      <c r="C82" s="20"/>
      <c r="D82" s="18" t="s">
        <v>54</v>
      </c>
      <c r="E82" s="19"/>
      <c r="F82" s="19"/>
      <c r="G82" s="19"/>
      <c r="H82" s="19"/>
      <c r="I82" s="19"/>
      <c r="J82" s="19"/>
      <c r="K82" s="19"/>
      <c r="L82" s="19"/>
      <c r="M82" s="20"/>
      <c r="N82" s="8" t="s">
        <v>0</v>
      </c>
      <c r="O82" s="21" t="s">
        <v>736</v>
      </c>
      <c r="P82" s="19"/>
      <c r="Q82" s="20"/>
      <c r="R82" s="18" t="s">
        <v>0</v>
      </c>
      <c r="S82" s="19"/>
      <c r="T82" s="19"/>
      <c r="U82" s="19"/>
      <c r="V82" s="19"/>
      <c r="W82" s="19"/>
      <c r="X82" s="19"/>
      <c r="Y82" s="20"/>
    </row>
    <row r="83" spans="1:25" ht="18.2" customHeight="1" x14ac:dyDescent="0.25">
      <c r="A83" s="18" t="s">
        <v>0</v>
      </c>
      <c r="B83" s="19"/>
      <c r="C83" s="20"/>
      <c r="D83" s="18" t="s">
        <v>56</v>
      </c>
      <c r="E83" s="19"/>
      <c r="F83" s="19"/>
      <c r="G83" s="19"/>
      <c r="H83" s="19"/>
      <c r="I83" s="19"/>
      <c r="J83" s="19"/>
      <c r="K83" s="19"/>
      <c r="L83" s="19"/>
      <c r="M83" s="20"/>
      <c r="N83" s="8" t="s">
        <v>0</v>
      </c>
      <c r="O83" s="21" t="s">
        <v>737</v>
      </c>
      <c r="P83" s="19"/>
      <c r="Q83" s="20"/>
      <c r="R83" s="18" t="s">
        <v>0</v>
      </c>
      <c r="S83" s="19"/>
      <c r="T83" s="19"/>
      <c r="U83" s="19"/>
      <c r="V83" s="19"/>
      <c r="W83" s="19"/>
      <c r="X83" s="19"/>
      <c r="Y83" s="20"/>
    </row>
    <row r="84" spans="1:25" ht="18.2" customHeight="1" x14ac:dyDescent="0.25">
      <c r="A84" s="18" t="s">
        <v>0</v>
      </c>
      <c r="B84" s="19"/>
      <c r="C84" s="20"/>
      <c r="D84" s="18" t="s">
        <v>58</v>
      </c>
      <c r="E84" s="19"/>
      <c r="F84" s="19"/>
      <c r="G84" s="19"/>
      <c r="H84" s="19"/>
      <c r="I84" s="19"/>
      <c r="J84" s="19"/>
      <c r="K84" s="19"/>
      <c r="L84" s="19"/>
      <c r="M84" s="20"/>
      <c r="N84" s="8" t="s">
        <v>0</v>
      </c>
      <c r="O84" s="21" t="s">
        <v>738</v>
      </c>
      <c r="P84" s="19"/>
      <c r="Q84" s="20"/>
      <c r="R84" s="18" t="s">
        <v>0</v>
      </c>
      <c r="S84" s="19"/>
      <c r="T84" s="19"/>
      <c r="U84" s="19"/>
      <c r="V84" s="19"/>
      <c r="W84" s="19"/>
      <c r="X84" s="19"/>
      <c r="Y84" s="20"/>
    </row>
    <row r="85" spans="1:25" ht="18.2" customHeight="1" x14ac:dyDescent="0.25">
      <c r="A85" s="18" t="s">
        <v>0</v>
      </c>
      <c r="B85" s="19"/>
      <c r="C85" s="20"/>
      <c r="D85" s="18" t="s">
        <v>60</v>
      </c>
      <c r="E85" s="19"/>
      <c r="F85" s="19"/>
      <c r="G85" s="19"/>
      <c r="H85" s="19"/>
      <c r="I85" s="19"/>
      <c r="J85" s="19"/>
      <c r="K85" s="19"/>
      <c r="L85" s="19"/>
      <c r="M85" s="20"/>
      <c r="N85" s="8" t="s">
        <v>0</v>
      </c>
      <c r="O85" s="21" t="s">
        <v>739</v>
      </c>
      <c r="P85" s="19"/>
      <c r="Q85" s="20"/>
      <c r="R85" s="18" t="s">
        <v>0</v>
      </c>
      <c r="S85" s="19"/>
      <c r="T85" s="19"/>
      <c r="U85" s="19"/>
      <c r="V85" s="19"/>
      <c r="W85" s="19"/>
      <c r="X85" s="19"/>
      <c r="Y85" s="20"/>
    </row>
    <row r="86" spans="1:25" ht="18.2" customHeight="1" x14ac:dyDescent="0.25">
      <c r="A86" s="18" t="s">
        <v>0</v>
      </c>
      <c r="B86" s="19"/>
      <c r="C86" s="20"/>
      <c r="D86" s="18" t="s">
        <v>62</v>
      </c>
      <c r="E86" s="19"/>
      <c r="F86" s="19"/>
      <c r="G86" s="19"/>
      <c r="H86" s="19"/>
      <c r="I86" s="19"/>
      <c r="J86" s="19"/>
      <c r="K86" s="19"/>
      <c r="L86" s="19"/>
      <c r="M86" s="20"/>
      <c r="N86" s="8" t="s">
        <v>0</v>
      </c>
      <c r="O86" s="21" t="s">
        <v>740</v>
      </c>
      <c r="P86" s="19"/>
      <c r="Q86" s="20"/>
      <c r="R86" s="18" t="s">
        <v>0</v>
      </c>
      <c r="S86" s="19"/>
      <c r="T86" s="19"/>
      <c r="U86" s="19"/>
      <c r="V86" s="19"/>
      <c r="W86" s="19"/>
      <c r="X86" s="19"/>
      <c r="Y86" s="20"/>
    </row>
    <row r="87" spans="1:25" ht="18.2" customHeight="1" x14ac:dyDescent="0.25">
      <c r="A87" s="18" t="s">
        <v>0</v>
      </c>
      <c r="B87" s="19"/>
      <c r="C87" s="20"/>
      <c r="D87" s="18" t="s">
        <v>64</v>
      </c>
      <c r="E87" s="19"/>
      <c r="F87" s="19"/>
      <c r="G87" s="19"/>
      <c r="H87" s="19"/>
      <c r="I87" s="19"/>
      <c r="J87" s="19"/>
      <c r="K87" s="19"/>
      <c r="L87" s="19"/>
      <c r="M87" s="20"/>
      <c r="N87" s="8" t="s">
        <v>27</v>
      </c>
      <c r="O87" s="21" t="s">
        <v>741</v>
      </c>
      <c r="P87" s="19"/>
      <c r="Q87" s="20"/>
      <c r="R87" s="18" t="s">
        <v>0</v>
      </c>
      <c r="S87" s="19"/>
      <c r="T87" s="19"/>
      <c r="U87" s="19"/>
      <c r="V87" s="19"/>
      <c r="W87" s="19"/>
      <c r="X87" s="19"/>
      <c r="Y87" s="20"/>
    </row>
    <row r="88" spans="1:25" ht="18.2" customHeight="1" x14ac:dyDescent="0.25">
      <c r="A88" s="18" t="s">
        <v>0</v>
      </c>
      <c r="B88" s="19"/>
      <c r="C88" s="20"/>
      <c r="D88" s="18" t="s">
        <v>66</v>
      </c>
      <c r="E88" s="19"/>
      <c r="F88" s="19"/>
      <c r="G88" s="19"/>
      <c r="H88" s="19"/>
      <c r="I88" s="19"/>
      <c r="J88" s="19"/>
      <c r="K88" s="19"/>
      <c r="L88" s="19"/>
      <c r="M88" s="20"/>
      <c r="N88" s="8" t="s">
        <v>0</v>
      </c>
      <c r="O88" s="21" t="s">
        <v>741</v>
      </c>
      <c r="P88" s="19"/>
      <c r="Q88" s="20"/>
      <c r="R88" s="18" t="s">
        <v>0</v>
      </c>
      <c r="S88" s="19"/>
      <c r="T88" s="19"/>
      <c r="U88" s="19"/>
      <c r="V88" s="19"/>
      <c r="W88" s="19"/>
      <c r="X88" s="19"/>
      <c r="Y88" s="20"/>
    </row>
    <row r="89" spans="1:25" ht="18.2" customHeight="1" x14ac:dyDescent="0.25">
      <c r="A89" s="29" t="s">
        <v>85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</row>
    <row r="90" spans="1:25" ht="38.85" customHeight="1" x14ac:dyDescent="0.25">
      <c r="A90" s="4" t="s">
        <v>212</v>
      </c>
      <c r="B90" s="26" t="s">
        <v>742</v>
      </c>
      <c r="C90" s="24"/>
      <c r="D90" s="26" t="s">
        <v>743</v>
      </c>
      <c r="E90" s="24"/>
      <c r="F90" s="5" t="s">
        <v>88</v>
      </c>
      <c r="G90" s="27">
        <v>6</v>
      </c>
      <c r="H90" s="24"/>
      <c r="I90" s="27">
        <v>10801.82</v>
      </c>
      <c r="J90" s="24"/>
      <c r="K90" s="7"/>
      <c r="L90" s="25"/>
      <c r="M90" s="24"/>
      <c r="N90" s="7"/>
      <c r="O90" s="6">
        <v>10801.82</v>
      </c>
      <c r="P90" s="27">
        <v>64810.92</v>
      </c>
      <c r="Q90" s="24"/>
      <c r="R90" s="7"/>
      <c r="S90" s="7"/>
      <c r="T90" s="25"/>
      <c r="U90" s="23"/>
      <c r="V90" s="24"/>
      <c r="W90" s="7"/>
      <c r="X90" s="7"/>
      <c r="Y90" s="7"/>
    </row>
    <row r="91" spans="1:25" ht="71.45" customHeight="1" x14ac:dyDescent="0.25">
      <c r="A91" s="4" t="s">
        <v>213</v>
      </c>
      <c r="B91" s="26" t="s">
        <v>744</v>
      </c>
      <c r="C91" s="24"/>
      <c r="D91" s="26" t="s">
        <v>745</v>
      </c>
      <c r="E91" s="24"/>
      <c r="F91" s="5" t="s">
        <v>510</v>
      </c>
      <c r="G91" s="27">
        <v>45</v>
      </c>
      <c r="H91" s="24"/>
      <c r="I91" s="27">
        <v>2242.2600000000002</v>
      </c>
      <c r="J91" s="24"/>
      <c r="K91" s="7"/>
      <c r="L91" s="25"/>
      <c r="M91" s="24"/>
      <c r="N91" s="7"/>
      <c r="O91" s="6">
        <v>2242.2600000000002</v>
      </c>
      <c r="P91" s="27">
        <v>100901.7</v>
      </c>
      <c r="Q91" s="24"/>
      <c r="R91" s="7"/>
      <c r="S91" s="7"/>
      <c r="T91" s="25"/>
      <c r="U91" s="23"/>
      <c r="V91" s="24"/>
      <c r="W91" s="7"/>
      <c r="X91" s="7"/>
      <c r="Y91" s="7"/>
    </row>
    <row r="92" spans="1:25" ht="8.4499999999999993" customHeight="1" x14ac:dyDescent="0.25"/>
    <row r="93" spans="1:25" ht="18.2" customHeight="1" x14ac:dyDescent="0.25">
      <c r="A93" s="18" t="s">
        <v>0</v>
      </c>
      <c r="B93" s="23"/>
      <c r="C93" s="24"/>
      <c r="D93" s="18" t="s">
        <v>52</v>
      </c>
      <c r="E93" s="23"/>
      <c r="F93" s="23"/>
      <c r="G93" s="23"/>
      <c r="H93" s="23"/>
      <c r="I93" s="23"/>
      <c r="J93" s="23"/>
      <c r="K93" s="23"/>
      <c r="L93" s="23"/>
      <c r="M93" s="24"/>
      <c r="N93" s="8" t="s">
        <v>0</v>
      </c>
      <c r="O93" s="21" t="s">
        <v>746</v>
      </c>
      <c r="P93" s="23"/>
      <c r="Q93" s="24"/>
      <c r="R93" s="18" t="s">
        <v>0</v>
      </c>
      <c r="S93" s="23"/>
      <c r="T93" s="23"/>
      <c r="U93" s="23"/>
      <c r="V93" s="23"/>
      <c r="W93" s="23"/>
      <c r="X93" s="23"/>
      <c r="Y93" s="24"/>
    </row>
    <row r="94" spans="1:25" ht="18.2" customHeight="1" x14ac:dyDescent="0.25">
      <c r="A94" s="18" t="s">
        <v>0</v>
      </c>
      <c r="B94" s="23"/>
      <c r="C94" s="24"/>
      <c r="D94" s="18" t="s">
        <v>89</v>
      </c>
      <c r="E94" s="23"/>
      <c r="F94" s="23"/>
      <c r="G94" s="23"/>
      <c r="H94" s="23"/>
      <c r="I94" s="23"/>
      <c r="J94" s="23"/>
      <c r="K94" s="23"/>
      <c r="L94" s="23"/>
      <c r="M94" s="24"/>
      <c r="N94" s="8" t="s">
        <v>0</v>
      </c>
      <c r="O94" s="21" t="s">
        <v>746</v>
      </c>
      <c r="P94" s="23"/>
      <c r="Q94" s="24"/>
      <c r="R94" s="18" t="s">
        <v>0</v>
      </c>
      <c r="S94" s="23"/>
      <c r="T94" s="23"/>
      <c r="U94" s="23"/>
      <c r="V94" s="23"/>
      <c r="W94" s="23"/>
      <c r="X94" s="23"/>
      <c r="Y94" s="24"/>
    </row>
    <row r="95" spans="1:25" ht="18.2" customHeight="1" x14ac:dyDescent="0.25">
      <c r="A95" s="18" t="s">
        <v>0</v>
      </c>
      <c r="B95" s="23"/>
      <c r="C95" s="24"/>
      <c r="D95" s="18" t="s">
        <v>64</v>
      </c>
      <c r="E95" s="23"/>
      <c r="F95" s="23"/>
      <c r="G95" s="23"/>
      <c r="H95" s="23"/>
      <c r="I95" s="23"/>
      <c r="J95" s="23"/>
      <c r="K95" s="23"/>
      <c r="L95" s="23"/>
      <c r="M95" s="24"/>
      <c r="N95" s="8" t="s">
        <v>27</v>
      </c>
      <c r="O95" s="21" t="s">
        <v>746</v>
      </c>
      <c r="P95" s="23"/>
      <c r="Q95" s="24"/>
      <c r="R95" s="18" t="s">
        <v>0</v>
      </c>
      <c r="S95" s="23"/>
      <c r="T95" s="23"/>
      <c r="U95" s="23"/>
      <c r="V95" s="23"/>
      <c r="W95" s="23"/>
      <c r="X95" s="23"/>
      <c r="Y95" s="24"/>
    </row>
    <row r="96" spans="1:25" ht="18.2" customHeight="1" x14ac:dyDescent="0.25">
      <c r="A96" s="18" t="s">
        <v>0</v>
      </c>
      <c r="B96" s="23"/>
      <c r="C96" s="24"/>
      <c r="D96" s="18" t="s">
        <v>66</v>
      </c>
      <c r="E96" s="23"/>
      <c r="F96" s="23"/>
      <c r="G96" s="23"/>
      <c r="H96" s="23"/>
      <c r="I96" s="23"/>
      <c r="J96" s="23"/>
      <c r="K96" s="23"/>
      <c r="L96" s="23"/>
      <c r="M96" s="24"/>
      <c r="N96" s="8" t="s">
        <v>0</v>
      </c>
      <c r="O96" s="21" t="s">
        <v>746</v>
      </c>
      <c r="P96" s="19"/>
      <c r="Q96" s="20"/>
      <c r="R96" s="18" t="s">
        <v>0</v>
      </c>
      <c r="S96" s="19"/>
      <c r="T96" s="19"/>
      <c r="U96" s="19"/>
      <c r="V96" s="19"/>
      <c r="W96" s="19"/>
      <c r="X96" s="19"/>
      <c r="Y96" s="20"/>
    </row>
    <row r="97" spans="1:25" ht="18.2" customHeight="1" x14ac:dyDescent="0.25">
      <c r="A97" s="29" t="s">
        <v>90</v>
      </c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</row>
    <row r="98" spans="1:25" ht="50.25" customHeight="1" x14ac:dyDescent="0.25">
      <c r="A98" s="4" t="s">
        <v>214</v>
      </c>
      <c r="B98" s="26" t="s">
        <v>91</v>
      </c>
      <c r="C98" s="20"/>
      <c r="D98" s="26" t="s">
        <v>747</v>
      </c>
      <c r="E98" s="20"/>
      <c r="F98" s="5" t="s">
        <v>748</v>
      </c>
      <c r="G98" s="27">
        <v>31</v>
      </c>
      <c r="H98" s="20"/>
      <c r="I98" s="27">
        <v>20833.330000000002</v>
      </c>
      <c r="J98" s="20"/>
      <c r="K98" s="7"/>
      <c r="L98" s="25"/>
      <c r="M98" s="20"/>
      <c r="N98" s="7"/>
      <c r="O98" s="6">
        <v>20833.330000000002</v>
      </c>
      <c r="P98" s="27">
        <v>645833.23</v>
      </c>
      <c r="Q98" s="20"/>
      <c r="R98" s="7"/>
      <c r="S98" s="7"/>
      <c r="T98" s="25"/>
      <c r="U98" s="19"/>
      <c r="V98" s="20"/>
      <c r="W98" s="7"/>
      <c r="X98" s="7"/>
      <c r="Y98" s="7"/>
    </row>
    <row r="99" spans="1:25" ht="8.4499999999999993" customHeight="1" x14ac:dyDescent="0.25"/>
    <row r="100" spans="1:25" ht="18.2" customHeight="1" x14ac:dyDescent="0.25">
      <c r="A100" s="18" t="s">
        <v>0</v>
      </c>
      <c r="B100" s="19"/>
      <c r="C100" s="20"/>
      <c r="D100" s="18" t="s">
        <v>52</v>
      </c>
      <c r="E100" s="19"/>
      <c r="F100" s="19"/>
      <c r="G100" s="19"/>
      <c r="H100" s="19"/>
      <c r="I100" s="19"/>
      <c r="J100" s="19"/>
      <c r="K100" s="19"/>
      <c r="L100" s="19"/>
      <c r="M100" s="20"/>
      <c r="N100" s="8" t="s">
        <v>0</v>
      </c>
      <c r="O100" s="21" t="s">
        <v>749</v>
      </c>
      <c r="P100" s="19"/>
      <c r="Q100" s="20"/>
      <c r="R100" s="18" t="s">
        <v>0</v>
      </c>
      <c r="S100" s="19"/>
      <c r="T100" s="19"/>
      <c r="U100" s="19"/>
      <c r="V100" s="19"/>
      <c r="W100" s="19"/>
      <c r="X100" s="19"/>
      <c r="Y100" s="20"/>
    </row>
    <row r="101" spans="1:25" ht="18.2" customHeight="1" x14ac:dyDescent="0.25">
      <c r="A101" s="18" t="s">
        <v>0</v>
      </c>
      <c r="B101" s="19"/>
      <c r="C101" s="20"/>
      <c r="D101" s="18" t="s">
        <v>89</v>
      </c>
      <c r="E101" s="19"/>
      <c r="F101" s="19"/>
      <c r="G101" s="19"/>
      <c r="H101" s="19"/>
      <c r="I101" s="19"/>
      <c r="J101" s="19"/>
      <c r="K101" s="19"/>
      <c r="L101" s="19"/>
      <c r="M101" s="20"/>
      <c r="N101" s="8" t="s">
        <v>0</v>
      </c>
      <c r="O101" s="21" t="s">
        <v>749</v>
      </c>
      <c r="P101" s="19"/>
      <c r="Q101" s="20"/>
      <c r="R101" s="18" t="s">
        <v>0</v>
      </c>
      <c r="S101" s="19"/>
      <c r="T101" s="19"/>
      <c r="U101" s="19"/>
      <c r="V101" s="19"/>
      <c r="W101" s="19"/>
      <c r="X101" s="19"/>
      <c r="Y101" s="20"/>
    </row>
    <row r="102" spans="1:25" ht="18.2" customHeight="1" x14ac:dyDescent="0.25">
      <c r="A102" s="18" t="s">
        <v>0</v>
      </c>
      <c r="B102" s="19"/>
      <c r="C102" s="20"/>
      <c r="D102" s="18" t="s">
        <v>64</v>
      </c>
      <c r="E102" s="19"/>
      <c r="F102" s="19"/>
      <c r="G102" s="19"/>
      <c r="H102" s="19"/>
      <c r="I102" s="19"/>
      <c r="J102" s="19"/>
      <c r="K102" s="19"/>
      <c r="L102" s="19"/>
      <c r="M102" s="20"/>
      <c r="N102" s="8" t="s">
        <v>27</v>
      </c>
      <c r="O102" s="21" t="s">
        <v>749</v>
      </c>
      <c r="P102" s="19"/>
      <c r="Q102" s="20"/>
      <c r="R102" s="18" t="s">
        <v>0</v>
      </c>
      <c r="S102" s="19"/>
      <c r="T102" s="19"/>
      <c r="U102" s="19"/>
      <c r="V102" s="19"/>
      <c r="W102" s="19"/>
      <c r="X102" s="19"/>
      <c r="Y102" s="20"/>
    </row>
    <row r="103" spans="1:25" ht="18.2" customHeight="1" x14ac:dyDescent="0.25">
      <c r="A103" s="18" t="s">
        <v>0</v>
      </c>
      <c r="B103" s="19"/>
      <c r="C103" s="20"/>
      <c r="D103" s="18" t="s">
        <v>66</v>
      </c>
      <c r="E103" s="19"/>
      <c r="F103" s="19"/>
      <c r="G103" s="19"/>
      <c r="H103" s="19"/>
      <c r="I103" s="19"/>
      <c r="J103" s="19"/>
      <c r="K103" s="19"/>
      <c r="L103" s="19"/>
      <c r="M103" s="20"/>
      <c r="N103" s="8" t="s">
        <v>0</v>
      </c>
      <c r="O103" s="21" t="s">
        <v>749</v>
      </c>
      <c r="P103" s="19"/>
      <c r="Q103" s="20"/>
      <c r="R103" s="18" t="s">
        <v>0</v>
      </c>
      <c r="S103" s="23"/>
      <c r="T103" s="23"/>
      <c r="U103" s="23"/>
      <c r="V103" s="23"/>
      <c r="W103" s="23"/>
      <c r="X103" s="23"/>
      <c r="Y103" s="24"/>
    </row>
    <row r="104" spans="1:25" ht="18.2" customHeight="1" x14ac:dyDescent="0.25">
      <c r="A104" s="18" t="s">
        <v>0</v>
      </c>
      <c r="B104" s="23"/>
      <c r="C104" s="24"/>
      <c r="D104" s="18" t="s">
        <v>96</v>
      </c>
      <c r="E104" s="23"/>
      <c r="F104" s="23"/>
      <c r="G104" s="23"/>
      <c r="H104" s="23"/>
      <c r="I104" s="23"/>
      <c r="J104" s="23"/>
      <c r="K104" s="23"/>
      <c r="L104" s="23"/>
      <c r="M104" s="24"/>
      <c r="N104" s="8" t="s">
        <v>97</v>
      </c>
      <c r="O104" s="21" t="s">
        <v>750</v>
      </c>
      <c r="P104" s="23"/>
      <c r="Q104" s="24"/>
      <c r="R104" s="18" t="s">
        <v>0</v>
      </c>
      <c r="S104" s="23"/>
      <c r="T104" s="23"/>
      <c r="U104" s="23"/>
      <c r="V104" s="23"/>
      <c r="W104" s="23"/>
      <c r="X104" s="23"/>
      <c r="Y104" s="24"/>
    </row>
    <row r="105" spans="1:25" ht="8.4499999999999993" customHeight="1" x14ac:dyDescent="0.25"/>
    <row r="106" spans="1:25" ht="18.2" customHeight="1" x14ac:dyDescent="0.25">
      <c r="A106" s="18" t="s">
        <v>0</v>
      </c>
      <c r="B106" s="23"/>
      <c r="C106" s="24"/>
      <c r="D106" s="18" t="s">
        <v>67</v>
      </c>
      <c r="E106" s="23"/>
      <c r="F106" s="23"/>
      <c r="G106" s="23"/>
      <c r="H106" s="23"/>
      <c r="I106" s="23"/>
      <c r="J106" s="23"/>
      <c r="K106" s="23"/>
      <c r="L106" s="23"/>
      <c r="M106" s="24"/>
      <c r="N106" s="8" t="s">
        <v>0</v>
      </c>
      <c r="O106" s="21" t="s">
        <v>751</v>
      </c>
      <c r="P106" s="23"/>
      <c r="Q106" s="24"/>
      <c r="R106" s="18" t="s">
        <v>0</v>
      </c>
      <c r="S106" s="23"/>
      <c r="T106" s="23"/>
      <c r="U106" s="23"/>
      <c r="V106" s="23"/>
      <c r="W106" s="23"/>
      <c r="X106" s="23"/>
      <c r="Y106" s="24"/>
    </row>
    <row r="107" spans="1:25" ht="8.4499999999999993" customHeight="1" x14ac:dyDescent="0.25"/>
    <row r="108" spans="1:25" ht="18.2" customHeight="1" x14ac:dyDescent="0.25">
      <c r="A108" s="18" t="s">
        <v>0</v>
      </c>
      <c r="B108" s="23"/>
      <c r="C108" s="24"/>
      <c r="D108" s="18" t="s">
        <v>68</v>
      </c>
      <c r="E108" s="23"/>
      <c r="F108" s="23"/>
      <c r="G108" s="23"/>
      <c r="H108" s="23"/>
      <c r="I108" s="23"/>
      <c r="J108" s="23"/>
      <c r="K108" s="23"/>
      <c r="L108" s="23"/>
      <c r="M108" s="24"/>
      <c r="N108" s="8" t="s">
        <v>0</v>
      </c>
      <c r="O108" s="21" t="s">
        <v>752</v>
      </c>
      <c r="P108" s="23"/>
      <c r="Q108" s="24"/>
      <c r="R108" s="18" t="s">
        <v>0</v>
      </c>
      <c r="S108" s="23"/>
      <c r="T108" s="23"/>
      <c r="U108" s="23"/>
      <c r="V108" s="23"/>
      <c r="W108" s="23"/>
      <c r="X108" s="23"/>
      <c r="Y108" s="24"/>
    </row>
    <row r="109" spans="1:25" ht="18.2" customHeight="1" x14ac:dyDescent="0.25">
      <c r="A109" s="18" t="s">
        <v>0</v>
      </c>
      <c r="B109" s="23"/>
      <c r="C109" s="24"/>
      <c r="D109" s="18" t="s">
        <v>69</v>
      </c>
      <c r="E109" s="23"/>
      <c r="F109" s="23"/>
      <c r="G109" s="23"/>
      <c r="H109" s="23"/>
      <c r="I109" s="23"/>
      <c r="J109" s="23"/>
      <c r="K109" s="23"/>
      <c r="L109" s="23"/>
      <c r="M109" s="24"/>
      <c r="N109" s="8" t="s">
        <v>0</v>
      </c>
      <c r="O109" s="21" t="s">
        <v>753</v>
      </c>
      <c r="P109" s="23"/>
      <c r="Q109" s="24"/>
      <c r="R109" s="18" t="s">
        <v>0</v>
      </c>
      <c r="S109" s="23"/>
      <c r="T109" s="23"/>
      <c r="U109" s="23"/>
      <c r="V109" s="23"/>
      <c r="W109" s="23"/>
      <c r="X109" s="23"/>
      <c r="Y109" s="24"/>
    </row>
    <row r="110" spans="1:25" ht="18.2" customHeight="1" x14ac:dyDescent="0.25">
      <c r="A110" s="18" t="s">
        <v>0</v>
      </c>
      <c r="B110" s="23"/>
      <c r="C110" s="24"/>
      <c r="D110" s="18" t="s">
        <v>71</v>
      </c>
      <c r="E110" s="23"/>
      <c r="F110" s="23"/>
      <c r="G110" s="23"/>
      <c r="H110" s="23"/>
      <c r="I110" s="23"/>
      <c r="J110" s="23"/>
      <c r="K110" s="23"/>
      <c r="L110" s="23"/>
      <c r="M110" s="24"/>
      <c r="N110" s="8" t="s">
        <v>72</v>
      </c>
      <c r="O110" s="21" t="s">
        <v>754</v>
      </c>
      <c r="P110" s="23"/>
      <c r="Q110" s="24"/>
      <c r="R110" s="18" t="s">
        <v>0</v>
      </c>
      <c r="S110" s="23"/>
      <c r="T110" s="23"/>
      <c r="U110" s="23"/>
      <c r="V110" s="23"/>
      <c r="W110" s="23"/>
      <c r="X110" s="23"/>
      <c r="Y110" s="24"/>
    </row>
    <row r="111" spans="1:25" ht="18.2" customHeight="1" x14ac:dyDescent="0.25">
      <c r="A111" s="18" t="s">
        <v>0</v>
      </c>
      <c r="B111" s="23"/>
      <c r="C111" s="24"/>
      <c r="D111" s="18" t="s">
        <v>74</v>
      </c>
      <c r="E111" s="23"/>
      <c r="F111" s="23"/>
      <c r="G111" s="23"/>
      <c r="H111" s="23"/>
      <c r="I111" s="23"/>
      <c r="J111" s="23"/>
      <c r="K111" s="23"/>
      <c r="L111" s="23"/>
      <c r="M111" s="24"/>
      <c r="N111" s="8" t="s">
        <v>0</v>
      </c>
      <c r="O111" s="21" t="s">
        <v>755</v>
      </c>
      <c r="P111" s="23"/>
      <c r="Q111" s="24"/>
      <c r="R111" s="18" t="s">
        <v>0</v>
      </c>
      <c r="S111" s="23"/>
      <c r="T111" s="23"/>
      <c r="U111" s="23"/>
      <c r="V111" s="23"/>
      <c r="W111" s="23"/>
      <c r="X111" s="23"/>
      <c r="Y111" s="24"/>
    </row>
    <row r="112" spans="1:25" ht="40.35" customHeight="1" x14ac:dyDescent="0.25"/>
    <row r="113" spans="1:25" ht="14.25" customHeight="1" x14ac:dyDescent="0.25">
      <c r="A113" s="16" t="s">
        <v>0</v>
      </c>
      <c r="B113" s="15"/>
      <c r="C113" s="22" t="s">
        <v>76</v>
      </c>
      <c r="D113" s="15"/>
      <c r="E113" s="15"/>
      <c r="F113" s="15"/>
      <c r="G113" s="15"/>
      <c r="H113" s="15"/>
      <c r="I113" s="15"/>
      <c r="J113" s="15"/>
      <c r="K113" s="15"/>
      <c r="L113" s="15"/>
      <c r="M113" s="22" t="s">
        <v>77</v>
      </c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ht="18.2" customHeight="1" x14ac:dyDescent="0.25">
      <c r="A114" s="16" t="s">
        <v>0</v>
      </c>
      <c r="B114" s="15"/>
      <c r="C114" s="16" t="s">
        <v>0</v>
      </c>
      <c r="D114" s="15"/>
      <c r="E114" s="12" t="s">
        <v>0</v>
      </c>
      <c r="F114" s="13"/>
      <c r="G114" s="13"/>
      <c r="H114" s="16" t="s">
        <v>0</v>
      </c>
      <c r="I114" s="15"/>
      <c r="J114" s="14" t="s">
        <v>0</v>
      </c>
      <c r="K114" s="15"/>
      <c r="L114" s="15"/>
      <c r="M114" s="16" t="s">
        <v>0</v>
      </c>
      <c r="N114" s="15"/>
      <c r="O114" s="15"/>
      <c r="P114" s="15"/>
      <c r="Q114" s="12" t="s">
        <v>0</v>
      </c>
      <c r="R114" s="13"/>
      <c r="S114" s="13"/>
      <c r="T114" s="13"/>
      <c r="U114" s="9" t="s">
        <v>0</v>
      </c>
      <c r="V114" s="14" t="s">
        <v>0</v>
      </c>
      <c r="W114" s="15"/>
      <c r="X114" s="15"/>
      <c r="Y114" s="15"/>
    </row>
    <row r="115" spans="1:25" ht="18.2" customHeight="1" x14ac:dyDescent="0.25"/>
  </sheetData>
  <mergeCells count="491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T26:V26"/>
    <mergeCell ref="B27:C27"/>
    <mergeCell ref="D27:E27"/>
    <mergeCell ref="G27:H27"/>
    <mergeCell ref="I27:J27"/>
    <mergeCell ref="L27:M27"/>
    <mergeCell ref="P27:Q27"/>
    <mergeCell ref="T27:V27"/>
    <mergeCell ref="B26:C26"/>
    <mergeCell ref="D26:E26"/>
    <mergeCell ref="G26:H26"/>
    <mergeCell ref="I26:J26"/>
    <mergeCell ref="L26:M26"/>
    <mergeCell ref="P26:Q26"/>
    <mergeCell ref="T28:V28"/>
    <mergeCell ref="B29:C29"/>
    <mergeCell ref="D29:E29"/>
    <mergeCell ref="G29:H29"/>
    <mergeCell ref="I29:J29"/>
    <mergeCell ref="L29:M29"/>
    <mergeCell ref="P29:Q29"/>
    <mergeCell ref="T29:V29"/>
    <mergeCell ref="B28:C28"/>
    <mergeCell ref="D28:E28"/>
    <mergeCell ref="G28:H28"/>
    <mergeCell ref="I28:J28"/>
    <mergeCell ref="L28:M28"/>
    <mergeCell ref="P28:Q28"/>
    <mergeCell ref="T30:V30"/>
    <mergeCell ref="B31:C31"/>
    <mergeCell ref="D31:E31"/>
    <mergeCell ref="G31:H31"/>
    <mergeCell ref="I31:J31"/>
    <mergeCell ref="L31:M31"/>
    <mergeCell ref="P31:Q31"/>
    <mergeCell ref="T31:V31"/>
    <mergeCell ref="B30:C30"/>
    <mergeCell ref="D30:E30"/>
    <mergeCell ref="G30:H30"/>
    <mergeCell ref="I30:J30"/>
    <mergeCell ref="L30:M30"/>
    <mergeCell ref="P30:Q30"/>
    <mergeCell ref="T32:V32"/>
    <mergeCell ref="B33:C33"/>
    <mergeCell ref="D33:E33"/>
    <mergeCell ref="G33:H33"/>
    <mergeCell ref="I33:J33"/>
    <mergeCell ref="L33:M33"/>
    <mergeCell ref="P33:Q33"/>
    <mergeCell ref="T33:V33"/>
    <mergeCell ref="B32:C32"/>
    <mergeCell ref="D32:E32"/>
    <mergeCell ref="G32:H32"/>
    <mergeCell ref="I32:J32"/>
    <mergeCell ref="L32:M32"/>
    <mergeCell ref="P32:Q32"/>
    <mergeCell ref="T34:V34"/>
    <mergeCell ref="B35:C35"/>
    <mergeCell ref="D35:E35"/>
    <mergeCell ref="G35:H35"/>
    <mergeCell ref="I35:J35"/>
    <mergeCell ref="L35:M35"/>
    <mergeCell ref="P35:Q35"/>
    <mergeCell ref="T35:V35"/>
    <mergeCell ref="B34:C34"/>
    <mergeCell ref="D34:E34"/>
    <mergeCell ref="G34:H34"/>
    <mergeCell ref="I34:J34"/>
    <mergeCell ref="L34:M34"/>
    <mergeCell ref="P34:Q34"/>
    <mergeCell ref="A39:C39"/>
    <mergeCell ref="D39:M39"/>
    <mergeCell ref="O39:Q39"/>
    <mergeCell ref="R39:Y39"/>
    <mergeCell ref="A40:C40"/>
    <mergeCell ref="D40:M40"/>
    <mergeCell ref="O40:Q40"/>
    <mergeCell ref="R40:Y40"/>
    <mergeCell ref="A37:C37"/>
    <mergeCell ref="D37:M37"/>
    <mergeCell ref="O37:Q37"/>
    <mergeCell ref="R37:Y37"/>
    <mergeCell ref="A38:C38"/>
    <mergeCell ref="D38:M38"/>
    <mergeCell ref="O38:Q38"/>
    <mergeCell ref="R38:Y38"/>
    <mergeCell ref="A43:C43"/>
    <mergeCell ref="D43:M43"/>
    <mergeCell ref="O43:Q43"/>
    <mergeCell ref="R43:Y43"/>
    <mergeCell ref="A44:C44"/>
    <mergeCell ref="D44:M44"/>
    <mergeCell ref="O44:Q44"/>
    <mergeCell ref="R44:Y44"/>
    <mergeCell ref="A41:C41"/>
    <mergeCell ref="D41:M41"/>
    <mergeCell ref="O41:Q41"/>
    <mergeCell ref="R41:Y41"/>
    <mergeCell ref="A42:C42"/>
    <mergeCell ref="D42:M42"/>
    <mergeCell ref="O42:Q42"/>
    <mergeCell ref="R42:Y42"/>
    <mergeCell ref="A45:C45"/>
    <mergeCell ref="D45:M45"/>
    <mergeCell ref="O45:Q45"/>
    <mergeCell ref="R45:Y45"/>
    <mergeCell ref="A46:Y46"/>
    <mergeCell ref="B47:C47"/>
    <mergeCell ref="D47:E47"/>
    <mergeCell ref="G47:H47"/>
    <mergeCell ref="I47:J47"/>
    <mergeCell ref="L47:M47"/>
    <mergeCell ref="P47:Q47"/>
    <mergeCell ref="T47:V47"/>
    <mergeCell ref="B48:C48"/>
    <mergeCell ref="D48:E48"/>
    <mergeCell ref="G48:H48"/>
    <mergeCell ref="I48:J48"/>
    <mergeCell ref="L48:M48"/>
    <mergeCell ref="P48:Q48"/>
    <mergeCell ref="T48:V48"/>
    <mergeCell ref="T49:V49"/>
    <mergeCell ref="A51:C51"/>
    <mergeCell ref="D51:M51"/>
    <mergeCell ref="O51:Q51"/>
    <mergeCell ref="R51:Y51"/>
    <mergeCell ref="A52:C52"/>
    <mergeCell ref="D52:M52"/>
    <mergeCell ref="O52:Q52"/>
    <mergeCell ref="R52:Y52"/>
    <mergeCell ref="B49:C49"/>
    <mergeCell ref="D49:E49"/>
    <mergeCell ref="G49:H49"/>
    <mergeCell ref="I49:J49"/>
    <mergeCell ref="L49:M49"/>
    <mergeCell ref="P49:Q49"/>
    <mergeCell ref="A55:Y55"/>
    <mergeCell ref="B56:C56"/>
    <mergeCell ref="D56:E56"/>
    <mergeCell ref="G56:H56"/>
    <mergeCell ref="I56:J56"/>
    <mergeCell ref="L56:M56"/>
    <mergeCell ref="P56:Q56"/>
    <mergeCell ref="T56:V56"/>
    <mergeCell ref="A53:C53"/>
    <mergeCell ref="D53:M53"/>
    <mergeCell ref="O53:Q53"/>
    <mergeCell ref="R53:Y53"/>
    <mergeCell ref="A54:C54"/>
    <mergeCell ref="D54:M54"/>
    <mergeCell ref="O54:Q54"/>
    <mergeCell ref="R54:Y54"/>
    <mergeCell ref="T57:V57"/>
    <mergeCell ref="B58:C58"/>
    <mergeCell ref="D58:E58"/>
    <mergeCell ref="G58:H58"/>
    <mergeCell ref="I58:J58"/>
    <mergeCell ref="L58:M58"/>
    <mergeCell ref="P58:Q58"/>
    <mergeCell ref="T58:V58"/>
    <mergeCell ref="B57:C57"/>
    <mergeCell ref="D57:E57"/>
    <mergeCell ref="G57:H57"/>
    <mergeCell ref="I57:J57"/>
    <mergeCell ref="L57:M57"/>
    <mergeCell ref="P57:Q57"/>
    <mergeCell ref="A62:C62"/>
    <mergeCell ref="D62:M62"/>
    <mergeCell ref="O62:Q62"/>
    <mergeCell ref="R62:Y62"/>
    <mergeCell ref="A63:C63"/>
    <mergeCell ref="D63:M63"/>
    <mergeCell ref="O63:Q63"/>
    <mergeCell ref="R63:Y63"/>
    <mergeCell ref="T59:V59"/>
    <mergeCell ref="B60:C60"/>
    <mergeCell ref="D60:E60"/>
    <mergeCell ref="G60:H60"/>
    <mergeCell ref="I60:J60"/>
    <mergeCell ref="L60:M60"/>
    <mergeCell ref="P60:Q60"/>
    <mergeCell ref="T60:V60"/>
    <mergeCell ref="B59:C59"/>
    <mergeCell ref="D59:E59"/>
    <mergeCell ref="G59:H59"/>
    <mergeCell ref="I59:J59"/>
    <mergeCell ref="L59:M59"/>
    <mergeCell ref="P59:Q59"/>
    <mergeCell ref="A66:C66"/>
    <mergeCell ref="D66:M66"/>
    <mergeCell ref="O66:Q66"/>
    <mergeCell ref="R66:Y66"/>
    <mergeCell ref="A68:C68"/>
    <mergeCell ref="D68:M68"/>
    <mergeCell ref="O68:Q68"/>
    <mergeCell ref="R68:Y68"/>
    <mergeCell ref="A64:C64"/>
    <mergeCell ref="D64:M64"/>
    <mergeCell ref="O64:Q64"/>
    <mergeCell ref="R64:Y64"/>
    <mergeCell ref="A65:C65"/>
    <mergeCell ref="D65:M65"/>
    <mergeCell ref="O65:Q65"/>
    <mergeCell ref="R65:Y65"/>
    <mergeCell ref="A69:Y69"/>
    <mergeCell ref="A70:Y70"/>
    <mergeCell ref="B71:C71"/>
    <mergeCell ref="D71:E71"/>
    <mergeCell ref="G71:H71"/>
    <mergeCell ref="I71:J71"/>
    <mergeCell ref="L71:M71"/>
    <mergeCell ref="P71:Q71"/>
    <mergeCell ref="T71:V71"/>
    <mergeCell ref="T72:V72"/>
    <mergeCell ref="B73:C73"/>
    <mergeCell ref="D73:E73"/>
    <mergeCell ref="G73:H73"/>
    <mergeCell ref="I73:J73"/>
    <mergeCell ref="L73:M73"/>
    <mergeCell ref="P73:Q73"/>
    <mergeCell ref="T73:V73"/>
    <mergeCell ref="B72:C72"/>
    <mergeCell ref="D72:E72"/>
    <mergeCell ref="G72:H72"/>
    <mergeCell ref="I72:J72"/>
    <mergeCell ref="L72:M72"/>
    <mergeCell ref="P72:Q72"/>
    <mergeCell ref="T74:V74"/>
    <mergeCell ref="B75:C75"/>
    <mergeCell ref="D75:E75"/>
    <mergeCell ref="G75:H75"/>
    <mergeCell ref="I75:J75"/>
    <mergeCell ref="L75:M75"/>
    <mergeCell ref="P75:Q75"/>
    <mergeCell ref="T75:V75"/>
    <mergeCell ref="B74:C74"/>
    <mergeCell ref="D74:E74"/>
    <mergeCell ref="G74:H74"/>
    <mergeCell ref="I74:J74"/>
    <mergeCell ref="L74:M74"/>
    <mergeCell ref="P74:Q74"/>
    <mergeCell ref="T76:V76"/>
    <mergeCell ref="B77:C77"/>
    <mergeCell ref="D77:E77"/>
    <mergeCell ref="G77:H77"/>
    <mergeCell ref="I77:J77"/>
    <mergeCell ref="L77:M77"/>
    <mergeCell ref="P77:Q77"/>
    <mergeCell ref="T77:V77"/>
    <mergeCell ref="B76:C76"/>
    <mergeCell ref="D76:E76"/>
    <mergeCell ref="G76:H76"/>
    <mergeCell ref="I76:J76"/>
    <mergeCell ref="L76:M76"/>
    <mergeCell ref="P76:Q76"/>
    <mergeCell ref="A82:C82"/>
    <mergeCell ref="D82:M82"/>
    <mergeCell ref="O82:Q82"/>
    <mergeCell ref="R82:Y82"/>
    <mergeCell ref="A83:C83"/>
    <mergeCell ref="D83:M83"/>
    <mergeCell ref="O83:Q83"/>
    <mergeCell ref="R83:Y83"/>
    <mergeCell ref="T78:V78"/>
    <mergeCell ref="A80:C80"/>
    <mergeCell ref="D80:M80"/>
    <mergeCell ref="O80:Q80"/>
    <mergeCell ref="R80:Y80"/>
    <mergeCell ref="A81:C81"/>
    <mergeCell ref="D81:M81"/>
    <mergeCell ref="O81:Q81"/>
    <mergeCell ref="R81:Y81"/>
    <mergeCell ref="B78:C78"/>
    <mergeCell ref="D78:E78"/>
    <mergeCell ref="G78:H78"/>
    <mergeCell ref="I78:J78"/>
    <mergeCell ref="L78:M78"/>
    <mergeCell ref="P78:Q78"/>
    <mergeCell ref="A86:C86"/>
    <mergeCell ref="D86:M86"/>
    <mergeCell ref="O86:Q86"/>
    <mergeCell ref="R86:Y86"/>
    <mergeCell ref="A87:C87"/>
    <mergeCell ref="D87:M87"/>
    <mergeCell ref="O87:Q87"/>
    <mergeCell ref="R87:Y87"/>
    <mergeCell ref="A84:C84"/>
    <mergeCell ref="D84:M84"/>
    <mergeCell ref="O84:Q84"/>
    <mergeCell ref="R84:Y84"/>
    <mergeCell ref="A85:C85"/>
    <mergeCell ref="D85:M85"/>
    <mergeCell ref="O85:Q85"/>
    <mergeCell ref="R85:Y85"/>
    <mergeCell ref="A88:C88"/>
    <mergeCell ref="D88:M88"/>
    <mergeCell ref="O88:Q88"/>
    <mergeCell ref="R88:Y88"/>
    <mergeCell ref="A89:Y89"/>
    <mergeCell ref="B90:C90"/>
    <mergeCell ref="D90:E90"/>
    <mergeCell ref="G90:H90"/>
    <mergeCell ref="I90:J90"/>
    <mergeCell ref="L90:M90"/>
    <mergeCell ref="P90:Q90"/>
    <mergeCell ref="T90:V90"/>
    <mergeCell ref="B91:C91"/>
    <mergeCell ref="D91:E91"/>
    <mergeCell ref="G91:H91"/>
    <mergeCell ref="I91:J91"/>
    <mergeCell ref="L91:M91"/>
    <mergeCell ref="P91:Q91"/>
    <mergeCell ref="T91:V91"/>
    <mergeCell ref="A95:C95"/>
    <mergeCell ref="D95:M95"/>
    <mergeCell ref="O95:Q95"/>
    <mergeCell ref="R95:Y95"/>
    <mergeCell ref="A96:C96"/>
    <mergeCell ref="D96:M96"/>
    <mergeCell ref="O96:Q96"/>
    <mergeCell ref="R96:Y96"/>
    <mergeCell ref="A93:C93"/>
    <mergeCell ref="D93:M93"/>
    <mergeCell ref="O93:Q93"/>
    <mergeCell ref="R93:Y93"/>
    <mergeCell ref="A94:C94"/>
    <mergeCell ref="D94:M94"/>
    <mergeCell ref="O94:Q94"/>
    <mergeCell ref="R94:Y94"/>
    <mergeCell ref="A100:C100"/>
    <mergeCell ref="D100:M100"/>
    <mergeCell ref="O100:Q100"/>
    <mergeCell ref="R100:Y100"/>
    <mergeCell ref="A101:C101"/>
    <mergeCell ref="D101:M101"/>
    <mergeCell ref="O101:Q101"/>
    <mergeCell ref="R101:Y101"/>
    <mergeCell ref="A97:Y97"/>
    <mergeCell ref="B98:C98"/>
    <mergeCell ref="D98:E98"/>
    <mergeCell ref="G98:H98"/>
    <mergeCell ref="I98:J98"/>
    <mergeCell ref="L98:M98"/>
    <mergeCell ref="P98:Q98"/>
    <mergeCell ref="T98:V98"/>
    <mergeCell ref="A104:C104"/>
    <mergeCell ref="D104:M104"/>
    <mergeCell ref="O104:Q104"/>
    <mergeCell ref="R104:Y104"/>
    <mergeCell ref="A106:C106"/>
    <mergeCell ref="D106:M106"/>
    <mergeCell ref="O106:Q106"/>
    <mergeCell ref="R106:Y106"/>
    <mergeCell ref="A102:C102"/>
    <mergeCell ref="D102:M102"/>
    <mergeCell ref="O102:Q102"/>
    <mergeCell ref="R102:Y102"/>
    <mergeCell ref="A103:C103"/>
    <mergeCell ref="D103:M103"/>
    <mergeCell ref="O103:Q103"/>
    <mergeCell ref="R103:Y103"/>
    <mergeCell ref="A110:C110"/>
    <mergeCell ref="D110:M110"/>
    <mergeCell ref="O110:Q110"/>
    <mergeCell ref="R110:Y110"/>
    <mergeCell ref="A111:C111"/>
    <mergeCell ref="D111:M111"/>
    <mergeCell ref="O111:Q111"/>
    <mergeCell ref="R111:Y111"/>
    <mergeCell ref="A108:C108"/>
    <mergeCell ref="D108:M108"/>
    <mergeCell ref="O108:Q108"/>
    <mergeCell ref="R108:Y108"/>
    <mergeCell ref="A109:C109"/>
    <mergeCell ref="D109:M109"/>
    <mergeCell ref="O109:Q109"/>
    <mergeCell ref="R109:Y109"/>
    <mergeCell ref="V114:Y114"/>
    <mergeCell ref="A113:B113"/>
    <mergeCell ref="C113:L113"/>
    <mergeCell ref="M113:Y113"/>
    <mergeCell ref="A114:B114"/>
    <mergeCell ref="C114:D114"/>
    <mergeCell ref="E114:G114"/>
    <mergeCell ref="H114:I114"/>
    <mergeCell ref="J114:L114"/>
    <mergeCell ref="M114:P114"/>
    <mergeCell ref="Q114:T114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&amp;R02-01-03 Стр. &amp;P</oddFooter>
  </headerFooter>
  <rowBreaks count="1" manualBreakCount="1">
    <brk id="11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Y52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18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0.25" customHeight="1" x14ac:dyDescent="0.25">
      <c r="A4" s="47" t="s">
        <v>756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8" customHeight="1" x14ac:dyDescent="0.25">
      <c r="A5" s="48" t="s">
        <v>757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8.9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1249860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14545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53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758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649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40.25" customHeight="1" x14ac:dyDescent="0.25">
      <c r="A17" s="4" t="s">
        <v>27</v>
      </c>
      <c r="B17" s="26" t="s">
        <v>759</v>
      </c>
      <c r="C17" s="20"/>
      <c r="D17" s="26" t="s">
        <v>760</v>
      </c>
      <c r="E17" s="20"/>
      <c r="F17" s="5" t="s">
        <v>761</v>
      </c>
      <c r="G17" s="27">
        <v>0.13250000000000001</v>
      </c>
      <c r="H17" s="20"/>
      <c r="I17" s="27">
        <v>26650.42</v>
      </c>
      <c r="J17" s="20"/>
      <c r="K17" s="6">
        <v>24090.16</v>
      </c>
      <c r="L17" s="27">
        <v>2178.62</v>
      </c>
      <c r="M17" s="20"/>
      <c r="N17" s="6">
        <v>414.7</v>
      </c>
      <c r="O17" s="6">
        <v>381.64</v>
      </c>
      <c r="P17" s="27">
        <v>3531.18</v>
      </c>
      <c r="Q17" s="20"/>
      <c r="R17" s="6">
        <v>3191.94</v>
      </c>
      <c r="S17" s="6">
        <v>288.67</v>
      </c>
      <c r="T17" s="27">
        <v>54.95</v>
      </c>
      <c r="U17" s="19"/>
      <c r="V17" s="20"/>
      <c r="W17" s="6">
        <v>111.06</v>
      </c>
      <c r="X17" s="6">
        <v>14.71</v>
      </c>
      <c r="Y17" s="6">
        <v>0.18</v>
      </c>
    </row>
    <row r="18" spans="1:25" ht="180.2" customHeight="1" x14ac:dyDescent="0.25">
      <c r="A18" s="4" t="s">
        <v>31</v>
      </c>
      <c r="B18" s="26" t="s">
        <v>762</v>
      </c>
      <c r="C18" s="20"/>
      <c r="D18" s="26" t="s">
        <v>763</v>
      </c>
      <c r="E18" s="20"/>
      <c r="F18" s="5" t="s">
        <v>376</v>
      </c>
      <c r="G18" s="27">
        <v>0.02</v>
      </c>
      <c r="H18" s="20"/>
      <c r="I18" s="27">
        <v>89985.02</v>
      </c>
      <c r="J18" s="24"/>
      <c r="K18" s="6">
        <v>39481.72</v>
      </c>
      <c r="L18" s="27">
        <v>47787.79</v>
      </c>
      <c r="M18" s="24"/>
      <c r="N18" s="6">
        <v>17050.87</v>
      </c>
      <c r="O18" s="6">
        <v>2715.51</v>
      </c>
      <c r="P18" s="27">
        <v>1799.7</v>
      </c>
      <c r="Q18" s="24"/>
      <c r="R18" s="6">
        <v>789.63</v>
      </c>
      <c r="S18" s="6">
        <v>955.76</v>
      </c>
      <c r="T18" s="27">
        <v>341.02</v>
      </c>
      <c r="U18" s="23"/>
      <c r="V18" s="24"/>
      <c r="W18" s="6">
        <v>182.01</v>
      </c>
      <c r="X18" s="6">
        <v>3.64</v>
      </c>
      <c r="Y18" s="6">
        <v>1.0900000000000001</v>
      </c>
    </row>
    <row r="19" spans="1:25" ht="202.35" customHeight="1" x14ac:dyDescent="0.25">
      <c r="A19" s="4" t="s">
        <v>35</v>
      </c>
      <c r="B19" s="26" t="s">
        <v>764</v>
      </c>
      <c r="C19" s="24"/>
      <c r="D19" s="26" t="s">
        <v>765</v>
      </c>
      <c r="E19" s="24"/>
      <c r="F19" s="5" t="s">
        <v>766</v>
      </c>
      <c r="G19" s="27">
        <v>2</v>
      </c>
      <c r="H19" s="24"/>
      <c r="I19" s="27">
        <v>2182.4299999999998</v>
      </c>
      <c r="J19" s="24"/>
      <c r="K19" s="6">
        <v>1184.49</v>
      </c>
      <c r="L19" s="27">
        <v>62.61</v>
      </c>
      <c r="M19" s="24"/>
      <c r="N19" s="7"/>
      <c r="O19" s="6">
        <v>935.33</v>
      </c>
      <c r="P19" s="27">
        <v>4364.8599999999997</v>
      </c>
      <c r="Q19" s="24"/>
      <c r="R19" s="6">
        <v>2368.98</v>
      </c>
      <c r="S19" s="6">
        <v>125.22</v>
      </c>
      <c r="T19" s="25"/>
      <c r="U19" s="23"/>
      <c r="V19" s="24"/>
      <c r="W19" s="6">
        <v>4.42</v>
      </c>
      <c r="X19" s="6">
        <v>8.83</v>
      </c>
      <c r="Y19" s="7"/>
    </row>
    <row r="20" spans="1:25" ht="114.75" customHeight="1" x14ac:dyDescent="0.25">
      <c r="A20" s="4" t="s">
        <v>38</v>
      </c>
      <c r="B20" s="26" t="s">
        <v>767</v>
      </c>
      <c r="C20" s="24"/>
      <c r="D20" s="26" t="s">
        <v>768</v>
      </c>
      <c r="E20" s="24"/>
      <c r="F20" s="5" t="s">
        <v>769</v>
      </c>
      <c r="G20" s="27">
        <v>2</v>
      </c>
      <c r="H20" s="24"/>
      <c r="I20" s="27">
        <v>3899.2</v>
      </c>
      <c r="J20" s="24"/>
      <c r="K20" s="6">
        <v>3899.2</v>
      </c>
      <c r="L20" s="25"/>
      <c r="M20" s="24"/>
      <c r="N20" s="7"/>
      <c r="O20" s="7"/>
      <c r="P20" s="27">
        <v>7798.4</v>
      </c>
      <c r="Q20" s="24"/>
      <c r="R20" s="6">
        <v>7798.4</v>
      </c>
      <c r="S20" s="7"/>
      <c r="T20" s="25"/>
      <c r="U20" s="23"/>
      <c r="V20" s="24"/>
      <c r="W20" s="6">
        <v>12.24</v>
      </c>
      <c r="X20" s="6">
        <v>24.48</v>
      </c>
      <c r="Y20" s="7"/>
    </row>
    <row r="21" spans="1:25" ht="8.4499999999999993" customHeight="1" x14ac:dyDescent="0.25"/>
    <row r="22" spans="1:25" ht="18.2" customHeight="1" x14ac:dyDescent="0.25">
      <c r="A22" s="18" t="s">
        <v>0</v>
      </c>
      <c r="B22" s="23"/>
      <c r="C22" s="24"/>
      <c r="D22" s="18" t="s">
        <v>52</v>
      </c>
      <c r="E22" s="23"/>
      <c r="F22" s="23"/>
      <c r="G22" s="23"/>
      <c r="H22" s="23"/>
      <c r="I22" s="23"/>
      <c r="J22" s="23"/>
      <c r="K22" s="23"/>
      <c r="L22" s="23"/>
      <c r="M22" s="24"/>
      <c r="N22" s="8" t="s">
        <v>0</v>
      </c>
      <c r="O22" s="21" t="s">
        <v>770</v>
      </c>
      <c r="P22" s="23"/>
      <c r="Q22" s="24"/>
      <c r="R22" s="18" t="s">
        <v>0</v>
      </c>
      <c r="S22" s="23"/>
      <c r="T22" s="23"/>
      <c r="U22" s="23"/>
      <c r="V22" s="23"/>
      <c r="W22" s="23"/>
      <c r="X22" s="23"/>
      <c r="Y22" s="24"/>
    </row>
    <row r="23" spans="1:25" ht="18.2" customHeight="1" x14ac:dyDescent="0.25">
      <c r="A23" s="18" t="s">
        <v>0</v>
      </c>
      <c r="B23" s="23"/>
      <c r="C23" s="24"/>
      <c r="D23" s="18" t="s">
        <v>84</v>
      </c>
      <c r="E23" s="23"/>
      <c r="F23" s="23"/>
      <c r="G23" s="23"/>
      <c r="H23" s="23"/>
      <c r="I23" s="23"/>
      <c r="J23" s="23"/>
      <c r="K23" s="23"/>
      <c r="L23" s="23"/>
      <c r="M23" s="24"/>
      <c r="N23" s="8" t="s">
        <v>0</v>
      </c>
      <c r="O23" s="21" t="s">
        <v>771</v>
      </c>
      <c r="P23" s="23"/>
      <c r="Q23" s="24"/>
      <c r="R23" s="18" t="s">
        <v>0</v>
      </c>
      <c r="S23" s="23"/>
      <c r="T23" s="23"/>
      <c r="U23" s="23"/>
      <c r="V23" s="23"/>
      <c r="W23" s="23"/>
      <c r="X23" s="23"/>
      <c r="Y23" s="24"/>
    </row>
    <row r="24" spans="1:25" ht="18.2" customHeight="1" x14ac:dyDescent="0.25">
      <c r="A24" s="18" t="s">
        <v>0</v>
      </c>
      <c r="B24" s="23"/>
      <c r="C24" s="24"/>
      <c r="D24" s="18" t="s">
        <v>54</v>
      </c>
      <c r="E24" s="23"/>
      <c r="F24" s="23"/>
      <c r="G24" s="23"/>
      <c r="H24" s="23"/>
      <c r="I24" s="23"/>
      <c r="J24" s="23"/>
      <c r="K24" s="23"/>
      <c r="L24" s="23"/>
      <c r="M24" s="24"/>
      <c r="N24" s="8" t="s">
        <v>0</v>
      </c>
      <c r="O24" s="21" t="s">
        <v>772</v>
      </c>
      <c r="P24" s="23"/>
      <c r="Q24" s="24"/>
      <c r="R24" s="18" t="s">
        <v>0</v>
      </c>
      <c r="S24" s="23"/>
      <c r="T24" s="23"/>
      <c r="U24" s="23"/>
      <c r="V24" s="23"/>
      <c r="W24" s="23"/>
      <c r="X24" s="23"/>
      <c r="Y24" s="24"/>
    </row>
    <row r="25" spans="1:25" ht="18.2" customHeight="1" x14ac:dyDescent="0.25">
      <c r="A25" s="18" t="s">
        <v>0</v>
      </c>
      <c r="B25" s="23"/>
      <c r="C25" s="24"/>
      <c r="D25" s="18" t="s">
        <v>56</v>
      </c>
      <c r="E25" s="23"/>
      <c r="F25" s="23"/>
      <c r="G25" s="23"/>
      <c r="H25" s="23"/>
      <c r="I25" s="23"/>
      <c r="J25" s="23"/>
      <c r="K25" s="23"/>
      <c r="L25" s="23"/>
      <c r="M25" s="24"/>
      <c r="N25" s="8" t="s">
        <v>0</v>
      </c>
      <c r="O25" s="21" t="s">
        <v>773</v>
      </c>
      <c r="P25" s="19"/>
      <c r="Q25" s="20"/>
      <c r="R25" s="18" t="s">
        <v>0</v>
      </c>
      <c r="S25" s="19"/>
      <c r="T25" s="19"/>
      <c r="U25" s="19"/>
      <c r="V25" s="19"/>
      <c r="W25" s="19"/>
      <c r="X25" s="19"/>
      <c r="Y25" s="20"/>
    </row>
    <row r="26" spans="1:25" ht="18.2" customHeight="1" x14ac:dyDescent="0.25">
      <c r="A26" s="18" t="s">
        <v>0</v>
      </c>
      <c r="B26" s="19"/>
      <c r="C26" s="20"/>
      <c r="D26" s="18" t="s">
        <v>58</v>
      </c>
      <c r="E26" s="19"/>
      <c r="F26" s="19"/>
      <c r="G26" s="19"/>
      <c r="H26" s="19"/>
      <c r="I26" s="19"/>
      <c r="J26" s="19"/>
      <c r="K26" s="19"/>
      <c r="L26" s="19"/>
      <c r="M26" s="20"/>
      <c r="N26" s="8" t="s">
        <v>0</v>
      </c>
      <c r="O26" s="21" t="s">
        <v>774</v>
      </c>
      <c r="P26" s="19"/>
      <c r="Q26" s="20"/>
      <c r="R26" s="18" t="s">
        <v>0</v>
      </c>
      <c r="S26" s="19"/>
      <c r="T26" s="19"/>
      <c r="U26" s="19"/>
      <c r="V26" s="19"/>
      <c r="W26" s="19"/>
      <c r="X26" s="19"/>
      <c r="Y26" s="20"/>
    </row>
    <row r="27" spans="1:25" ht="18.2" customHeight="1" x14ac:dyDescent="0.25">
      <c r="A27" s="18" t="s">
        <v>0</v>
      </c>
      <c r="B27" s="19"/>
      <c r="C27" s="20"/>
      <c r="D27" s="18" t="s">
        <v>60</v>
      </c>
      <c r="E27" s="19"/>
      <c r="F27" s="19"/>
      <c r="G27" s="19"/>
      <c r="H27" s="19"/>
      <c r="I27" s="19"/>
      <c r="J27" s="19"/>
      <c r="K27" s="19"/>
      <c r="L27" s="19"/>
      <c r="M27" s="20"/>
      <c r="N27" s="8" t="s">
        <v>0</v>
      </c>
      <c r="O27" s="21" t="s">
        <v>775</v>
      </c>
      <c r="P27" s="19"/>
      <c r="Q27" s="20"/>
      <c r="R27" s="18" t="s">
        <v>0</v>
      </c>
      <c r="S27" s="19"/>
      <c r="T27" s="19"/>
      <c r="U27" s="19"/>
      <c r="V27" s="19"/>
      <c r="W27" s="19"/>
      <c r="X27" s="19"/>
      <c r="Y27" s="20"/>
    </row>
    <row r="28" spans="1:25" ht="18.2" customHeight="1" x14ac:dyDescent="0.25">
      <c r="A28" s="18" t="s">
        <v>0</v>
      </c>
      <c r="B28" s="19"/>
      <c r="C28" s="20"/>
      <c r="D28" s="18" t="s">
        <v>62</v>
      </c>
      <c r="E28" s="19"/>
      <c r="F28" s="19"/>
      <c r="G28" s="19"/>
      <c r="H28" s="19"/>
      <c r="I28" s="19"/>
      <c r="J28" s="19"/>
      <c r="K28" s="19"/>
      <c r="L28" s="19"/>
      <c r="M28" s="20"/>
      <c r="N28" s="8" t="s">
        <v>0</v>
      </c>
      <c r="O28" s="21" t="s">
        <v>776</v>
      </c>
      <c r="P28" s="19"/>
      <c r="Q28" s="20"/>
      <c r="R28" s="18" t="s">
        <v>0</v>
      </c>
      <c r="S28" s="19"/>
      <c r="T28" s="19"/>
      <c r="U28" s="19"/>
      <c r="V28" s="19"/>
      <c r="W28" s="19"/>
      <c r="X28" s="19"/>
      <c r="Y28" s="20"/>
    </row>
    <row r="29" spans="1:25" ht="18.2" customHeight="1" x14ac:dyDescent="0.25">
      <c r="A29" s="18" t="s">
        <v>0</v>
      </c>
      <c r="B29" s="19"/>
      <c r="C29" s="20"/>
      <c r="D29" s="18" t="s">
        <v>64</v>
      </c>
      <c r="E29" s="19"/>
      <c r="F29" s="19"/>
      <c r="G29" s="19"/>
      <c r="H29" s="19"/>
      <c r="I29" s="19"/>
      <c r="J29" s="19"/>
      <c r="K29" s="19"/>
      <c r="L29" s="19"/>
      <c r="M29" s="20"/>
      <c r="N29" s="8" t="s">
        <v>27</v>
      </c>
      <c r="O29" s="21" t="s">
        <v>777</v>
      </c>
      <c r="P29" s="19"/>
      <c r="Q29" s="20"/>
      <c r="R29" s="18" t="s">
        <v>0</v>
      </c>
      <c r="S29" s="19"/>
      <c r="T29" s="19"/>
      <c r="U29" s="19"/>
      <c r="V29" s="19"/>
      <c r="W29" s="19"/>
      <c r="X29" s="19"/>
      <c r="Y29" s="20"/>
    </row>
    <row r="30" spans="1:25" ht="18.2" customHeight="1" x14ac:dyDescent="0.25">
      <c r="A30" s="18" t="s">
        <v>0</v>
      </c>
      <c r="B30" s="19"/>
      <c r="C30" s="20"/>
      <c r="D30" s="18" t="s">
        <v>66</v>
      </c>
      <c r="E30" s="19"/>
      <c r="F30" s="19"/>
      <c r="G30" s="19"/>
      <c r="H30" s="19"/>
      <c r="I30" s="19"/>
      <c r="J30" s="19"/>
      <c r="K30" s="19"/>
      <c r="L30" s="19"/>
      <c r="M30" s="20"/>
      <c r="N30" s="8" t="s">
        <v>0</v>
      </c>
      <c r="O30" s="21" t="s">
        <v>777</v>
      </c>
      <c r="P30" s="19"/>
      <c r="Q30" s="20"/>
      <c r="R30" s="18" t="s">
        <v>0</v>
      </c>
      <c r="S30" s="19"/>
      <c r="T30" s="19"/>
      <c r="U30" s="19"/>
      <c r="V30" s="19"/>
      <c r="W30" s="19"/>
      <c r="X30" s="19"/>
      <c r="Y30" s="20"/>
    </row>
    <row r="31" spans="1:25" ht="18.2" customHeight="1" x14ac:dyDescent="0.25">
      <c r="A31" s="29" t="s">
        <v>90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ht="38.85" customHeight="1" x14ac:dyDescent="0.25">
      <c r="A32" s="4" t="s">
        <v>41</v>
      </c>
      <c r="B32" s="26" t="s">
        <v>91</v>
      </c>
      <c r="C32" s="20"/>
      <c r="D32" s="26" t="s">
        <v>778</v>
      </c>
      <c r="E32" s="20"/>
      <c r="F32" s="5" t="s">
        <v>93</v>
      </c>
      <c r="G32" s="27">
        <v>10</v>
      </c>
      <c r="H32" s="20"/>
      <c r="I32" s="27">
        <v>15000</v>
      </c>
      <c r="J32" s="20"/>
      <c r="K32" s="7"/>
      <c r="L32" s="25"/>
      <c r="M32" s="20"/>
      <c r="N32" s="7"/>
      <c r="O32" s="6">
        <v>15000</v>
      </c>
      <c r="P32" s="27">
        <v>150000</v>
      </c>
      <c r="Q32" s="20"/>
      <c r="R32" s="7"/>
      <c r="S32" s="7"/>
      <c r="T32" s="25"/>
      <c r="U32" s="19"/>
      <c r="V32" s="20"/>
      <c r="W32" s="7"/>
      <c r="X32" s="7"/>
      <c r="Y32" s="7"/>
    </row>
    <row r="33" spans="1:25" ht="50.25" customHeight="1" x14ac:dyDescent="0.25">
      <c r="A33" s="4" t="s">
        <v>45</v>
      </c>
      <c r="B33" s="26" t="s">
        <v>91</v>
      </c>
      <c r="C33" s="20"/>
      <c r="D33" s="26" t="s">
        <v>779</v>
      </c>
      <c r="E33" s="20"/>
      <c r="F33" s="5" t="s">
        <v>0</v>
      </c>
      <c r="G33" s="27">
        <v>1</v>
      </c>
      <c r="H33" s="24"/>
      <c r="I33" s="27">
        <v>291666.67</v>
      </c>
      <c r="J33" s="24"/>
      <c r="K33" s="7"/>
      <c r="L33" s="25"/>
      <c r="M33" s="24"/>
      <c r="N33" s="7"/>
      <c r="O33" s="6">
        <v>291666.67</v>
      </c>
      <c r="P33" s="27">
        <v>291666.67</v>
      </c>
      <c r="Q33" s="24"/>
      <c r="R33" s="7"/>
      <c r="S33" s="7"/>
      <c r="T33" s="25"/>
      <c r="U33" s="23"/>
      <c r="V33" s="24"/>
      <c r="W33" s="7"/>
      <c r="X33" s="7"/>
      <c r="Y33" s="7"/>
    </row>
    <row r="34" spans="1:25" ht="50.25" customHeight="1" x14ac:dyDescent="0.25">
      <c r="A34" s="4" t="s">
        <v>49</v>
      </c>
      <c r="B34" s="26" t="s">
        <v>91</v>
      </c>
      <c r="C34" s="24"/>
      <c r="D34" s="26" t="s">
        <v>780</v>
      </c>
      <c r="E34" s="24"/>
      <c r="F34" s="5" t="s">
        <v>0</v>
      </c>
      <c r="G34" s="27">
        <v>1</v>
      </c>
      <c r="H34" s="24"/>
      <c r="I34" s="27">
        <v>291666.67</v>
      </c>
      <c r="J34" s="24"/>
      <c r="K34" s="7"/>
      <c r="L34" s="25"/>
      <c r="M34" s="24"/>
      <c r="N34" s="7"/>
      <c r="O34" s="6">
        <v>291666.67</v>
      </c>
      <c r="P34" s="27">
        <v>291666.67</v>
      </c>
      <c r="Q34" s="24"/>
      <c r="R34" s="7"/>
      <c r="S34" s="7"/>
      <c r="T34" s="25"/>
      <c r="U34" s="23"/>
      <c r="V34" s="24"/>
      <c r="W34" s="7"/>
      <c r="X34" s="7"/>
      <c r="Y34" s="7"/>
    </row>
    <row r="35" spans="1:25" ht="50.25" customHeight="1" x14ac:dyDescent="0.25">
      <c r="A35" s="4" t="s">
        <v>123</v>
      </c>
      <c r="B35" s="26" t="s">
        <v>91</v>
      </c>
      <c r="C35" s="24"/>
      <c r="D35" s="26" t="s">
        <v>781</v>
      </c>
      <c r="E35" s="24"/>
      <c r="F35" s="5" t="s">
        <v>0</v>
      </c>
      <c r="G35" s="27">
        <v>2</v>
      </c>
      <c r="H35" s="24"/>
      <c r="I35" s="27">
        <v>79166.67</v>
      </c>
      <c r="J35" s="24"/>
      <c r="K35" s="7"/>
      <c r="L35" s="25"/>
      <c r="M35" s="24"/>
      <c r="N35" s="7"/>
      <c r="O35" s="6">
        <v>79166.67</v>
      </c>
      <c r="P35" s="27">
        <v>158333.34</v>
      </c>
      <c r="Q35" s="24"/>
      <c r="R35" s="7"/>
      <c r="S35" s="7"/>
      <c r="T35" s="25"/>
      <c r="U35" s="23"/>
      <c r="V35" s="24"/>
      <c r="W35" s="7"/>
      <c r="X35" s="7"/>
      <c r="Y35" s="7"/>
    </row>
    <row r="36" spans="1:25" ht="8.4499999999999993" customHeight="1" x14ac:dyDescent="0.25"/>
    <row r="37" spans="1:25" ht="18.2" customHeight="1" x14ac:dyDescent="0.25">
      <c r="A37" s="18" t="s">
        <v>0</v>
      </c>
      <c r="B37" s="23"/>
      <c r="C37" s="24"/>
      <c r="D37" s="18" t="s">
        <v>52</v>
      </c>
      <c r="E37" s="23"/>
      <c r="F37" s="23"/>
      <c r="G37" s="23"/>
      <c r="H37" s="23"/>
      <c r="I37" s="23"/>
      <c r="J37" s="23"/>
      <c r="K37" s="23"/>
      <c r="L37" s="23"/>
      <c r="M37" s="24"/>
      <c r="N37" s="8" t="s">
        <v>0</v>
      </c>
      <c r="O37" s="21" t="s">
        <v>782</v>
      </c>
      <c r="P37" s="23"/>
      <c r="Q37" s="24"/>
      <c r="R37" s="18" t="s">
        <v>0</v>
      </c>
      <c r="S37" s="23"/>
      <c r="T37" s="23"/>
      <c r="U37" s="23"/>
      <c r="V37" s="23"/>
      <c r="W37" s="23"/>
      <c r="X37" s="23"/>
      <c r="Y37" s="24"/>
    </row>
    <row r="38" spans="1:25" ht="18.2" customHeight="1" x14ac:dyDescent="0.25">
      <c r="A38" s="18" t="s">
        <v>0</v>
      </c>
      <c r="B38" s="23"/>
      <c r="C38" s="24"/>
      <c r="D38" s="18" t="s">
        <v>89</v>
      </c>
      <c r="E38" s="23"/>
      <c r="F38" s="23"/>
      <c r="G38" s="23"/>
      <c r="H38" s="23"/>
      <c r="I38" s="23"/>
      <c r="J38" s="23"/>
      <c r="K38" s="23"/>
      <c r="L38" s="23"/>
      <c r="M38" s="24"/>
      <c r="N38" s="8" t="s">
        <v>0</v>
      </c>
      <c r="O38" s="21" t="s">
        <v>782</v>
      </c>
      <c r="P38" s="23"/>
      <c r="Q38" s="24"/>
      <c r="R38" s="18" t="s">
        <v>0</v>
      </c>
      <c r="S38" s="23"/>
      <c r="T38" s="23"/>
      <c r="U38" s="23"/>
      <c r="V38" s="23"/>
      <c r="W38" s="23"/>
      <c r="X38" s="23"/>
      <c r="Y38" s="24"/>
    </row>
    <row r="39" spans="1:25" ht="18.2" customHeight="1" x14ac:dyDescent="0.25">
      <c r="A39" s="18" t="s">
        <v>0</v>
      </c>
      <c r="B39" s="23"/>
      <c r="C39" s="24"/>
      <c r="D39" s="18" t="s">
        <v>64</v>
      </c>
      <c r="E39" s="23"/>
      <c r="F39" s="23"/>
      <c r="G39" s="23"/>
      <c r="H39" s="23"/>
      <c r="I39" s="23"/>
      <c r="J39" s="23"/>
      <c r="K39" s="23"/>
      <c r="L39" s="23"/>
      <c r="M39" s="24"/>
      <c r="N39" s="8" t="s">
        <v>27</v>
      </c>
      <c r="O39" s="21" t="s">
        <v>782</v>
      </c>
      <c r="P39" s="23"/>
      <c r="Q39" s="24"/>
      <c r="R39" s="18" t="s">
        <v>0</v>
      </c>
      <c r="S39" s="23"/>
      <c r="T39" s="23"/>
      <c r="U39" s="23"/>
      <c r="V39" s="23"/>
      <c r="W39" s="23"/>
      <c r="X39" s="23"/>
      <c r="Y39" s="24"/>
    </row>
    <row r="40" spans="1:25" ht="18.2" customHeight="1" x14ac:dyDescent="0.25">
      <c r="A40" s="18" t="s">
        <v>0</v>
      </c>
      <c r="B40" s="23"/>
      <c r="C40" s="24"/>
      <c r="D40" s="18" t="s">
        <v>66</v>
      </c>
      <c r="E40" s="19"/>
      <c r="F40" s="19"/>
      <c r="G40" s="19"/>
      <c r="H40" s="19"/>
      <c r="I40" s="19"/>
      <c r="J40" s="19"/>
      <c r="K40" s="19"/>
      <c r="L40" s="19"/>
      <c r="M40" s="20"/>
      <c r="N40" s="8" t="s">
        <v>0</v>
      </c>
      <c r="O40" s="21" t="s">
        <v>782</v>
      </c>
      <c r="P40" s="19"/>
      <c r="Q40" s="20"/>
      <c r="R40" s="18" t="s">
        <v>0</v>
      </c>
      <c r="S40" s="19"/>
      <c r="T40" s="19"/>
      <c r="U40" s="19"/>
      <c r="V40" s="19"/>
      <c r="W40" s="19"/>
      <c r="X40" s="19"/>
      <c r="Y40" s="20"/>
    </row>
    <row r="41" spans="1:25" ht="18.2" customHeight="1" x14ac:dyDescent="0.25">
      <c r="A41" s="18" t="s">
        <v>0</v>
      </c>
      <c r="B41" s="19"/>
      <c r="C41" s="20"/>
      <c r="D41" s="18" t="s">
        <v>96</v>
      </c>
      <c r="E41" s="19"/>
      <c r="F41" s="19"/>
      <c r="G41" s="19"/>
      <c r="H41" s="19"/>
      <c r="I41" s="19"/>
      <c r="J41" s="19"/>
      <c r="K41" s="19"/>
      <c r="L41" s="19"/>
      <c r="M41" s="20"/>
      <c r="N41" s="8" t="s">
        <v>97</v>
      </c>
      <c r="O41" s="21" t="s">
        <v>783</v>
      </c>
      <c r="P41" s="19"/>
      <c r="Q41" s="20"/>
      <c r="R41" s="18" t="s">
        <v>0</v>
      </c>
      <c r="S41" s="19"/>
      <c r="T41" s="19"/>
      <c r="U41" s="19"/>
      <c r="V41" s="19"/>
      <c r="W41" s="19"/>
      <c r="X41" s="19"/>
      <c r="Y41" s="20"/>
    </row>
    <row r="42" spans="1:25" ht="8.4499999999999993" customHeight="1" x14ac:dyDescent="0.25"/>
    <row r="43" spans="1:25" ht="18.2" customHeight="1" x14ac:dyDescent="0.25">
      <c r="A43" s="18" t="s">
        <v>0</v>
      </c>
      <c r="B43" s="19"/>
      <c r="C43" s="20"/>
      <c r="D43" s="18" t="s">
        <v>67</v>
      </c>
      <c r="E43" s="19"/>
      <c r="F43" s="19"/>
      <c r="G43" s="19"/>
      <c r="H43" s="19"/>
      <c r="I43" s="19"/>
      <c r="J43" s="19"/>
      <c r="K43" s="19"/>
      <c r="L43" s="19"/>
      <c r="M43" s="20"/>
      <c r="N43" s="8" t="s">
        <v>0</v>
      </c>
      <c r="O43" s="21" t="s">
        <v>784</v>
      </c>
      <c r="P43" s="19"/>
      <c r="Q43" s="20"/>
      <c r="R43" s="18" t="s">
        <v>0</v>
      </c>
      <c r="S43" s="19"/>
      <c r="T43" s="19"/>
      <c r="U43" s="19"/>
      <c r="V43" s="19"/>
      <c r="W43" s="19"/>
      <c r="X43" s="19"/>
      <c r="Y43" s="20"/>
    </row>
    <row r="44" spans="1:25" ht="8.4499999999999993" customHeight="1" x14ac:dyDescent="0.25"/>
    <row r="45" spans="1:25" ht="18.2" customHeight="1" x14ac:dyDescent="0.25">
      <c r="A45" s="18" t="s">
        <v>0</v>
      </c>
      <c r="B45" s="19"/>
      <c r="C45" s="20"/>
      <c r="D45" s="18" t="s">
        <v>68</v>
      </c>
      <c r="E45" s="19"/>
      <c r="F45" s="19"/>
      <c r="G45" s="19"/>
      <c r="H45" s="19"/>
      <c r="I45" s="19"/>
      <c r="J45" s="19"/>
      <c r="K45" s="19"/>
      <c r="L45" s="19"/>
      <c r="M45" s="20"/>
      <c r="N45" s="8" t="s">
        <v>0</v>
      </c>
      <c r="O45" s="21" t="s">
        <v>784</v>
      </c>
      <c r="P45" s="19"/>
      <c r="Q45" s="20"/>
      <c r="R45" s="18" t="s">
        <v>0</v>
      </c>
      <c r="S45" s="19"/>
      <c r="T45" s="19"/>
      <c r="U45" s="19"/>
      <c r="V45" s="19"/>
      <c r="W45" s="19"/>
      <c r="X45" s="19"/>
      <c r="Y45" s="20"/>
    </row>
    <row r="46" spans="1:25" ht="18.2" customHeight="1" x14ac:dyDescent="0.25">
      <c r="A46" s="18" t="s">
        <v>0</v>
      </c>
      <c r="B46" s="19"/>
      <c r="C46" s="20"/>
      <c r="D46" s="18" t="s">
        <v>69</v>
      </c>
      <c r="E46" s="19"/>
      <c r="F46" s="19"/>
      <c r="G46" s="19"/>
      <c r="H46" s="19"/>
      <c r="I46" s="19"/>
      <c r="J46" s="19"/>
      <c r="K46" s="19"/>
      <c r="L46" s="19"/>
      <c r="M46" s="20"/>
      <c r="N46" s="8" t="s">
        <v>0</v>
      </c>
      <c r="O46" s="21" t="s">
        <v>785</v>
      </c>
      <c r="P46" s="19"/>
      <c r="Q46" s="20"/>
      <c r="R46" s="18" t="s">
        <v>0</v>
      </c>
      <c r="S46" s="19"/>
      <c r="T46" s="19"/>
      <c r="U46" s="19"/>
      <c r="V46" s="19"/>
      <c r="W46" s="19"/>
      <c r="X46" s="19"/>
      <c r="Y46" s="20"/>
    </row>
    <row r="47" spans="1:25" ht="18.2" customHeight="1" x14ac:dyDescent="0.25">
      <c r="A47" s="18" t="s">
        <v>0</v>
      </c>
      <c r="B47" s="19"/>
      <c r="C47" s="20"/>
      <c r="D47" s="18" t="s">
        <v>71</v>
      </c>
      <c r="E47" s="19"/>
      <c r="F47" s="19"/>
      <c r="G47" s="19"/>
      <c r="H47" s="19"/>
      <c r="I47" s="19"/>
      <c r="J47" s="19"/>
      <c r="K47" s="19"/>
      <c r="L47" s="19"/>
      <c r="M47" s="20"/>
      <c r="N47" s="8" t="s">
        <v>72</v>
      </c>
      <c r="O47" s="21" t="s">
        <v>786</v>
      </c>
      <c r="P47" s="19"/>
      <c r="Q47" s="20"/>
      <c r="R47" s="18" t="s">
        <v>0</v>
      </c>
      <c r="S47" s="19"/>
      <c r="T47" s="19"/>
      <c r="U47" s="19"/>
      <c r="V47" s="19"/>
      <c r="W47" s="19"/>
      <c r="X47" s="19"/>
      <c r="Y47" s="20"/>
    </row>
    <row r="48" spans="1:25" ht="18.2" customHeight="1" x14ac:dyDescent="0.25">
      <c r="A48" s="18" t="s">
        <v>0</v>
      </c>
      <c r="B48" s="19"/>
      <c r="C48" s="20"/>
      <c r="D48" s="18" t="s">
        <v>74</v>
      </c>
      <c r="E48" s="19"/>
      <c r="F48" s="19"/>
      <c r="G48" s="19"/>
      <c r="H48" s="19"/>
      <c r="I48" s="19"/>
      <c r="J48" s="19"/>
      <c r="K48" s="19"/>
      <c r="L48" s="19"/>
      <c r="M48" s="20"/>
      <c r="N48" s="8" t="s">
        <v>0</v>
      </c>
      <c r="O48" s="21" t="s">
        <v>787</v>
      </c>
      <c r="P48" s="19"/>
      <c r="Q48" s="20"/>
      <c r="R48" s="18" t="s">
        <v>0</v>
      </c>
      <c r="S48" s="19"/>
      <c r="T48" s="19"/>
      <c r="U48" s="19"/>
      <c r="V48" s="19"/>
      <c r="W48" s="19"/>
      <c r="X48" s="19"/>
      <c r="Y48" s="20"/>
    </row>
    <row r="49" spans="1:25" ht="40.35" customHeight="1" x14ac:dyDescent="0.25"/>
    <row r="50" spans="1:25" ht="14.25" customHeight="1" x14ac:dyDescent="0.25">
      <c r="A50" s="16" t="s">
        <v>0</v>
      </c>
      <c r="B50" s="17"/>
      <c r="C50" s="22" t="s">
        <v>76</v>
      </c>
      <c r="D50" s="17"/>
      <c r="E50" s="17"/>
      <c r="F50" s="17"/>
      <c r="G50" s="17"/>
      <c r="H50" s="17"/>
      <c r="I50" s="17"/>
      <c r="J50" s="17"/>
      <c r="K50" s="17"/>
      <c r="L50" s="17"/>
      <c r="M50" s="22" t="s">
        <v>77</v>
      </c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1:25" ht="18.2" customHeight="1" x14ac:dyDescent="0.25">
      <c r="A51" s="16" t="s">
        <v>0</v>
      </c>
      <c r="B51" s="17"/>
      <c r="C51" s="16" t="s">
        <v>0</v>
      </c>
      <c r="D51" s="17"/>
      <c r="E51" s="12" t="s">
        <v>0</v>
      </c>
      <c r="F51" s="13"/>
      <c r="G51" s="13"/>
      <c r="H51" s="16" t="s">
        <v>0</v>
      </c>
      <c r="I51" s="15"/>
      <c r="J51" s="14" t="s">
        <v>0</v>
      </c>
      <c r="K51" s="15"/>
      <c r="L51" s="15"/>
      <c r="M51" s="16" t="s">
        <v>0</v>
      </c>
      <c r="N51" s="15"/>
      <c r="O51" s="15"/>
      <c r="P51" s="15"/>
      <c r="Q51" s="12" t="s">
        <v>0</v>
      </c>
      <c r="R51" s="13"/>
      <c r="S51" s="13"/>
      <c r="T51" s="13"/>
      <c r="U51" s="9" t="s">
        <v>0</v>
      </c>
      <c r="V51" s="14" t="s">
        <v>0</v>
      </c>
      <c r="W51" s="15"/>
      <c r="X51" s="15"/>
      <c r="Y51" s="15"/>
    </row>
    <row r="52" spans="1:25" ht="18.2" customHeight="1" x14ac:dyDescent="0.25"/>
  </sheetData>
  <mergeCells count="184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A24:C24"/>
    <mergeCell ref="D24:M24"/>
    <mergeCell ref="O24:Q24"/>
    <mergeCell ref="R24:Y24"/>
    <mergeCell ref="A25:C25"/>
    <mergeCell ref="D25:M25"/>
    <mergeCell ref="O25:Q25"/>
    <mergeCell ref="R25:Y25"/>
    <mergeCell ref="T20:V20"/>
    <mergeCell ref="A22:C22"/>
    <mergeCell ref="D22:M22"/>
    <mergeCell ref="O22:Q22"/>
    <mergeCell ref="R22:Y22"/>
    <mergeCell ref="A23:C23"/>
    <mergeCell ref="D23:M23"/>
    <mergeCell ref="O23:Q23"/>
    <mergeCell ref="R23:Y23"/>
    <mergeCell ref="B20:C20"/>
    <mergeCell ref="D20:E20"/>
    <mergeCell ref="G20:H20"/>
    <mergeCell ref="I20:J20"/>
    <mergeCell ref="L20:M20"/>
    <mergeCell ref="P20:Q20"/>
    <mergeCell ref="A28:C28"/>
    <mergeCell ref="D28:M28"/>
    <mergeCell ref="O28:Q28"/>
    <mergeCell ref="R28:Y28"/>
    <mergeCell ref="A29:C29"/>
    <mergeCell ref="D29:M29"/>
    <mergeCell ref="O29:Q29"/>
    <mergeCell ref="R29:Y29"/>
    <mergeCell ref="A26:C26"/>
    <mergeCell ref="D26:M26"/>
    <mergeCell ref="O26:Q26"/>
    <mergeCell ref="R26:Y26"/>
    <mergeCell ref="A27:C27"/>
    <mergeCell ref="D27:M27"/>
    <mergeCell ref="O27:Q27"/>
    <mergeCell ref="R27:Y27"/>
    <mergeCell ref="A30:C30"/>
    <mergeCell ref="D30:M30"/>
    <mergeCell ref="O30:Q30"/>
    <mergeCell ref="R30:Y30"/>
    <mergeCell ref="A31:Y31"/>
    <mergeCell ref="B32:C32"/>
    <mergeCell ref="D32:E32"/>
    <mergeCell ref="G32:H32"/>
    <mergeCell ref="I32:J32"/>
    <mergeCell ref="L32:M32"/>
    <mergeCell ref="P32:Q32"/>
    <mergeCell ref="T32:V32"/>
    <mergeCell ref="B33:C33"/>
    <mergeCell ref="D33:E33"/>
    <mergeCell ref="G33:H33"/>
    <mergeCell ref="I33:J33"/>
    <mergeCell ref="L33:M33"/>
    <mergeCell ref="P33:Q33"/>
    <mergeCell ref="T33:V33"/>
    <mergeCell ref="A37:C37"/>
    <mergeCell ref="D37:M37"/>
    <mergeCell ref="O37:Q37"/>
    <mergeCell ref="R37:Y37"/>
    <mergeCell ref="A38:C38"/>
    <mergeCell ref="D38:M38"/>
    <mergeCell ref="O38:Q38"/>
    <mergeCell ref="R38:Y38"/>
    <mergeCell ref="T34:V34"/>
    <mergeCell ref="B35:C35"/>
    <mergeCell ref="D35:E35"/>
    <mergeCell ref="G35:H35"/>
    <mergeCell ref="I35:J35"/>
    <mergeCell ref="L35:M35"/>
    <mergeCell ref="P35:Q35"/>
    <mergeCell ref="T35:V35"/>
    <mergeCell ref="B34:C34"/>
    <mergeCell ref="D34:E34"/>
    <mergeCell ref="G34:H34"/>
    <mergeCell ref="I34:J34"/>
    <mergeCell ref="L34:M34"/>
    <mergeCell ref="P34:Q34"/>
    <mergeCell ref="A41:C41"/>
    <mergeCell ref="D41:M41"/>
    <mergeCell ref="O41:Q41"/>
    <mergeCell ref="R41:Y41"/>
    <mergeCell ref="A43:C43"/>
    <mergeCell ref="D43:M43"/>
    <mergeCell ref="O43:Q43"/>
    <mergeCell ref="R43:Y43"/>
    <mergeCell ref="A39:C39"/>
    <mergeCell ref="D39:M39"/>
    <mergeCell ref="O39:Q39"/>
    <mergeCell ref="R39:Y39"/>
    <mergeCell ref="A40:C40"/>
    <mergeCell ref="D40:M40"/>
    <mergeCell ref="O40:Q40"/>
    <mergeCell ref="R40:Y40"/>
    <mergeCell ref="A47:C47"/>
    <mergeCell ref="D47:M47"/>
    <mergeCell ref="O47:Q47"/>
    <mergeCell ref="R47:Y47"/>
    <mergeCell ref="A48:C48"/>
    <mergeCell ref="D48:M48"/>
    <mergeCell ref="O48:Q48"/>
    <mergeCell ref="R48:Y48"/>
    <mergeCell ref="A45:C45"/>
    <mergeCell ref="D45:M45"/>
    <mergeCell ref="O45:Q45"/>
    <mergeCell ref="R45:Y45"/>
    <mergeCell ref="A46:C46"/>
    <mergeCell ref="D46:M46"/>
    <mergeCell ref="O46:Q46"/>
    <mergeCell ref="R46:Y46"/>
    <mergeCell ref="V51:Y51"/>
    <mergeCell ref="A50:B50"/>
    <mergeCell ref="C50:L50"/>
    <mergeCell ref="M50:Y50"/>
    <mergeCell ref="A51:B51"/>
    <mergeCell ref="C51:D51"/>
    <mergeCell ref="E51:G51"/>
    <mergeCell ref="H51:I51"/>
    <mergeCell ref="J51:L51"/>
    <mergeCell ref="M51:P51"/>
    <mergeCell ref="Q51:T51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&amp;R02-01-04 Стр. &amp;P</oddFooter>
  </headerFooter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Y98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21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" customHeight="1" x14ac:dyDescent="0.25">
      <c r="A4" s="47" t="s">
        <v>788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8" customHeight="1" x14ac:dyDescent="0.25">
      <c r="A5" s="48" t="s">
        <v>789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8.9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1402903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312429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959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790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649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32.75" customHeight="1" x14ac:dyDescent="0.25">
      <c r="A17" s="4" t="s">
        <v>27</v>
      </c>
      <c r="B17" s="26" t="s">
        <v>791</v>
      </c>
      <c r="C17" s="20"/>
      <c r="D17" s="26" t="s">
        <v>792</v>
      </c>
      <c r="E17" s="20"/>
      <c r="F17" s="5" t="s">
        <v>88</v>
      </c>
      <c r="G17" s="27">
        <v>1</v>
      </c>
      <c r="H17" s="20"/>
      <c r="I17" s="27">
        <v>1876.75</v>
      </c>
      <c r="J17" s="20"/>
      <c r="K17" s="6">
        <v>1751.95</v>
      </c>
      <c r="L17" s="27">
        <v>1.06</v>
      </c>
      <c r="M17" s="20"/>
      <c r="N17" s="7"/>
      <c r="O17" s="6">
        <v>123.74</v>
      </c>
      <c r="P17" s="27">
        <v>1876.75</v>
      </c>
      <c r="Q17" s="20"/>
      <c r="R17" s="6">
        <v>1751.95</v>
      </c>
      <c r="S17" s="6">
        <v>1.06</v>
      </c>
      <c r="T17" s="25"/>
      <c r="U17" s="19"/>
      <c r="V17" s="20"/>
      <c r="W17" s="6">
        <v>7.2</v>
      </c>
      <c r="X17" s="6">
        <v>7.2</v>
      </c>
      <c r="Y17" s="7"/>
    </row>
    <row r="18" spans="1:25" ht="169.5" customHeight="1" x14ac:dyDescent="0.25">
      <c r="A18" s="4" t="s">
        <v>31</v>
      </c>
      <c r="B18" s="26" t="s">
        <v>793</v>
      </c>
      <c r="C18" s="20"/>
      <c r="D18" s="26" t="s">
        <v>794</v>
      </c>
      <c r="E18" s="20"/>
      <c r="F18" s="5" t="s">
        <v>88</v>
      </c>
      <c r="G18" s="27">
        <v>16</v>
      </c>
      <c r="H18" s="20"/>
      <c r="I18" s="27">
        <v>211.22</v>
      </c>
      <c r="J18" s="24"/>
      <c r="K18" s="6">
        <v>195.48</v>
      </c>
      <c r="L18" s="27">
        <v>0.4</v>
      </c>
      <c r="M18" s="24"/>
      <c r="N18" s="7"/>
      <c r="O18" s="6">
        <v>15.34</v>
      </c>
      <c r="P18" s="27">
        <v>3379.52</v>
      </c>
      <c r="Q18" s="24"/>
      <c r="R18" s="6">
        <v>3127.68</v>
      </c>
      <c r="S18" s="6">
        <v>6.4</v>
      </c>
      <c r="T18" s="25"/>
      <c r="U18" s="23"/>
      <c r="V18" s="24"/>
      <c r="W18" s="6">
        <v>0.84</v>
      </c>
      <c r="X18" s="6">
        <v>13.44</v>
      </c>
      <c r="Y18" s="7"/>
    </row>
    <row r="19" spans="1:25" ht="169.5" customHeight="1" x14ac:dyDescent="0.25">
      <c r="A19" s="4" t="s">
        <v>35</v>
      </c>
      <c r="B19" s="26" t="s">
        <v>793</v>
      </c>
      <c r="C19" s="24"/>
      <c r="D19" s="26" t="s">
        <v>795</v>
      </c>
      <c r="E19" s="24"/>
      <c r="F19" s="5" t="s">
        <v>88</v>
      </c>
      <c r="G19" s="27">
        <v>15</v>
      </c>
      <c r="H19" s="24"/>
      <c r="I19" s="27">
        <v>211.22</v>
      </c>
      <c r="J19" s="24"/>
      <c r="K19" s="6">
        <v>195.48</v>
      </c>
      <c r="L19" s="27">
        <v>0.4</v>
      </c>
      <c r="M19" s="24"/>
      <c r="N19" s="7"/>
      <c r="O19" s="6">
        <v>15.34</v>
      </c>
      <c r="P19" s="27">
        <v>3168.3</v>
      </c>
      <c r="Q19" s="24"/>
      <c r="R19" s="6">
        <v>2932.2</v>
      </c>
      <c r="S19" s="6">
        <v>6</v>
      </c>
      <c r="T19" s="25"/>
      <c r="U19" s="23"/>
      <c r="V19" s="24"/>
      <c r="W19" s="6">
        <v>0.84</v>
      </c>
      <c r="X19" s="6">
        <v>12.6</v>
      </c>
      <c r="Y19" s="7"/>
    </row>
    <row r="20" spans="1:25" ht="169.5" customHeight="1" x14ac:dyDescent="0.25">
      <c r="A20" s="4" t="s">
        <v>38</v>
      </c>
      <c r="B20" s="26" t="s">
        <v>796</v>
      </c>
      <c r="C20" s="24"/>
      <c r="D20" s="26" t="s">
        <v>797</v>
      </c>
      <c r="E20" s="24"/>
      <c r="F20" s="5" t="s">
        <v>88</v>
      </c>
      <c r="G20" s="27">
        <v>3</v>
      </c>
      <c r="H20" s="24"/>
      <c r="I20" s="27">
        <v>211.56</v>
      </c>
      <c r="J20" s="24"/>
      <c r="K20" s="6">
        <v>195.48</v>
      </c>
      <c r="L20" s="25"/>
      <c r="M20" s="24"/>
      <c r="N20" s="7"/>
      <c r="O20" s="6">
        <v>16.079999999999998</v>
      </c>
      <c r="P20" s="27">
        <v>634.67999999999995</v>
      </c>
      <c r="Q20" s="24"/>
      <c r="R20" s="6">
        <v>586.44000000000005</v>
      </c>
      <c r="S20" s="7"/>
      <c r="T20" s="25"/>
      <c r="U20" s="23"/>
      <c r="V20" s="24"/>
      <c r="W20" s="6">
        <v>0.84</v>
      </c>
      <c r="X20" s="6">
        <v>2.52</v>
      </c>
      <c r="Y20" s="7"/>
    </row>
    <row r="21" spans="1:25" ht="169.5" customHeight="1" x14ac:dyDescent="0.25">
      <c r="A21" s="4" t="s">
        <v>41</v>
      </c>
      <c r="B21" s="26" t="s">
        <v>798</v>
      </c>
      <c r="C21" s="24"/>
      <c r="D21" s="26" t="s">
        <v>799</v>
      </c>
      <c r="E21" s="24"/>
      <c r="F21" s="5" t="s">
        <v>88</v>
      </c>
      <c r="G21" s="27">
        <v>4</v>
      </c>
      <c r="H21" s="24"/>
      <c r="I21" s="27">
        <v>424.43</v>
      </c>
      <c r="J21" s="24"/>
      <c r="K21" s="6">
        <v>390.97</v>
      </c>
      <c r="L21" s="27">
        <v>1.06</v>
      </c>
      <c r="M21" s="24"/>
      <c r="N21" s="7"/>
      <c r="O21" s="6">
        <v>32.4</v>
      </c>
      <c r="P21" s="27">
        <v>1697.72</v>
      </c>
      <c r="Q21" s="24"/>
      <c r="R21" s="6">
        <v>1563.88</v>
      </c>
      <c r="S21" s="6">
        <v>4.24</v>
      </c>
      <c r="T21" s="25"/>
      <c r="U21" s="23"/>
      <c r="V21" s="24"/>
      <c r="W21" s="6">
        <v>1.68</v>
      </c>
      <c r="X21" s="6">
        <v>6.72</v>
      </c>
      <c r="Y21" s="7"/>
    </row>
    <row r="22" spans="1:25" ht="137.1" customHeight="1" x14ac:dyDescent="0.25">
      <c r="A22" s="4" t="s">
        <v>45</v>
      </c>
      <c r="B22" s="26" t="s">
        <v>800</v>
      </c>
      <c r="C22" s="24"/>
      <c r="D22" s="26" t="s">
        <v>801</v>
      </c>
      <c r="E22" s="24"/>
      <c r="F22" s="5" t="s">
        <v>802</v>
      </c>
      <c r="G22" s="27">
        <v>4</v>
      </c>
      <c r="H22" s="24"/>
      <c r="I22" s="27">
        <v>2289.2600000000002</v>
      </c>
      <c r="J22" s="24"/>
      <c r="K22" s="6">
        <v>1609.29</v>
      </c>
      <c r="L22" s="27">
        <v>647.79</v>
      </c>
      <c r="M22" s="24"/>
      <c r="N22" s="6">
        <v>206.2</v>
      </c>
      <c r="O22" s="6">
        <v>32.18</v>
      </c>
      <c r="P22" s="27">
        <v>9157.0400000000009</v>
      </c>
      <c r="Q22" s="24"/>
      <c r="R22" s="6">
        <v>6437.16</v>
      </c>
      <c r="S22" s="6">
        <v>2591.16</v>
      </c>
      <c r="T22" s="27">
        <v>824.8</v>
      </c>
      <c r="U22" s="23"/>
      <c r="V22" s="24"/>
      <c r="W22" s="6">
        <v>6</v>
      </c>
      <c r="X22" s="6">
        <v>24</v>
      </c>
      <c r="Y22" s="6">
        <v>3.08</v>
      </c>
    </row>
    <row r="23" spans="1:25" ht="114.75" customHeight="1" x14ac:dyDescent="0.25">
      <c r="A23" s="4" t="s">
        <v>49</v>
      </c>
      <c r="B23" s="26" t="s">
        <v>803</v>
      </c>
      <c r="C23" s="24"/>
      <c r="D23" s="26" t="s">
        <v>804</v>
      </c>
      <c r="E23" s="24"/>
      <c r="F23" s="5" t="s">
        <v>88</v>
      </c>
      <c r="G23" s="27">
        <v>3</v>
      </c>
      <c r="H23" s="24"/>
      <c r="I23" s="27">
        <v>201.47</v>
      </c>
      <c r="J23" s="24"/>
      <c r="K23" s="6">
        <v>197.52</v>
      </c>
      <c r="L23" s="25"/>
      <c r="M23" s="24"/>
      <c r="N23" s="7"/>
      <c r="O23" s="6">
        <v>3.95</v>
      </c>
      <c r="P23" s="27">
        <v>604.41</v>
      </c>
      <c r="Q23" s="24"/>
      <c r="R23" s="6">
        <v>592.55999999999995</v>
      </c>
      <c r="S23" s="7"/>
      <c r="T23" s="25"/>
      <c r="U23" s="23"/>
      <c r="V23" s="24"/>
      <c r="W23" s="6">
        <v>1</v>
      </c>
      <c r="X23" s="6">
        <v>3</v>
      </c>
      <c r="Y23" s="7"/>
    </row>
    <row r="24" spans="1:25" ht="147.6" customHeight="1" x14ac:dyDescent="0.25">
      <c r="A24" s="4" t="s">
        <v>123</v>
      </c>
      <c r="B24" s="26" t="s">
        <v>805</v>
      </c>
      <c r="C24" s="24"/>
      <c r="D24" s="26" t="s">
        <v>806</v>
      </c>
      <c r="E24" s="24"/>
      <c r="F24" s="5" t="s">
        <v>88</v>
      </c>
      <c r="G24" s="27">
        <v>4</v>
      </c>
      <c r="H24" s="24"/>
      <c r="I24" s="27">
        <v>227</v>
      </c>
      <c r="J24" s="24"/>
      <c r="K24" s="6">
        <v>215.13</v>
      </c>
      <c r="L24" s="27">
        <v>7.57</v>
      </c>
      <c r="M24" s="24"/>
      <c r="N24" s="7"/>
      <c r="O24" s="6">
        <v>4.3</v>
      </c>
      <c r="P24" s="27">
        <v>908</v>
      </c>
      <c r="Q24" s="24"/>
      <c r="R24" s="6">
        <v>860.52</v>
      </c>
      <c r="S24" s="6">
        <v>30.28</v>
      </c>
      <c r="T24" s="25"/>
      <c r="U24" s="23"/>
      <c r="V24" s="24"/>
      <c r="W24" s="6">
        <v>1.03</v>
      </c>
      <c r="X24" s="6">
        <v>4.12</v>
      </c>
      <c r="Y24" s="7"/>
    </row>
    <row r="25" spans="1:25" ht="147.6" customHeight="1" x14ac:dyDescent="0.25">
      <c r="A25" s="4" t="s">
        <v>127</v>
      </c>
      <c r="B25" s="26" t="s">
        <v>805</v>
      </c>
      <c r="C25" s="24"/>
      <c r="D25" s="26" t="s">
        <v>806</v>
      </c>
      <c r="E25" s="24"/>
      <c r="F25" s="5" t="s">
        <v>88</v>
      </c>
      <c r="G25" s="27">
        <v>4</v>
      </c>
      <c r="H25" s="24"/>
      <c r="I25" s="27">
        <v>227</v>
      </c>
      <c r="J25" s="24"/>
      <c r="K25" s="6">
        <v>215.13</v>
      </c>
      <c r="L25" s="27">
        <v>7.57</v>
      </c>
      <c r="M25" s="24"/>
      <c r="N25" s="7"/>
      <c r="O25" s="6">
        <v>4.3</v>
      </c>
      <c r="P25" s="27">
        <v>908</v>
      </c>
      <c r="Q25" s="24"/>
      <c r="R25" s="6">
        <v>860.52</v>
      </c>
      <c r="S25" s="6">
        <v>30.28</v>
      </c>
      <c r="T25" s="25"/>
      <c r="U25" s="23"/>
      <c r="V25" s="24"/>
      <c r="W25" s="6">
        <v>1.03</v>
      </c>
      <c r="X25" s="6">
        <v>4.12</v>
      </c>
      <c r="Y25" s="7"/>
    </row>
    <row r="26" spans="1:25" ht="147.6" customHeight="1" x14ac:dyDescent="0.25">
      <c r="A26" s="4" t="s">
        <v>130</v>
      </c>
      <c r="B26" s="26" t="s">
        <v>805</v>
      </c>
      <c r="C26" s="24"/>
      <c r="D26" s="26" t="s">
        <v>807</v>
      </c>
      <c r="E26" s="24"/>
      <c r="F26" s="5" t="s">
        <v>88</v>
      </c>
      <c r="G26" s="27">
        <v>2</v>
      </c>
      <c r="H26" s="24"/>
      <c r="I26" s="27">
        <v>227</v>
      </c>
      <c r="J26" s="24"/>
      <c r="K26" s="6">
        <v>215.13</v>
      </c>
      <c r="L26" s="27">
        <v>7.57</v>
      </c>
      <c r="M26" s="24"/>
      <c r="N26" s="7"/>
      <c r="O26" s="6">
        <v>4.3</v>
      </c>
      <c r="P26" s="27">
        <v>454</v>
      </c>
      <c r="Q26" s="24"/>
      <c r="R26" s="6">
        <v>430.26</v>
      </c>
      <c r="S26" s="6">
        <v>15.14</v>
      </c>
      <c r="T26" s="25"/>
      <c r="U26" s="23"/>
      <c r="V26" s="24"/>
      <c r="W26" s="6">
        <v>1.03</v>
      </c>
      <c r="X26" s="6">
        <v>2.06</v>
      </c>
      <c r="Y26" s="7"/>
    </row>
    <row r="27" spans="1:25" ht="147.6" customHeight="1" x14ac:dyDescent="0.25">
      <c r="A27" s="4" t="s">
        <v>134</v>
      </c>
      <c r="B27" s="26" t="s">
        <v>805</v>
      </c>
      <c r="C27" s="24"/>
      <c r="D27" s="26" t="s">
        <v>808</v>
      </c>
      <c r="E27" s="24"/>
      <c r="F27" s="5" t="s">
        <v>88</v>
      </c>
      <c r="G27" s="27">
        <v>3</v>
      </c>
      <c r="H27" s="24"/>
      <c r="I27" s="27">
        <v>227</v>
      </c>
      <c r="J27" s="24"/>
      <c r="K27" s="6">
        <v>215.13</v>
      </c>
      <c r="L27" s="27">
        <v>7.57</v>
      </c>
      <c r="M27" s="24"/>
      <c r="N27" s="7"/>
      <c r="O27" s="6">
        <v>4.3</v>
      </c>
      <c r="P27" s="27">
        <v>681</v>
      </c>
      <c r="Q27" s="24"/>
      <c r="R27" s="6">
        <v>645.39</v>
      </c>
      <c r="S27" s="6">
        <v>22.71</v>
      </c>
      <c r="T27" s="25"/>
      <c r="U27" s="23"/>
      <c r="V27" s="24"/>
      <c r="W27" s="6">
        <v>1.03</v>
      </c>
      <c r="X27" s="6">
        <v>3.09</v>
      </c>
      <c r="Y27" s="7"/>
    </row>
    <row r="28" spans="1:25" ht="147.6" customHeight="1" x14ac:dyDescent="0.25">
      <c r="A28" s="4" t="s">
        <v>138</v>
      </c>
      <c r="B28" s="26" t="s">
        <v>809</v>
      </c>
      <c r="C28" s="24"/>
      <c r="D28" s="26" t="s">
        <v>810</v>
      </c>
      <c r="E28" s="24"/>
      <c r="F28" s="5" t="s">
        <v>88</v>
      </c>
      <c r="G28" s="27">
        <v>2</v>
      </c>
      <c r="H28" s="24"/>
      <c r="I28" s="27">
        <v>3501.28</v>
      </c>
      <c r="J28" s="24"/>
      <c r="K28" s="6">
        <v>2708.95</v>
      </c>
      <c r="L28" s="27">
        <v>319.44</v>
      </c>
      <c r="M28" s="24"/>
      <c r="N28" s="6">
        <v>102.46</v>
      </c>
      <c r="O28" s="6">
        <v>472.89</v>
      </c>
      <c r="P28" s="27">
        <v>7002.56</v>
      </c>
      <c r="Q28" s="24"/>
      <c r="R28" s="6">
        <v>5417.9</v>
      </c>
      <c r="S28" s="6">
        <v>638.88</v>
      </c>
      <c r="T28" s="27">
        <v>204.92</v>
      </c>
      <c r="U28" s="23"/>
      <c r="V28" s="24"/>
      <c r="W28" s="6">
        <v>10.1</v>
      </c>
      <c r="X28" s="6">
        <v>20.2</v>
      </c>
      <c r="Y28" s="6">
        <v>0.88</v>
      </c>
    </row>
    <row r="29" spans="1:25" ht="114.75" customHeight="1" x14ac:dyDescent="0.25">
      <c r="A29" s="4" t="s">
        <v>141</v>
      </c>
      <c r="B29" s="26" t="s">
        <v>811</v>
      </c>
      <c r="C29" s="24"/>
      <c r="D29" s="26" t="s">
        <v>812</v>
      </c>
      <c r="E29" s="24"/>
      <c r="F29" s="5" t="s">
        <v>88</v>
      </c>
      <c r="G29" s="27">
        <v>8</v>
      </c>
      <c r="H29" s="24"/>
      <c r="I29" s="27">
        <v>663.12</v>
      </c>
      <c r="J29" s="24"/>
      <c r="K29" s="6">
        <v>551.36</v>
      </c>
      <c r="L29" s="25"/>
      <c r="M29" s="24"/>
      <c r="N29" s="7"/>
      <c r="O29" s="6">
        <v>111.76</v>
      </c>
      <c r="P29" s="27">
        <v>5304.96</v>
      </c>
      <c r="Q29" s="24"/>
      <c r="R29" s="6">
        <v>4410.88</v>
      </c>
      <c r="S29" s="7"/>
      <c r="T29" s="25"/>
      <c r="U29" s="23"/>
      <c r="V29" s="24"/>
      <c r="W29" s="6">
        <v>2.14</v>
      </c>
      <c r="X29" s="6">
        <v>17.12</v>
      </c>
      <c r="Y29" s="7"/>
    </row>
    <row r="30" spans="1:25" ht="147.6" customHeight="1" x14ac:dyDescent="0.25">
      <c r="A30" s="4" t="s">
        <v>145</v>
      </c>
      <c r="B30" s="26" t="s">
        <v>813</v>
      </c>
      <c r="C30" s="24"/>
      <c r="D30" s="26" t="s">
        <v>814</v>
      </c>
      <c r="E30" s="24"/>
      <c r="F30" s="5" t="s">
        <v>88</v>
      </c>
      <c r="G30" s="27">
        <v>11</v>
      </c>
      <c r="H30" s="24"/>
      <c r="I30" s="27">
        <v>296.41000000000003</v>
      </c>
      <c r="J30" s="24"/>
      <c r="K30" s="6">
        <v>266.3</v>
      </c>
      <c r="L30" s="27">
        <v>19.82</v>
      </c>
      <c r="M30" s="24"/>
      <c r="N30" s="7"/>
      <c r="O30" s="6">
        <v>10.29</v>
      </c>
      <c r="P30" s="27">
        <v>3260.51</v>
      </c>
      <c r="Q30" s="24"/>
      <c r="R30" s="6">
        <v>2929.3</v>
      </c>
      <c r="S30" s="6">
        <v>218.02</v>
      </c>
      <c r="T30" s="25"/>
      <c r="U30" s="23"/>
      <c r="V30" s="24"/>
      <c r="W30" s="6">
        <v>1.1100000000000001</v>
      </c>
      <c r="X30" s="6">
        <v>12.21</v>
      </c>
      <c r="Y30" s="7"/>
    </row>
    <row r="31" spans="1:25" ht="202.35" customHeight="1" x14ac:dyDescent="0.25">
      <c r="A31" s="4" t="s">
        <v>148</v>
      </c>
      <c r="B31" s="26" t="s">
        <v>815</v>
      </c>
      <c r="C31" s="24"/>
      <c r="D31" s="26" t="s">
        <v>816</v>
      </c>
      <c r="E31" s="24"/>
      <c r="F31" s="5" t="s">
        <v>88</v>
      </c>
      <c r="G31" s="27">
        <v>6</v>
      </c>
      <c r="H31" s="24"/>
      <c r="I31" s="27">
        <v>355.54</v>
      </c>
      <c r="J31" s="24"/>
      <c r="K31" s="6">
        <v>262.98</v>
      </c>
      <c r="L31" s="27">
        <v>77.47</v>
      </c>
      <c r="M31" s="24"/>
      <c r="N31" s="6">
        <v>12.5</v>
      </c>
      <c r="O31" s="6">
        <v>15.09</v>
      </c>
      <c r="P31" s="27">
        <v>2133.2399999999998</v>
      </c>
      <c r="Q31" s="24"/>
      <c r="R31" s="6">
        <v>1577.88</v>
      </c>
      <c r="S31" s="6">
        <v>464.82</v>
      </c>
      <c r="T31" s="27">
        <v>75</v>
      </c>
      <c r="U31" s="23"/>
      <c r="V31" s="24"/>
      <c r="W31" s="6">
        <v>1.1299999999999999</v>
      </c>
      <c r="X31" s="6">
        <v>6.78</v>
      </c>
      <c r="Y31" s="6">
        <v>0.24</v>
      </c>
    </row>
    <row r="32" spans="1:25" ht="202.35" customHeight="1" x14ac:dyDescent="0.25">
      <c r="A32" s="4" t="s">
        <v>150</v>
      </c>
      <c r="B32" s="26" t="s">
        <v>815</v>
      </c>
      <c r="C32" s="24"/>
      <c r="D32" s="26" t="s">
        <v>817</v>
      </c>
      <c r="E32" s="24"/>
      <c r="F32" s="5" t="s">
        <v>88</v>
      </c>
      <c r="G32" s="27">
        <v>5</v>
      </c>
      <c r="H32" s="24"/>
      <c r="I32" s="27">
        <v>355.54</v>
      </c>
      <c r="J32" s="24"/>
      <c r="K32" s="6">
        <v>262.98</v>
      </c>
      <c r="L32" s="27">
        <v>77.47</v>
      </c>
      <c r="M32" s="24"/>
      <c r="N32" s="6">
        <v>12.5</v>
      </c>
      <c r="O32" s="6">
        <v>15.09</v>
      </c>
      <c r="P32" s="27">
        <v>1777.7</v>
      </c>
      <c r="Q32" s="24"/>
      <c r="R32" s="6">
        <v>1314.9</v>
      </c>
      <c r="S32" s="6">
        <v>387.35</v>
      </c>
      <c r="T32" s="27">
        <v>62.5</v>
      </c>
      <c r="U32" s="23"/>
      <c r="V32" s="24"/>
      <c r="W32" s="6">
        <v>1.1299999999999999</v>
      </c>
      <c r="X32" s="6">
        <v>5.65</v>
      </c>
      <c r="Y32" s="6">
        <v>0.2</v>
      </c>
    </row>
    <row r="33" spans="1:25" ht="202.35" customHeight="1" x14ac:dyDescent="0.25">
      <c r="A33" s="4" t="s">
        <v>153</v>
      </c>
      <c r="B33" s="26" t="s">
        <v>815</v>
      </c>
      <c r="C33" s="24"/>
      <c r="D33" s="26" t="s">
        <v>818</v>
      </c>
      <c r="E33" s="24"/>
      <c r="F33" s="5" t="s">
        <v>88</v>
      </c>
      <c r="G33" s="27">
        <v>7</v>
      </c>
      <c r="H33" s="24"/>
      <c r="I33" s="27">
        <v>355.54</v>
      </c>
      <c r="J33" s="24"/>
      <c r="K33" s="6">
        <v>262.98</v>
      </c>
      <c r="L33" s="27">
        <v>77.47</v>
      </c>
      <c r="M33" s="24"/>
      <c r="N33" s="6">
        <v>12.5</v>
      </c>
      <c r="O33" s="6">
        <v>15.09</v>
      </c>
      <c r="P33" s="27">
        <v>2488.7800000000002</v>
      </c>
      <c r="Q33" s="24"/>
      <c r="R33" s="6">
        <v>1840.86</v>
      </c>
      <c r="S33" s="6">
        <v>542.29</v>
      </c>
      <c r="T33" s="27">
        <v>87.5</v>
      </c>
      <c r="U33" s="23"/>
      <c r="V33" s="24"/>
      <c r="W33" s="6">
        <v>1.1299999999999999</v>
      </c>
      <c r="X33" s="6">
        <v>7.91</v>
      </c>
      <c r="Y33" s="6">
        <v>0.28000000000000003</v>
      </c>
    </row>
    <row r="34" spans="1:25" ht="147.6" customHeight="1" x14ac:dyDescent="0.25">
      <c r="A34" s="4" t="s">
        <v>156</v>
      </c>
      <c r="B34" s="26" t="s">
        <v>809</v>
      </c>
      <c r="C34" s="24"/>
      <c r="D34" s="26" t="s">
        <v>810</v>
      </c>
      <c r="E34" s="24"/>
      <c r="F34" s="5" t="s">
        <v>88</v>
      </c>
      <c r="G34" s="27">
        <v>2</v>
      </c>
      <c r="H34" s="24"/>
      <c r="I34" s="27">
        <v>3501.28</v>
      </c>
      <c r="J34" s="24"/>
      <c r="K34" s="6">
        <v>2708.95</v>
      </c>
      <c r="L34" s="27">
        <v>319.44</v>
      </c>
      <c r="M34" s="24"/>
      <c r="N34" s="6">
        <v>102.46</v>
      </c>
      <c r="O34" s="6">
        <v>472.89</v>
      </c>
      <c r="P34" s="27">
        <v>7002.56</v>
      </c>
      <c r="Q34" s="24"/>
      <c r="R34" s="6">
        <v>5417.9</v>
      </c>
      <c r="S34" s="6">
        <v>638.88</v>
      </c>
      <c r="T34" s="27">
        <v>204.92</v>
      </c>
      <c r="U34" s="23"/>
      <c r="V34" s="24"/>
      <c r="W34" s="6">
        <v>10.1</v>
      </c>
      <c r="X34" s="6">
        <v>20.2</v>
      </c>
      <c r="Y34" s="6">
        <v>0.88</v>
      </c>
    </row>
    <row r="35" spans="1:25" ht="137.1" customHeight="1" x14ac:dyDescent="0.25">
      <c r="A35" s="4" t="s">
        <v>159</v>
      </c>
      <c r="B35" s="26" t="s">
        <v>819</v>
      </c>
      <c r="C35" s="24"/>
      <c r="D35" s="26" t="s">
        <v>820</v>
      </c>
      <c r="E35" s="24"/>
      <c r="F35" s="5" t="s">
        <v>88</v>
      </c>
      <c r="G35" s="27">
        <v>1</v>
      </c>
      <c r="H35" s="24"/>
      <c r="I35" s="27">
        <v>734.22</v>
      </c>
      <c r="J35" s="24"/>
      <c r="K35" s="6">
        <v>706.65</v>
      </c>
      <c r="L35" s="27">
        <v>12.64</v>
      </c>
      <c r="M35" s="24"/>
      <c r="N35" s="7"/>
      <c r="O35" s="6">
        <v>14.93</v>
      </c>
      <c r="P35" s="27">
        <v>734.22</v>
      </c>
      <c r="Q35" s="24"/>
      <c r="R35" s="6">
        <v>706.65</v>
      </c>
      <c r="S35" s="6">
        <v>12.64</v>
      </c>
      <c r="T35" s="25"/>
      <c r="U35" s="23"/>
      <c r="V35" s="24"/>
      <c r="W35" s="6">
        <v>2.67</v>
      </c>
      <c r="X35" s="6">
        <v>2.67</v>
      </c>
      <c r="Y35" s="7"/>
    </row>
    <row r="36" spans="1:25" ht="202.35" customHeight="1" x14ac:dyDescent="0.25">
      <c r="A36" s="4" t="s">
        <v>162</v>
      </c>
      <c r="B36" s="26" t="s">
        <v>815</v>
      </c>
      <c r="C36" s="24"/>
      <c r="D36" s="26" t="s">
        <v>821</v>
      </c>
      <c r="E36" s="24"/>
      <c r="F36" s="5" t="s">
        <v>88</v>
      </c>
      <c r="G36" s="27">
        <v>1</v>
      </c>
      <c r="H36" s="24"/>
      <c r="I36" s="27">
        <v>355.54</v>
      </c>
      <c r="J36" s="24"/>
      <c r="K36" s="6">
        <v>262.98</v>
      </c>
      <c r="L36" s="27">
        <v>77.47</v>
      </c>
      <c r="M36" s="24"/>
      <c r="N36" s="6">
        <v>12.5</v>
      </c>
      <c r="O36" s="6">
        <v>15.09</v>
      </c>
      <c r="P36" s="27">
        <v>355.54</v>
      </c>
      <c r="Q36" s="24"/>
      <c r="R36" s="6">
        <v>262.98</v>
      </c>
      <c r="S36" s="6">
        <v>77.47</v>
      </c>
      <c r="T36" s="27">
        <v>12.5</v>
      </c>
      <c r="U36" s="23"/>
      <c r="V36" s="24"/>
      <c r="W36" s="6">
        <v>1.1299999999999999</v>
      </c>
      <c r="X36" s="6">
        <v>1.1299999999999999</v>
      </c>
      <c r="Y36" s="6">
        <v>0.04</v>
      </c>
    </row>
    <row r="37" spans="1:25" ht="147.6" customHeight="1" x14ac:dyDescent="0.25">
      <c r="A37" s="4" t="s">
        <v>166</v>
      </c>
      <c r="B37" s="26" t="s">
        <v>805</v>
      </c>
      <c r="C37" s="24"/>
      <c r="D37" s="26" t="s">
        <v>822</v>
      </c>
      <c r="E37" s="24"/>
      <c r="F37" s="5" t="s">
        <v>88</v>
      </c>
      <c r="G37" s="27">
        <v>6</v>
      </c>
      <c r="H37" s="24"/>
      <c r="I37" s="27">
        <v>227</v>
      </c>
      <c r="J37" s="24"/>
      <c r="K37" s="6">
        <v>215.13</v>
      </c>
      <c r="L37" s="27">
        <v>7.57</v>
      </c>
      <c r="M37" s="24"/>
      <c r="N37" s="7"/>
      <c r="O37" s="6">
        <v>4.3</v>
      </c>
      <c r="P37" s="27">
        <v>1362</v>
      </c>
      <c r="Q37" s="24"/>
      <c r="R37" s="6">
        <v>1290.78</v>
      </c>
      <c r="S37" s="6">
        <v>45.42</v>
      </c>
      <c r="T37" s="25"/>
      <c r="U37" s="23"/>
      <c r="V37" s="24"/>
      <c r="W37" s="6">
        <v>1.03</v>
      </c>
      <c r="X37" s="6">
        <v>6.18</v>
      </c>
      <c r="Y37" s="7"/>
    </row>
    <row r="38" spans="1:25" ht="137.1" customHeight="1" x14ac:dyDescent="0.25">
      <c r="A38" s="4" t="s">
        <v>170</v>
      </c>
      <c r="B38" s="26" t="s">
        <v>823</v>
      </c>
      <c r="C38" s="24"/>
      <c r="D38" s="26" t="s">
        <v>824</v>
      </c>
      <c r="E38" s="24"/>
      <c r="F38" s="5" t="s">
        <v>825</v>
      </c>
      <c r="G38" s="27">
        <v>2</v>
      </c>
      <c r="H38" s="24"/>
      <c r="I38" s="27">
        <v>43907.42</v>
      </c>
      <c r="J38" s="24"/>
      <c r="K38" s="6">
        <v>43907.42</v>
      </c>
      <c r="L38" s="25"/>
      <c r="M38" s="24"/>
      <c r="N38" s="7"/>
      <c r="O38" s="7"/>
      <c r="P38" s="27">
        <v>87814.84</v>
      </c>
      <c r="Q38" s="24"/>
      <c r="R38" s="6">
        <v>87814.84</v>
      </c>
      <c r="S38" s="7"/>
      <c r="T38" s="25"/>
      <c r="U38" s="23"/>
      <c r="V38" s="24"/>
      <c r="W38" s="6">
        <v>128</v>
      </c>
      <c r="X38" s="6">
        <v>256</v>
      </c>
      <c r="Y38" s="7"/>
    </row>
    <row r="39" spans="1:25" ht="190.7" customHeight="1" x14ac:dyDescent="0.25">
      <c r="A39" s="4" t="s">
        <v>174</v>
      </c>
      <c r="B39" s="26" t="s">
        <v>826</v>
      </c>
      <c r="C39" s="24"/>
      <c r="D39" s="26" t="s">
        <v>827</v>
      </c>
      <c r="E39" s="24"/>
      <c r="F39" s="5" t="s">
        <v>828</v>
      </c>
      <c r="G39" s="27">
        <v>25</v>
      </c>
      <c r="H39" s="24"/>
      <c r="I39" s="27">
        <v>2109.61</v>
      </c>
      <c r="J39" s="24"/>
      <c r="K39" s="6">
        <v>2109.61</v>
      </c>
      <c r="L39" s="25"/>
      <c r="M39" s="24"/>
      <c r="N39" s="7"/>
      <c r="O39" s="7"/>
      <c r="P39" s="27">
        <v>52740.25</v>
      </c>
      <c r="Q39" s="24"/>
      <c r="R39" s="6">
        <v>52740.25</v>
      </c>
      <c r="S39" s="7"/>
      <c r="T39" s="25"/>
      <c r="U39" s="23"/>
      <c r="V39" s="24"/>
      <c r="W39" s="6">
        <v>6.15</v>
      </c>
      <c r="X39" s="6">
        <v>153.75</v>
      </c>
      <c r="Y39" s="7"/>
    </row>
    <row r="40" spans="1:25" ht="114.75" customHeight="1" x14ac:dyDescent="0.25">
      <c r="A40" s="4" t="s">
        <v>177</v>
      </c>
      <c r="B40" s="26" t="s">
        <v>829</v>
      </c>
      <c r="C40" s="24"/>
      <c r="D40" s="26" t="s">
        <v>830</v>
      </c>
      <c r="E40" s="24"/>
      <c r="F40" s="5" t="s">
        <v>825</v>
      </c>
      <c r="G40" s="27">
        <v>2</v>
      </c>
      <c r="H40" s="24"/>
      <c r="I40" s="27">
        <v>4592.71</v>
      </c>
      <c r="J40" s="24"/>
      <c r="K40" s="6">
        <v>4592.71</v>
      </c>
      <c r="L40" s="25"/>
      <c r="M40" s="24"/>
      <c r="N40" s="7"/>
      <c r="O40" s="7"/>
      <c r="P40" s="27">
        <v>9185.42</v>
      </c>
      <c r="Q40" s="24"/>
      <c r="R40" s="6">
        <v>9185.42</v>
      </c>
      <c r="S40" s="7"/>
      <c r="T40" s="25"/>
      <c r="U40" s="23"/>
      <c r="V40" s="24"/>
      <c r="W40" s="6">
        <v>12.07</v>
      </c>
      <c r="X40" s="6">
        <v>24.14</v>
      </c>
      <c r="Y40" s="7"/>
    </row>
    <row r="41" spans="1:25" ht="158.25" customHeight="1" x14ac:dyDescent="0.25">
      <c r="A41" s="4" t="s">
        <v>180</v>
      </c>
      <c r="B41" s="26" t="s">
        <v>831</v>
      </c>
      <c r="C41" s="24"/>
      <c r="D41" s="26" t="s">
        <v>832</v>
      </c>
      <c r="E41" s="24"/>
      <c r="F41" s="5" t="s">
        <v>833</v>
      </c>
      <c r="G41" s="27">
        <v>1</v>
      </c>
      <c r="H41" s="24"/>
      <c r="I41" s="27">
        <v>145850.98000000001</v>
      </c>
      <c r="J41" s="24"/>
      <c r="K41" s="6">
        <v>103401.43</v>
      </c>
      <c r="L41" s="27">
        <v>40381.54</v>
      </c>
      <c r="M41" s="24"/>
      <c r="N41" s="6">
        <v>12855.96</v>
      </c>
      <c r="O41" s="6">
        <v>2068.0100000000002</v>
      </c>
      <c r="P41" s="27">
        <v>145850.98000000001</v>
      </c>
      <c r="Q41" s="24"/>
      <c r="R41" s="6">
        <v>103401.43</v>
      </c>
      <c r="S41" s="6">
        <v>40381.54</v>
      </c>
      <c r="T41" s="27">
        <v>12855.96</v>
      </c>
      <c r="U41" s="23"/>
      <c r="V41" s="24"/>
      <c r="W41" s="6">
        <v>289</v>
      </c>
      <c r="X41" s="6">
        <v>289</v>
      </c>
      <c r="Y41" s="6">
        <v>48</v>
      </c>
    </row>
    <row r="42" spans="1:25" ht="8.4499999999999993" customHeight="1" x14ac:dyDescent="0.25"/>
    <row r="43" spans="1:25" ht="18.2" customHeight="1" x14ac:dyDescent="0.25">
      <c r="A43" s="18" t="s">
        <v>0</v>
      </c>
      <c r="B43" s="23"/>
      <c r="C43" s="24"/>
      <c r="D43" s="18" t="s">
        <v>52</v>
      </c>
      <c r="E43" s="23"/>
      <c r="F43" s="23"/>
      <c r="G43" s="23"/>
      <c r="H43" s="23"/>
      <c r="I43" s="23"/>
      <c r="J43" s="23"/>
      <c r="K43" s="23"/>
      <c r="L43" s="23"/>
      <c r="M43" s="24"/>
      <c r="N43" s="8" t="s">
        <v>0</v>
      </c>
      <c r="O43" s="21" t="s">
        <v>834</v>
      </c>
      <c r="P43" s="23"/>
      <c r="Q43" s="24"/>
      <c r="R43" s="18" t="s">
        <v>0</v>
      </c>
      <c r="S43" s="23"/>
      <c r="T43" s="23"/>
      <c r="U43" s="23"/>
      <c r="V43" s="23"/>
      <c r="W43" s="23"/>
      <c r="X43" s="23"/>
      <c r="Y43" s="24"/>
    </row>
    <row r="44" spans="1:25" ht="18.2" customHeight="1" x14ac:dyDescent="0.25">
      <c r="A44" s="18" t="s">
        <v>0</v>
      </c>
      <c r="B44" s="23"/>
      <c r="C44" s="24"/>
      <c r="D44" s="18" t="s">
        <v>84</v>
      </c>
      <c r="E44" s="23"/>
      <c r="F44" s="23"/>
      <c r="G44" s="23"/>
      <c r="H44" s="23"/>
      <c r="I44" s="23"/>
      <c r="J44" s="23"/>
      <c r="K44" s="23"/>
      <c r="L44" s="23"/>
      <c r="M44" s="24"/>
      <c r="N44" s="8" t="s">
        <v>0</v>
      </c>
      <c r="O44" s="21" t="s">
        <v>835</v>
      </c>
      <c r="P44" s="23"/>
      <c r="Q44" s="24"/>
      <c r="R44" s="18" t="s">
        <v>0</v>
      </c>
      <c r="S44" s="23"/>
      <c r="T44" s="23"/>
      <c r="U44" s="23"/>
      <c r="V44" s="23"/>
      <c r="W44" s="23"/>
      <c r="X44" s="23"/>
      <c r="Y44" s="24"/>
    </row>
    <row r="45" spans="1:25" ht="18.2" customHeight="1" x14ac:dyDescent="0.25">
      <c r="A45" s="18" t="s">
        <v>0</v>
      </c>
      <c r="B45" s="23"/>
      <c r="C45" s="24"/>
      <c r="D45" s="18" t="s">
        <v>54</v>
      </c>
      <c r="E45" s="23"/>
      <c r="F45" s="23"/>
      <c r="G45" s="23"/>
      <c r="H45" s="23"/>
      <c r="I45" s="23"/>
      <c r="J45" s="23"/>
      <c r="K45" s="23"/>
      <c r="L45" s="23"/>
      <c r="M45" s="24"/>
      <c r="N45" s="8" t="s">
        <v>0</v>
      </c>
      <c r="O45" s="21" t="s">
        <v>836</v>
      </c>
      <c r="P45" s="23"/>
      <c r="Q45" s="24"/>
      <c r="R45" s="18" t="s">
        <v>0</v>
      </c>
      <c r="S45" s="23"/>
      <c r="T45" s="23"/>
      <c r="U45" s="23"/>
      <c r="V45" s="23"/>
      <c r="W45" s="23"/>
      <c r="X45" s="23"/>
      <c r="Y45" s="24"/>
    </row>
    <row r="46" spans="1:25" ht="18.2" customHeight="1" x14ac:dyDescent="0.25">
      <c r="A46" s="18" t="s">
        <v>0</v>
      </c>
      <c r="B46" s="23"/>
      <c r="C46" s="24"/>
      <c r="D46" s="18" t="s">
        <v>56</v>
      </c>
      <c r="E46" s="23"/>
      <c r="F46" s="23"/>
      <c r="G46" s="23"/>
      <c r="H46" s="23"/>
      <c r="I46" s="23"/>
      <c r="J46" s="23"/>
      <c r="K46" s="23"/>
      <c r="L46" s="23"/>
      <c r="M46" s="24"/>
      <c r="N46" s="8" t="s">
        <v>0</v>
      </c>
      <c r="O46" s="21" t="s">
        <v>837</v>
      </c>
      <c r="P46" s="23"/>
      <c r="Q46" s="24"/>
      <c r="R46" s="18" t="s">
        <v>0</v>
      </c>
      <c r="S46" s="23"/>
      <c r="T46" s="23"/>
      <c r="U46" s="23"/>
      <c r="V46" s="23"/>
      <c r="W46" s="23"/>
      <c r="X46" s="23"/>
      <c r="Y46" s="24"/>
    </row>
    <row r="47" spans="1:25" ht="18.2" customHeight="1" x14ac:dyDescent="0.25">
      <c r="A47" s="18" t="s">
        <v>0</v>
      </c>
      <c r="B47" s="23"/>
      <c r="C47" s="24"/>
      <c r="D47" s="18" t="s">
        <v>58</v>
      </c>
      <c r="E47" s="23"/>
      <c r="F47" s="23"/>
      <c r="G47" s="23"/>
      <c r="H47" s="23"/>
      <c r="I47" s="23"/>
      <c r="J47" s="23"/>
      <c r="K47" s="23"/>
      <c r="L47" s="23"/>
      <c r="M47" s="24"/>
      <c r="N47" s="8" t="s">
        <v>0</v>
      </c>
      <c r="O47" s="21" t="s">
        <v>838</v>
      </c>
      <c r="P47" s="23"/>
      <c r="Q47" s="24"/>
      <c r="R47" s="18" t="s">
        <v>0</v>
      </c>
      <c r="S47" s="23"/>
      <c r="T47" s="23"/>
      <c r="U47" s="23"/>
      <c r="V47" s="23"/>
      <c r="W47" s="23"/>
      <c r="X47" s="23"/>
      <c r="Y47" s="24"/>
    </row>
    <row r="48" spans="1:25" ht="18.2" customHeight="1" x14ac:dyDescent="0.25">
      <c r="A48" s="18" t="s">
        <v>0</v>
      </c>
      <c r="B48" s="23"/>
      <c r="C48" s="24"/>
      <c r="D48" s="18" t="s">
        <v>60</v>
      </c>
      <c r="E48" s="23"/>
      <c r="F48" s="23"/>
      <c r="G48" s="23"/>
      <c r="H48" s="23"/>
      <c r="I48" s="23"/>
      <c r="J48" s="23"/>
      <c r="K48" s="23"/>
      <c r="L48" s="23"/>
      <c r="M48" s="24"/>
      <c r="N48" s="8" t="s">
        <v>0</v>
      </c>
      <c r="O48" s="21" t="s">
        <v>839</v>
      </c>
      <c r="P48" s="23"/>
      <c r="Q48" s="24"/>
      <c r="R48" s="18" t="s">
        <v>0</v>
      </c>
      <c r="S48" s="23"/>
      <c r="T48" s="23"/>
      <c r="U48" s="23"/>
      <c r="V48" s="23"/>
      <c r="W48" s="23"/>
      <c r="X48" s="23"/>
      <c r="Y48" s="24"/>
    </row>
    <row r="49" spans="1:25" ht="18.2" customHeight="1" x14ac:dyDescent="0.25">
      <c r="A49" s="18" t="s">
        <v>0</v>
      </c>
      <c r="B49" s="23"/>
      <c r="C49" s="24"/>
      <c r="D49" s="18" t="s">
        <v>62</v>
      </c>
      <c r="E49" s="23"/>
      <c r="F49" s="23"/>
      <c r="G49" s="23"/>
      <c r="H49" s="23"/>
      <c r="I49" s="23"/>
      <c r="J49" s="23"/>
      <c r="K49" s="23"/>
      <c r="L49" s="23"/>
      <c r="M49" s="24"/>
      <c r="N49" s="8" t="s">
        <v>0</v>
      </c>
      <c r="O49" s="21" t="s">
        <v>840</v>
      </c>
      <c r="P49" s="23"/>
      <c r="Q49" s="24"/>
      <c r="R49" s="18" t="s">
        <v>0</v>
      </c>
      <c r="S49" s="19"/>
      <c r="T49" s="19"/>
      <c r="U49" s="19"/>
      <c r="V49" s="19"/>
      <c r="W49" s="19"/>
      <c r="X49" s="19"/>
      <c r="Y49" s="20"/>
    </row>
    <row r="50" spans="1:25" ht="18.2" customHeight="1" x14ac:dyDescent="0.25">
      <c r="A50" s="18" t="s">
        <v>0</v>
      </c>
      <c r="B50" s="19"/>
      <c r="C50" s="20"/>
      <c r="D50" s="18" t="s">
        <v>64</v>
      </c>
      <c r="E50" s="19"/>
      <c r="F50" s="19"/>
      <c r="G50" s="19"/>
      <c r="H50" s="19"/>
      <c r="I50" s="19"/>
      <c r="J50" s="19"/>
      <c r="K50" s="19"/>
      <c r="L50" s="19"/>
      <c r="M50" s="20"/>
      <c r="N50" s="8" t="s">
        <v>27</v>
      </c>
      <c r="O50" s="21" t="s">
        <v>841</v>
      </c>
      <c r="P50" s="19"/>
      <c r="Q50" s="20"/>
      <c r="R50" s="18" t="s">
        <v>0</v>
      </c>
      <c r="S50" s="19"/>
      <c r="T50" s="19"/>
      <c r="U50" s="19"/>
      <c r="V50" s="19"/>
      <c r="W50" s="19"/>
      <c r="X50" s="19"/>
      <c r="Y50" s="20"/>
    </row>
    <row r="51" spans="1:25" ht="18.2" customHeight="1" x14ac:dyDescent="0.25">
      <c r="A51" s="18" t="s">
        <v>0</v>
      </c>
      <c r="B51" s="19"/>
      <c r="C51" s="20"/>
      <c r="D51" s="18" t="s">
        <v>66</v>
      </c>
      <c r="E51" s="19"/>
      <c r="F51" s="19"/>
      <c r="G51" s="19"/>
      <c r="H51" s="19"/>
      <c r="I51" s="19"/>
      <c r="J51" s="19"/>
      <c r="K51" s="19"/>
      <c r="L51" s="19"/>
      <c r="M51" s="20"/>
      <c r="N51" s="8" t="s">
        <v>0</v>
      </c>
      <c r="O51" s="21" t="s">
        <v>841</v>
      </c>
      <c r="P51" s="19"/>
      <c r="Q51" s="20"/>
      <c r="R51" s="18" t="s">
        <v>0</v>
      </c>
      <c r="S51" s="19"/>
      <c r="T51" s="19"/>
      <c r="U51" s="19"/>
      <c r="V51" s="19"/>
      <c r="W51" s="19"/>
      <c r="X51" s="19"/>
      <c r="Y51" s="20"/>
    </row>
    <row r="52" spans="1:25" ht="18.2" customHeight="1" x14ac:dyDescent="0.25">
      <c r="A52" s="29" t="s">
        <v>85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</row>
    <row r="53" spans="1:25" ht="50.25" customHeight="1" x14ac:dyDescent="0.25">
      <c r="A53" s="4" t="s">
        <v>184</v>
      </c>
      <c r="B53" s="26" t="s">
        <v>842</v>
      </c>
      <c r="C53" s="20"/>
      <c r="D53" s="26" t="s">
        <v>843</v>
      </c>
      <c r="E53" s="20"/>
      <c r="F53" s="5" t="s">
        <v>88</v>
      </c>
      <c r="G53" s="27">
        <v>1</v>
      </c>
      <c r="H53" s="20"/>
      <c r="I53" s="27">
        <v>7112.23</v>
      </c>
      <c r="J53" s="20"/>
      <c r="K53" s="7"/>
      <c r="L53" s="25"/>
      <c r="M53" s="20"/>
      <c r="N53" s="7"/>
      <c r="O53" s="6">
        <v>7112.23</v>
      </c>
      <c r="P53" s="27">
        <v>7112.23</v>
      </c>
      <c r="Q53" s="20"/>
      <c r="R53" s="7"/>
      <c r="S53" s="7"/>
      <c r="T53" s="25"/>
      <c r="U53" s="19"/>
      <c r="V53" s="20"/>
      <c r="W53" s="7"/>
      <c r="X53" s="7"/>
      <c r="Y53" s="7"/>
    </row>
    <row r="54" spans="1:25" ht="50.25" customHeight="1" x14ac:dyDescent="0.25">
      <c r="A54" s="4" t="s">
        <v>187</v>
      </c>
      <c r="B54" s="26" t="s">
        <v>844</v>
      </c>
      <c r="C54" s="20"/>
      <c r="D54" s="26" t="s">
        <v>845</v>
      </c>
      <c r="E54" s="20"/>
      <c r="F54" s="5" t="s">
        <v>419</v>
      </c>
      <c r="G54" s="27">
        <v>1.6</v>
      </c>
      <c r="H54" s="20"/>
      <c r="I54" s="27">
        <v>15306.34</v>
      </c>
      <c r="J54" s="20"/>
      <c r="K54" s="7"/>
      <c r="L54" s="25"/>
      <c r="M54" s="20"/>
      <c r="N54" s="7"/>
      <c r="O54" s="6">
        <v>15306.34</v>
      </c>
      <c r="P54" s="27">
        <v>24490.14</v>
      </c>
      <c r="Q54" s="20"/>
      <c r="R54" s="7"/>
      <c r="S54" s="7"/>
      <c r="T54" s="25"/>
      <c r="U54" s="19"/>
      <c r="V54" s="20"/>
      <c r="W54" s="7"/>
      <c r="X54" s="7"/>
      <c r="Y54" s="7"/>
    </row>
    <row r="55" spans="1:25" ht="50.25" customHeight="1" x14ac:dyDescent="0.25">
      <c r="A55" s="4" t="s">
        <v>190</v>
      </c>
      <c r="B55" s="26" t="s">
        <v>846</v>
      </c>
      <c r="C55" s="20"/>
      <c r="D55" s="26" t="s">
        <v>847</v>
      </c>
      <c r="E55" s="20"/>
      <c r="F55" s="5" t="s">
        <v>419</v>
      </c>
      <c r="G55" s="27">
        <v>1.1000000000000001</v>
      </c>
      <c r="H55" s="20"/>
      <c r="I55" s="27">
        <v>9340.17</v>
      </c>
      <c r="J55" s="20"/>
      <c r="K55" s="7"/>
      <c r="L55" s="25"/>
      <c r="M55" s="20"/>
      <c r="N55" s="7"/>
      <c r="O55" s="6">
        <v>9340.17</v>
      </c>
      <c r="P55" s="27">
        <v>10274.19</v>
      </c>
      <c r="Q55" s="20"/>
      <c r="R55" s="7"/>
      <c r="S55" s="7"/>
      <c r="T55" s="25"/>
      <c r="U55" s="19"/>
      <c r="V55" s="20"/>
      <c r="W55" s="7"/>
      <c r="X55" s="7"/>
      <c r="Y55" s="7"/>
    </row>
    <row r="56" spans="1:25" ht="71.45" customHeight="1" x14ac:dyDescent="0.25">
      <c r="A56" s="4" t="s">
        <v>193</v>
      </c>
      <c r="B56" s="26" t="s">
        <v>848</v>
      </c>
      <c r="C56" s="20"/>
      <c r="D56" s="26" t="s">
        <v>849</v>
      </c>
      <c r="E56" s="24"/>
      <c r="F56" s="5" t="s">
        <v>419</v>
      </c>
      <c r="G56" s="27">
        <v>0.4</v>
      </c>
      <c r="H56" s="24"/>
      <c r="I56" s="27">
        <v>22262.21</v>
      </c>
      <c r="J56" s="24"/>
      <c r="K56" s="7"/>
      <c r="L56" s="25"/>
      <c r="M56" s="24"/>
      <c r="N56" s="7"/>
      <c r="O56" s="6">
        <v>22262.21</v>
      </c>
      <c r="P56" s="27">
        <v>8904.8799999999992</v>
      </c>
      <c r="Q56" s="24"/>
      <c r="R56" s="7"/>
      <c r="S56" s="7"/>
      <c r="T56" s="25"/>
      <c r="U56" s="23"/>
      <c r="V56" s="24"/>
      <c r="W56" s="7"/>
      <c r="X56" s="7"/>
      <c r="Y56" s="7"/>
    </row>
    <row r="57" spans="1:25" ht="38.85" customHeight="1" x14ac:dyDescent="0.25">
      <c r="A57" s="4" t="s">
        <v>196</v>
      </c>
      <c r="B57" s="26" t="s">
        <v>850</v>
      </c>
      <c r="C57" s="24"/>
      <c r="D57" s="26" t="s">
        <v>851</v>
      </c>
      <c r="E57" s="24"/>
      <c r="F57" s="5" t="s">
        <v>419</v>
      </c>
      <c r="G57" s="27">
        <v>0.3</v>
      </c>
      <c r="H57" s="24"/>
      <c r="I57" s="27">
        <v>14941.51</v>
      </c>
      <c r="J57" s="24"/>
      <c r="K57" s="7"/>
      <c r="L57" s="25"/>
      <c r="M57" s="24"/>
      <c r="N57" s="7"/>
      <c r="O57" s="6">
        <v>14941.51</v>
      </c>
      <c r="P57" s="27">
        <v>4482.45</v>
      </c>
      <c r="Q57" s="24"/>
      <c r="R57" s="7"/>
      <c r="S57" s="7"/>
      <c r="T57" s="25"/>
      <c r="U57" s="23"/>
      <c r="V57" s="24"/>
      <c r="W57" s="7"/>
      <c r="X57" s="7"/>
      <c r="Y57" s="7"/>
    </row>
    <row r="58" spans="1:25" ht="38.85" customHeight="1" x14ac:dyDescent="0.25">
      <c r="A58" s="4" t="s">
        <v>199</v>
      </c>
      <c r="B58" s="26" t="s">
        <v>852</v>
      </c>
      <c r="C58" s="24"/>
      <c r="D58" s="26" t="s">
        <v>853</v>
      </c>
      <c r="E58" s="24"/>
      <c r="F58" s="5" t="s">
        <v>419</v>
      </c>
      <c r="G58" s="27">
        <v>0.4</v>
      </c>
      <c r="H58" s="24"/>
      <c r="I58" s="27">
        <v>8498.7800000000007</v>
      </c>
      <c r="J58" s="24"/>
      <c r="K58" s="7"/>
      <c r="L58" s="25"/>
      <c r="M58" s="24"/>
      <c r="N58" s="7"/>
      <c r="O58" s="6">
        <v>8498.7800000000007</v>
      </c>
      <c r="P58" s="27">
        <v>3399.51</v>
      </c>
      <c r="Q58" s="24"/>
      <c r="R58" s="7"/>
      <c r="S58" s="7"/>
      <c r="T58" s="25"/>
      <c r="U58" s="23"/>
      <c r="V58" s="24"/>
      <c r="W58" s="7"/>
      <c r="X58" s="7"/>
      <c r="Y58" s="7"/>
    </row>
    <row r="59" spans="1:25" ht="38.85" customHeight="1" x14ac:dyDescent="0.25">
      <c r="A59" s="4" t="s">
        <v>202</v>
      </c>
      <c r="B59" s="26" t="s">
        <v>854</v>
      </c>
      <c r="C59" s="24"/>
      <c r="D59" s="26" t="s">
        <v>855</v>
      </c>
      <c r="E59" s="24"/>
      <c r="F59" s="5" t="s">
        <v>88</v>
      </c>
      <c r="G59" s="27">
        <v>4</v>
      </c>
      <c r="H59" s="24"/>
      <c r="I59" s="27">
        <v>29217.88</v>
      </c>
      <c r="J59" s="24"/>
      <c r="K59" s="7"/>
      <c r="L59" s="25"/>
      <c r="M59" s="24"/>
      <c r="N59" s="7"/>
      <c r="O59" s="6">
        <v>29217.88</v>
      </c>
      <c r="P59" s="27">
        <v>116871.52</v>
      </c>
      <c r="Q59" s="24"/>
      <c r="R59" s="7"/>
      <c r="S59" s="7"/>
      <c r="T59" s="25"/>
      <c r="U59" s="23"/>
      <c r="V59" s="24"/>
      <c r="W59" s="7"/>
      <c r="X59" s="7"/>
      <c r="Y59" s="7"/>
    </row>
    <row r="60" spans="1:25" ht="38.85" customHeight="1" x14ac:dyDescent="0.25">
      <c r="A60" s="4" t="s">
        <v>204</v>
      </c>
      <c r="B60" s="26" t="s">
        <v>856</v>
      </c>
      <c r="C60" s="24"/>
      <c r="D60" s="26" t="s">
        <v>857</v>
      </c>
      <c r="E60" s="24"/>
      <c r="F60" s="5" t="s">
        <v>376</v>
      </c>
      <c r="G60" s="27">
        <v>0.03</v>
      </c>
      <c r="H60" s="24"/>
      <c r="I60" s="27">
        <v>43630.84</v>
      </c>
      <c r="J60" s="24"/>
      <c r="K60" s="7"/>
      <c r="L60" s="25"/>
      <c r="M60" s="24"/>
      <c r="N60" s="7"/>
      <c r="O60" s="6">
        <v>43630.84</v>
      </c>
      <c r="P60" s="27">
        <v>1308.93</v>
      </c>
      <c r="Q60" s="24"/>
      <c r="R60" s="7"/>
      <c r="S60" s="7"/>
      <c r="T60" s="25"/>
      <c r="U60" s="23"/>
      <c r="V60" s="24"/>
      <c r="W60" s="7"/>
      <c r="X60" s="7"/>
      <c r="Y60" s="7"/>
    </row>
    <row r="61" spans="1:25" ht="38.85" customHeight="1" x14ac:dyDescent="0.25">
      <c r="A61" s="4" t="s">
        <v>206</v>
      </c>
      <c r="B61" s="26" t="s">
        <v>858</v>
      </c>
      <c r="C61" s="24"/>
      <c r="D61" s="26" t="s">
        <v>859</v>
      </c>
      <c r="E61" s="24"/>
      <c r="F61" s="5" t="s">
        <v>88</v>
      </c>
      <c r="G61" s="27">
        <v>4</v>
      </c>
      <c r="H61" s="24"/>
      <c r="I61" s="27">
        <v>9287.1299999999992</v>
      </c>
      <c r="J61" s="24"/>
      <c r="K61" s="7"/>
      <c r="L61" s="25"/>
      <c r="M61" s="24"/>
      <c r="N61" s="7"/>
      <c r="O61" s="6">
        <v>9287.1299999999992</v>
      </c>
      <c r="P61" s="27">
        <v>37148.519999999997</v>
      </c>
      <c r="Q61" s="24"/>
      <c r="R61" s="7"/>
      <c r="S61" s="7"/>
      <c r="T61" s="25"/>
      <c r="U61" s="23"/>
      <c r="V61" s="24"/>
      <c r="W61" s="7"/>
      <c r="X61" s="7"/>
      <c r="Y61" s="7"/>
    </row>
    <row r="62" spans="1:25" ht="38.85" customHeight="1" x14ac:dyDescent="0.25">
      <c r="A62" s="4" t="s">
        <v>208</v>
      </c>
      <c r="B62" s="26" t="s">
        <v>860</v>
      </c>
      <c r="C62" s="24"/>
      <c r="D62" s="26" t="s">
        <v>861</v>
      </c>
      <c r="E62" s="24"/>
      <c r="F62" s="5" t="s">
        <v>419</v>
      </c>
      <c r="G62" s="27">
        <v>0.2</v>
      </c>
      <c r="H62" s="24"/>
      <c r="I62" s="27">
        <v>6012.69</v>
      </c>
      <c r="J62" s="24"/>
      <c r="K62" s="7"/>
      <c r="L62" s="25"/>
      <c r="M62" s="24"/>
      <c r="N62" s="7"/>
      <c r="O62" s="6">
        <v>6012.69</v>
      </c>
      <c r="P62" s="27">
        <v>1202.54</v>
      </c>
      <c r="Q62" s="24"/>
      <c r="R62" s="7"/>
      <c r="S62" s="7"/>
      <c r="T62" s="25"/>
      <c r="U62" s="23"/>
      <c r="V62" s="24"/>
      <c r="W62" s="7"/>
      <c r="X62" s="7"/>
      <c r="Y62" s="7"/>
    </row>
    <row r="63" spans="1:25" ht="71.45" customHeight="1" x14ac:dyDescent="0.25">
      <c r="A63" s="4" t="s">
        <v>212</v>
      </c>
      <c r="B63" s="26" t="s">
        <v>862</v>
      </c>
      <c r="C63" s="24"/>
      <c r="D63" s="26" t="s">
        <v>863</v>
      </c>
      <c r="E63" s="24"/>
      <c r="F63" s="5" t="s">
        <v>419</v>
      </c>
      <c r="G63" s="27">
        <v>0.3</v>
      </c>
      <c r="H63" s="24"/>
      <c r="I63" s="27">
        <v>32101.72</v>
      </c>
      <c r="J63" s="24"/>
      <c r="K63" s="7"/>
      <c r="L63" s="25"/>
      <c r="M63" s="24"/>
      <c r="N63" s="7"/>
      <c r="O63" s="6">
        <v>32101.72</v>
      </c>
      <c r="P63" s="27">
        <v>9630.52</v>
      </c>
      <c r="Q63" s="24"/>
      <c r="R63" s="7"/>
      <c r="S63" s="7"/>
      <c r="T63" s="25"/>
      <c r="U63" s="23"/>
      <c r="V63" s="24"/>
      <c r="W63" s="7"/>
      <c r="X63" s="7"/>
      <c r="Y63" s="7"/>
    </row>
    <row r="64" spans="1:25" ht="38.85" customHeight="1" x14ac:dyDescent="0.25">
      <c r="A64" s="4" t="s">
        <v>213</v>
      </c>
      <c r="B64" s="26" t="s">
        <v>864</v>
      </c>
      <c r="C64" s="24"/>
      <c r="D64" s="26" t="s">
        <v>865</v>
      </c>
      <c r="E64" s="24"/>
      <c r="F64" s="5" t="s">
        <v>88</v>
      </c>
      <c r="G64" s="27">
        <v>2</v>
      </c>
      <c r="H64" s="24"/>
      <c r="I64" s="27">
        <v>1958.38</v>
      </c>
      <c r="J64" s="24"/>
      <c r="K64" s="7"/>
      <c r="L64" s="25"/>
      <c r="M64" s="24"/>
      <c r="N64" s="7"/>
      <c r="O64" s="6">
        <v>1958.38</v>
      </c>
      <c r="P64" s="27">
        <v>3916.76</v>
      </c>
      <c r="Q64" s="24"/>
      <c r="R64" s="7"/>
      <c r="S64" s="7"/>
      <c r="T64" s="25"/>
      <c r="U64" s="23"/>
      <c r="V64" s="24"/>
      <c r="W64" s="7"/>
      <c r="X64" s="7"/>
      <c r="Y64" s="7"/>
    </row>
    <row r="65" spans="1:25" ht="38.85" customHeight="1" x14ac:dyDescent="0.25">
      <c r="A65" s="4" t="s">
        <v>214</v>
      </c>
      <c r="B65" s="26" t="s">
        <v>866</v>
      </c>
      <c r="C65" s="24"/>
      <c r="D65" s="26" t="s">
        <v>867</v>
      </c>
      <c r="E65" s="24"/>
      <c r="F65" s="5" t="s">
        <v>88</v>
      </c>
      <c r="G65" s="27">
        <v>8</v>
      </c>
      <c r="H65" s="24"/>
      <c r="I65" s="27">
        <v>6136.26</v>
      </c>
      <c r="J65" s="24"/>
      <c r="K65" s="7"/>
      <c r="L65" s="25"/>
      <c r="M65" s="24"/>
      <c r="N65" s="7"/>
      <c r="O65" s="6">
        <v>6136.26</v>
      </c>
      <c r="P65" s="27">
        <v>49090.080000000002</v>
      </c>
      <c r="Q65" s="24"/>
      <c r="R65" s="7"/>
      <c r="S65" s="7"/>
      <c r="T65" s="25"/>
      <c r="U65" s="23"/>
      <c r="V65" s="24"/>
      <c r="W65" s="7"/>
      <c r="X65" s="7"/>
      <c r="Y65" s="7"/>
    </row>
    <row r="66" spans="1:25" ht="38.85" customHeight="1" x14ac:dyDescent="0.25">
      <c r="A66" s="4" t="s">
        <v>215</v>
      </c>
      <c r="B66" s="26" t="s">
        <v>868</v>
      </c>
      <c r="C66" s="24"/>
      <c r="D66" s="26" t="s">
        <v>869</v>
      </c>
      <c r="E66" s="24"/>
      <c r="F66" s="5" t="s">
        <v>870</v>
      </c>
      <c r="G66" s="27">
        <v>11</v>
      </c>
      <c r="H66" s="24"/>
      <c r="I66" s="27">
        <v>730.84</v>
      </c>
      <c r="J66" s="24"/>
      <c r="K66" s="7"/>
      <c r="L66" s="25"/>
      <c r="M66" s="24"/>
      <c r="N66" s="7"/>
      <c r="O66" s="6">
        <v>730.84</v>
      </c>
      <c r="P66" s="27">
        <v>8039.24</v>
      </c>
      <c r="Q66" s="24"/>
      <c r="R66" s="7"/>
      <c r="S66" s="7"/>
      <c r="T66" s="25"/>
      <c r="U66" s="23"/>
      <c r="V66" s="24"/>
      <c r="W66" s="7"/>
      <c r="X66" s="7"/>
      <c r="Y66" s="7"/>
    </row>
    <row r="67" spans="1:25" ht="38.85" customHeight="1" x14ac:dyDescent="0.25">
      <c r="A67" s="4" t="s">
        <v>219</v>
      </c>
      <c r="B67" s="26" t="s">
        <v>871</v>
      </c>
      <c r="C67" s="24"/>
      <c r="D67" s="26" t="s">
        <v>872</v>
      </c>
      <c r="E67" s="24"/>
      <c r="F67" s="5" t="s">
        <v>88</v>
      </c>
      <c r="G67" s="27">
        <v>11</v>
      </c>
      <c r="H67" s="24"/>
      <c r="I67" s="27">
        <v>2035.32</v>
      </c>
      <c r="J67" s="24"/>
      <c r="K67" s="7"/>
      <c r="L67" s="25"/>
      <c r="M67" s="24"/>
      <c r="N67" s="7"/>
      <c r="O67" s="6">
        <v>2035.32</v>
      </c>
      <c r="P67" s="27">
        <v>22388.52</v>
      </c>
      <c r="Q67" s="24"/>
      <c r="R67" s="7"/>
      <c r="S67" s="7"/>
      <c r="T67" s="25"/>
      <c r="U67" s="23"/>
      <c r="V67" s="24"/>
      <c r="W67" s="7"/>
      <c r="X67" s="7"/>
      <c r="Y67" s="7"/>
    </row>
    <row r="68" spans="1:25" ht="38.85" customHeight="1" x14ac:dyDescent="0.25">
      <c r="A68" s="4" t="s">
        <v>221</v>
      </c>
      <c r="B68" s="26" t="s">
        <v>873</v>
      </c>
      <c r="C68" s="24"/>
      <c r="D68" s="26" t="s">
        <v>874</v>
      </c>
      <c r="E68" s="24"/>
      <c r="F68" s="5" t="s">
        <v>88</v>
      </c>
      <c r="G68" s="27">
        <v>6</v>
      </c>
      <c r="H68" s="24"/>
      <c r="I68" s="27">
        <v>4113.29</v>
      </c>
      <c r="J68" s="24"/>
      <c r="K68" s="7"/>
      <c r="L68" s="25"/>
      <c r="M68" s="24"/>
      <c r="N68" s="7"/>
      <c r="O68" s="6">
        <v>4113.29</v>
      </c>
      <c r="P68" s="27">
        <v>24679.74</v>
      </c>
      <c r="Q68" s="24"/>
      <c r="R68" s="7"/>
      <c r="S68" s="7"/>
      <c r="T68" s="25"/>
      <c r="U68" s="23"/>
      <c r="V68" s="24"/>
      <c r="W68" s="7"/>
      <c r="X68" s="7"/>
      <c r="Y68" s="7"/>
    </row>
    <row r="69" spans="1:25" ht="38.85" customHeight="1" x14ac:dyDescent="0.25">
      <c r="A69" s="4" t="s">
        <v>224</v>
      </c>
      <c r="B69" s="26" t="s">
        <v>875</v>
      </c>
      <c r="C69" s="24"/>
      <c r="D69" s="26" t="s">
        <v>876</v>
      </c>
      <c r="E69" s="24"/>
      <c r="F69" s="5" t="s">
        <v>419</v>
      </c>
      <c r="G69" s="27">
        <v>0.7</v>
      </c>
      <c r="H69" s="24"/>
      <c r="I69" s="27">
        <v>25563.45</v>
      </c>
      <c r="J69" s="24"/>
      <c r="K69" s="7"/>
      <c r="L69" s="25"/>
      <c r="M69" s="24"/>
      <c r="N69" s="7"/>
      <c r="O69" s="6">
        <v>25563.45</v>
      </c>
      <c r="P69" s="27">
        <v>17894.419999999998</v>
      </c>
      <c r="Q69" s="24"/>
      <c r="R69" s="7"/>
      <c r="S69" s="7"/>
      <c r="T69" s="25"/>
      <c r="U69" s="19"/>
      <c r="V69" s="20"/>
      <c r="W69" s="7"/>
      <c r="X69" s="7"/>
      <c r="Y69" s="7"/>
    </row>
    <row r="70" spans="1:25" ht="38.85" customHeight="1" x14ac:dyDescent="0.25">
      <c r="A70" s="4" t="s">
        <v>228</v>
      </c>
      <c r="B70" s="26" t="s">
        <v>864</v>
      </c>
      <c r="C70" s="20"/>
      <c r="D70" s="26" t="s">
        <v>865</v>
      </c>
      <c r="E70" s="20"/>
      <c r="F70" s="5" t="s">
        <v>88</v>
      </c>
      <c r="G70" s="27">
        <v>2</v>
      </c>
      <c r="H70" s="20"/>
      <c r="I70" s="27">
        <v>1958.38</v>
      </c>
      <c r="J70" s="20"/>
      <c r="K70" s="7"/>
      <c r="L70" s="25"/>
      <c r="M70" s="20"/>
      <c r="N70" s="7"/>
      <c r="O70" s="6">
        <v>1958.38</v>
      </c>
      <c r="P70" s="27">
        <v>3916.76</v>
      </c>
      <c r="Q70" s="20"/>
      <c r="R70" s="7"/>
      <c r="S70" s="7"/>
      <c r="T70" s="25"/>
      <c r="U70" s="19"/>
      <c r="V70" s="20"/>
      <c r="W70" s="7"/>
      <c r="X70" s="7"/>
      <c r="Y70" s="7"/>
    </row>
    <row r="71" spans="1:25" ht="71.45" customHeight="1" x14ac:dyDescent="0.25">
      <c r="A71" s="4" t="s">
        <v>230</v>
      </c>
      <c r="B71" s="26" t="s">
        <v>862</v>
      </c>
      <c r="C71" s="20"/>
      <c r="D71" s="26" t="s">
        <v>863</v>
      </c>
      <c r="E71" s="20"/>
      <c r="F71" s="5" t="s">
        <v>419</v>
      </c>
      <c r="G71" s="27">
        <v>0.6</v>
      </c>
      <c r="H71" s="20"/>
      <c r="I71" s="27">
        <v>32101.72</v>
      </c>
      <c r="J71" s="20"/>
      <c r="K71" s="7"/>
      <c r="L71" s="25"/>
      <c r="M71" s="20"/>
      <c r="N71" s="7"/>
      <c r="O71" s="6">
        <v>32101.72</v>
      </c>
      <c r="P71" s="27">
        <v>19261.03</v>
      </c>
      <c r="Q71" s="20"/>
      <c r="R71" s="7"/>
      <c r="S71" s="7"/>
      <c r="T71" s="25"/>
      <c r="U71" s="19"/>
      <c r="V71" s="20"/>
      <c r="W71" s="7"/>
      <c r="X71" s="7"/>
      <c r="Y71" s="7"/>
    </row>
    <row r="72" spans="1:25" ht="8.4499999999999993" customHeight="1" x14ac:dyDescent="0.25"/>
    <row r="73" spans="1:25" ht="18.2" customHeight="1" x14ac:dyDescent="0.25">
      <c r="A73" s="18" t="s">
        <v>0</v>
      </c>
      <c r="B73" s="19"/>
      <c r="C73" s="20"/>
      <c r="D73" s="18" t="s">
        <v>52</v>
      </c>
      <c r="E73" s="19"/>
      <c r="F73" s="19"/>
      <c r="G73" s="19"/>
      <c r="H73" s="19"/>
      <c r="I73" s="19"/>
      <c r="J73" s="19"/>
      <c r="K73" s="19"/>
      <c r="L73" s="19"/>
      <c r="M73" s="20"/>
      <c r="N73" s="8" t="s">
        <v>0</v>
      </c>
      <c r="O73" s="21" t="s">
        <v>877</v>
      </c>
      <c r="P73" s="19"/>
      <c r="Q73" s="20"/>
      <c r="R73" s="18" t="s">
        <v>0</v>
      </c>
      <c r="S73" s="19"/>
      <c r="T73" s="19"/>
      <c r="U73" s="19"/>
      <c r="V73" s="19"/>
      <c r="W73" s="19"/>
      <c r="X73" s="19"/>
      <c r="Y73" s="20"/>
    </row>
    <row r="74" spans="1:25" ht="18.2" customHeight="1" x14ac:dyDescent="0.25">
      <c r="A74" s="18" t="s">
        <v>0</v>
      </c>
      <c r="B74" s="19"/>
      <c r="C74" s="20"/>
      <c r="D74" s="18" t="s">
        <v>89</v>
      </c>
      <c r="E74" s="19"/>
      <c r="F74" s="19"/>
      <c r="G74" s="19"/>
      <c r="H74" s="19"/>
      <c r="I74" s="19"/>
      <c r="J74" s="19"/>
      <c r="K74" s="19"/>
      <c r="L74" s="19"/>
      <c r="M74" s="20"/>
      <c r="N74" s="8" t="s">
        <v>0</v>
      </c>
      <c r="O74" s="21" t="s">
        <v>877</v>
      </c>
      <c r="P74" s="19"/>
      <c r="Q74" s="20"/>
      <c r="R74" s="18" t="s">
        <v>0</v>
      </c>
      <c r="S74" s="19"/>
      <c r="T74" s="19"/>
      <c r="U74" s="19"/>
      <c r="V74" s="19"/>
      <c r="W74" s="19"/>
      <c r="X74" s="19"/>
      <c r="Y74" s="20"/>
    </row>
    <row r="75" spans="1:25" ht="18.2" customHeight="1" x14ac:dyDescent="0.25">
      <c r="A75" s="18" t="s">
        <v>0</v>
      </c>
      <c r="B75" s="19"/>
      <c r="C75" s="20"/>
      <c r="D75" s="18" t="s">
        <v>64</v>
      </c>
      <c r="E75" s="19"/>
      <c r="F75" s="19"/>
      <c r="G75" s="19"/>
      <c r="H75" s="19"/>
      <c r="I75" s="19"/>
      <c r="J75" s="19"/>
      <c r="K75" s="19"/>
      <c r="L75" s="19"/>
      <c r="M75" s="20"/>
      <c r="N75" s="8" t="s">
        <v>27</v>
      </c>
      <c r="O75" s="21" t="s">
        <v>877</v>
      </c>
      <c r="P75" s="19"/>
      <c r="Q75" s="20"/>
      <c r="R75" s="18" t="s">
        <v>0</v>
      </c>
      <c r="S75" s="19"/>
      <c r="T75" s="19"/>
      <c r="U75" s="19"/>
      <c r="V75" s="19"/>
      <c r="W75" s="19"/>
      <c r="X75" s="19"/>
      <c r="Y75" s="20"/>
    </row>
    <row r="76" spans="1:25" ht="18.2" customHeight="1" x14ac:dyDescent="0.25">
      <c r="A76" s="18" t="s">
        <v>0</v>
      </c>
      <c r="B76" s="19"/>
      <c r="C76" s="20"/>
      <c r="D76" s="18" t="s">
        <v>66</v>
      </c>
      <c r="E76" s="19"/>
      <c r="F76" s="19"/>
      <c r="G76" s="19"/>
      <c r="H76" s="19"/>
      <c r="I76" s="19"/>
      <c r="J76" s="19"/>
      <c r="K76" s="19"/>
      <c r="L76" s="19"/>
      <c r="M76" s="20"/>
      <c r="N76" s="8" t="s">
        <v>0</v>
      </c>
      <c r="O76" s="21" t="s">
        <v>877</v>
      </c>
      <c r="P76" s="19"/>
      <c r="Q76" s="20"/>
      <c r="R76" s="18" t="s">
        <v>0</v>
      </c>
      <c r="S76" s="19"/>
      <c r="T76" s="19"/>
      <c r="U76" s="19"/>
      <c r="V76" s="19"/>
      <c r="W76" s="19"/>
      <c r="X76" s="19"/>
      <c r="Y76" s="20"/>
    </row>
    <row r="77" spans="1:25" ht="18.2" customHeight="1" x14ac:dyDescent="0.25">
      <c r="A77" s="29" t="s">
        <v>90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</row>
    <row r="78" spans="1:25" ht="38.85" customHeight="1" x14ac:dyDescent="0.25">
      <c r="A78" s="4" t="s">
        <v>232</v>
      </c>
      <c r="B78" s="26" t="s">
        <v>91</v>
      </c>
      <c r="C78" s="24"/>
      <c r="D78" s="26" t="s">
        <v>878</v>
      </c>
      <c r="E78" s="24"/>
      <c r="F78" s="5" t="s">
        <v>93</v>
      </c>
      <c r="G78" s="27">
        <v>4</v>
      </c>
      <c r="H78" s="24"/>
      <c r="I78" s="27">
        <v>433.7</v>
      </c>
      <c r="J78" s="24"/>
      <c r="K78" s="7"/>
      <c r="L78" s="25"/>
      <c r="M78" s="24"/>
      <c r="N78" s="7"/>
      <c r="O78" s="6">
        <v>433.7</v>
      </c>
      <c r="P78" s="27">
        <v>1734.8</v>
      </c>
      <c r="Q78" s="24"/>
      <c r="R78" s="7"/>
      <c r="S78" s="7"/>
      <c r="T78" s="25"/>
      <c r="U78" s="23"/>
      <c r="V78" s="24"/>
      <c r="W78" s="7"/>
      <c r="X78" s="7"/>
      <c r="Y78" s="7"/>
    </row>
    <row r="79" spans="1:25" ht="38.85" customHeight="1" x14ac:dyDescent="0.25">
      <c r="A79" s="4" t="s">
        <v>235</v>
      </c>
      <c r="B79" s="26" t="s">
        <v>91</v>
      </c>
      <c r="C79" s="24"/>
      <c r="D79" s="26" t="s">
        <v>879</v>
      </c>
      <c r="E79" s="24"/>
      <c r="F79" s="5" t="s">
        <v>0</v>
      </c>
      <c r="G79" s="27">
        <v>5</v>
      </c>
      <c r="H79" s="24"/>
      <c r="I79" s="27">
        <v>83.33</v>
      </c>
      <c r="J79" s="24"/>
      <c r="K79" s="7"/>
      <c r="L79" s="25"/>
      <c r="M79" s="24"/>
      <c r="N79" s="7"/>
      <c r="O79" s="6">
        <v>83.33</v>
      </c>
      <c r="P79" s="27">
        <v>416.65</v>
      </c>
      <c r="Q79" s="24"/>
      <c r="R79" s="7"/>
      <c r="S79" s="7"/>
      <c r="T79" s="25"/>
      <c r="U79" s="23"/>
      <c r="V79" s="24"/>
      <c r="W79" s="7"/>
      <c r="X79" s="7"/>
      <c r="Y79" s="7"/>
    </row>
    <row r="80" spans="1:25" ht="38.85" customHeight="1" x14ac:dyDescent="0.25">
      <c r="A80" s="4" t="s">
        <v>238</v>
      </c>
      <c r="B80" s="26" t="s">
        <v>91</v>
      </c>
      <c r="C80" s="24"/>
      <c r="D80" s="26" t="s">
        <v>880</v>
      </c>
      <c r="E80" s="24"/>
      <c r="F80" s="5" t="s">
        <v>93</v>
      </c>
      <c r="G80" s="27">
        <v>1</v>
      </c>
      <c r="H80" s="24"/>
      <c r="I80" s="27">
        <v>8333.33</v>
      </c>
      <c r="J80" s="24"/>
      <c r="K80" s="7"/>
      <c r="L80" s="25"/>
      <c r="M80" s="24"/>
      <c r="N80" s="7"/>
      <c r="O80" s="6">
        <v>8333.33</v>
      </c>
      <c r="P80" s="27">
        <v>8333.33</v>
      </c>
      <c r="Q80" s="24"/>
      <c r="R80" s="7"/>
      <c r="S80" s="7"/>
      <c r="T80" s="25"/>
      <c r="U80" s="23"/>
      <c r="V80" s="24"/>
      <c r="W80" s="7"/>
      <c r="X80" s="7"/>
      <c r="Y80" s="7"/>
    </row>
    <row r="81" spans="1:25" ht="50.25" customHeight="1" x14ac:dyDescent="0.25">
      <c r="A81" s="4" t="s">
        <v>240</v>
      </c>
      <c r="B81" s="26" t="s">
        <v>91</v>
      </c>
      <c r="C81" s="24"/>
      <c r="D81" s="26" t="s">
        <v>881</v>
      </c>
      <c r="E81" s="24"/>
      <c r="F81" s="5" t="s">
        <v>93</v>
      </c>
      <c r="G81" s="27">
        <v>1</v>
      </c>
      <c r="H81" s="24"/>
      <c r="I81" s="27">
        <v>2083.33</v>
      </c>
      <c r="J81" s="24"/>
      <c r="K81" s="7"/>
      <c r="L81" s="25"/>
      <c r="M81" s="24"/>
      <c r="N81" s="7"/>
      <c r="O81" s="6">
        <v>2083.33</v>
      </c>
      <c r="P81" s="27">
        <v>2083.33</v>
      </c>
      <c r="Q81" s="24"/>
      <c r="R81" s="7"/>
      <c r="S81" s="7"/>
      <c r="T81" s="25"/>
      <c r="U81" s="23"/>
      <c r="V81" s="24"/>
      <c r="W81" s="7"/>
      <c r="X81" s="7"/>
      <c r="Y81" s="7"/>
    </row>
    <row r="82" spans="1:25" ht="8.4499999999999993" customHeight="1" x14ac:dyDescent="0.25"/>
    <row r="83" spans="1:25" ht="18.2" customHeight="1" x14ac:dyDescent="0.25">
      <c r="A83" s="18" t="s">
        <v>0</v>
      </c>
      <c r="B83" s="23"/>
      <c r="C83" s="24"/>
      <c r="D83" s="18" t="s">
        <v>52</v>
      </c>
      <c r="E83" s="23"/>
      <c r="F83" s="23"/>
      <c r="G83" s="23"/>
      <c r="H83" s="23"/>
      <c r="I83" s="23"/>
      <c r="J83" s="23"/>
      <c r="K83" s="23"/>
      <c r="L83" s="23"/>
      <c r="M83" s="24"/>
      <c r="N83" s="8" t="s">
        <v>0</v>
      </c>
      <c r="O83" s="21" t="s">
        <v>882</v>
      </c>
      <c r="P83" s="23"/>
      <c r="Q83" s="24"/>
      <c r="R83" s="18" t="s">
        <v>0</v>
      </c>
      <c r="S83" s="23"/>
      <c r="T83" s="23"/>
      <c r="U83" s="23"/>
      <c r="V83" s="23"/>
      <c r="W83" s="23"/>
      <c r="X83" s="23"/>
      <c r="Y83" s="24"/>
    </row>
    <row r="84" spans="1:25" ht="18.2" customHeight="1" x14ac:dyDescent="0.25">
      <c r="A84" s="18" t="s">
        <v>0</v>
      </c>
      <c r="B84" s="23"/>
      <c r="C84" s="24"/>
      <c r="D84" s="18" t="s">
        <v>89</v>
      </c>
      <c r="E84" s="23"/>
      <c r="F84" s="23"/>
      <c r="G84" s="23"/>
      <c r="H84" s="23"/>
      <c r="I84" s="23"/>
      <c r="J84" s="23"/>
      <c r="K84" s="23"/>
      <c r="L84" s="23"/>
      <c r="M84" s="24"/>
      <c r="N84" s="8" t="s">
        <v>0</v>
      </c>
      <c r="O84" s="21" t="s">
        <v>882</v>
      </c>
      <c r="P84" s="23"/>
      <c r="Q84" s="24"/>
      <c r="R84" s="18" t="s">
        <v>0</v>
      </c>
      <c r="S84" s="23"/>
      <c r="T84" s="23"/>
      <c r="U84" s="23"/>
      <c r="V84" s="23"/>
      <c r="W84" s="23"/>
      <c r="X84" s="23"/>
      <c r="Y84" s="24"/>
    </row>
    <row r="85" spans="1:25" ht="18.2" customHeight="1" x14ac:dyDescent="0.25">
      <c r="A85" s="18" t="s">
        <v>0</v>
      </c>
      <c r="B85" s="23"/>
      <c r="C85" s="24"/>
      <c r="D85" s="18" t="s">
        <v>64</v>
      </c>
      <c r="E85" s="23"/>
      <c r="F85" s="23"/>
      <c r="G85" s="23"/>
      <c r="H85" s="23"/>
      <c r="I85" s="23"/>
      <c r="J85" s="23"/>
      <c r="K85" s="23"/>
      <c r="L85" s="23"/>
      <c r="M85" s="24"/>
      <c r="N85" s="8" t="s">
        <v>27</v>
      </c>
      <c r="O85" s="21" t="s">
        <v>882</v>
      </c>
      <c r="P85" s="23"/>
      <c r="Q85" s="24"/>
      <c r="R85" s="18" t="s">
        <v>0</v>
      </c>
      <c r="S85" s="23"/>
      <c r="T85" s="23"/>
      <c r="U85" s="23"/>
      <c r="V85" s="23"/>
      <c r="W85" s="23"/>
      <c r="X85" s="23"/>
      <c r="Y85" s="24"/>
    </row>
    <row r="86" spans="1:25" ht="18.2" customHeight="1" x14ac:dyDescent="0.25">
      <c r="A86" s="18" t="s">
        <v>0</v>
      </c>
      <c r="B86" s="23"/>
      <c r="C86" s="24"/>
      <c r="D86" s="18" t="s">
        <v>66</v>
      </c>
      <c r="E86" s="23"/>
      <c r="F86" s="23"/>
      <c r="G86" s="23"/>
      <c r="H86" s="23"/>
      <c r="I86" s="23"/>
      <c r="J86" s="23"/>
      <c r="K86" s="23"/>
      <c r="L86" s="23"/>
      <c r="M86" s="24"/>
      <c r="N86" s="8" t="s">
        <v>0</v>
      </c>
      <c r="O86" s="21" t="s">
        <v>882</v>
      </c>
      <c r="P86" s="23"/>
      <c r="Q86" s="24"/>
      <c r="R86" s="18" t="s">
        <v>0</v>
      </c>
      <c r="S86" s="23"/>
      <c r="T86" s="23"/>
      <c r="U86" s="23"/>
      <c r="V86" s="23"/>
      <c r="W86" s="23"/>
      <c r="X86" s="23"/>
      <c r="Y86" s="24"/>
    </row>
    <row r="87" spans="1:25" ht="18.2" customHeight="1" x14ac:dyDescent="0.25">
      <c r="A87" s="18" t="s">
        <v>0</v>
      </c>
      <c r="B87" s="23"/>
      <c r="C87" s="24"/>
      <c r="D87" s="18" t="s">
        <v>96</v>
      </c>
      <c r="E87" s="23"/>
      <c r="F87" s="23"/>
      <c r="G87" s="23"/>
      <c r="H87" s="23"/>
      <c r="I87" s="23"/>
      <c r="J87" s="23"/>
      <c r="K87" s="23"/>
      <c r="L87" s="23"/>
      <c r="M87" s="24"/>
      <c r="N87" s="8" t="s">
        <v>97</v>
      </c>
      <c r="O87" s="21" t="s">
        <v>883</v>
      </c>
      <c r="P87" s="23"/>
      <c r="Q87" s="24"/>
      <c r="R87" s="18" t="s">
        <v>0</v>
      </c>
      <c r="S87" s="23"/>
      <c r="T87" s="23"/>
      <c r="U87" s="23"/>
      <c r="V87" s="23"/>
      <c r="W87" s="23"/>
      <c r="X87" s="23"/>
      <c r="Y87" s="24"/>
    </row>
    <row r="88" spans="1:25" ht="8.4499999999999993" customHeight="1" x14ac:dyDescent="0.25"/>
    <row r="89" spans="1:25" ht="18.2" customHeight="1" x14ac:dyDescent="0.25">
      <c r="A89" s="18" t="s">
        <v>0</v>
      </c>
      <c r="B89" s="23"/>
      <c r="C89" s="24"/>
      <c r="D89" s="18" t="s">
        <v>67</v>
      </c>
      <c r="E89" s="23"/>
      <c r="F89" s="23"/>
      <c r="G89" s="23"/>
      <c r="H89" s="23"/>
      <c r="I89" s="23"/>
      <c r="J89" s="23"/>
      <c r="K89" s="23"/>
      <c r="L89" s="23"/>
      <c r="M89" s="24"/>
      <c r="N89" s="8" t="s">
        <v>0</v>
      </c>
      <c r="O89" s="21" t="s">
        <v>884</v>
      </c>
      <c r="P89" s="23"/>
      <c r="Q89" s="24"/>
      <c r="R89" s="18" t="s">
        <v>0</v>
      </c>
      <c r="S89" s="23"/>
      <c r="T89" s="23"/>
      <c r="U89" s="23"/>
      <c r="V89" s="23"/>
      <c r="W89" s="23"/>
      <c r="X89" s="23"/>
      <c r="Y89" s="24"/>
    </row>
    <row r="90" spans="1:25" ht="8.4499999999999993" customHeight="1" x14ac:dyDescent="0.25"/>
    <row r="91" spans="1:25" ht="18.2" customHeight="1" x14ac:dyDescent="0.25">
      <c r="A91" s="18" t="s">
        <v>0</v>
      </c>
      <c r="B91" s="23"/>
      <c r="C91" s="24"/>
      <c r="D91" s="18" t="s">
        <v>68</v>
      </c>
      <c r="E91" s="23"/>
      <c r="F91" s="23"/>
      <c r="G91" s="23"/>
      <c r="H91" s="23"/>
      <c r="I91" s="23"/>
      <c r="J91" s="23"/>
      <c r="K91" s="23"/>
      <c r="L91" s="23"/>
      <c r="M91" s="24"/>
      <c r="N91" s="8" t="s">
        <v>0</v>
      </c>
      <c r="O91" s="21" t="s">
        <v>884</v>
      </c>
      <c r="P91" s="23"/>
      <c r="Q91" s="24"/>
      <c r="R91" s="18" t="s">
        <v>0</v>
      </c>
      <c r="S91" s="23"/>
      <c r="T91" s="23"/>
      <c r="U91" s="23"/>
      <c r="V91" s="23"/>
      <c r="W91" s="23"/>
      <c r="X91" s="23"/>
      <c r="Y91" s="24"/>
    </row>
    <row r="92" spans="1:25" ht="18.2" customHeight="1" x14ac:dyDescent="0.25">
      <c r="A92" s="18" t="s">
        <v>0</v>
      </c>
      <c r="B92" s="23"/>
      <c r="C92" s="24"/>
      <c r="D92" s="18" t="s">
        <v>69</v>
      </c>
      <c r="E92" s="23"/>
      <c r="F92" s="23"/>
      <c r="G92" s="23"/>
      <c r="H92" s="23"/>
      <c r="I92" s="23"/>
      <c r="J92" s="23"/>
      <c r="K92" s="23"/>
      <c r="L92" s="23"/>
      <c r="M92" s="24"/>
      <c r="N92" s="8" t="s">
        <v>0</v>
      </c>
      <c r="O92" s="21" t="s">
        <v>885</v>
      </c>
      <c r="P92" s="23"/>
      <c r="Q92" s="24"/>
      <c r="R92" s="18" t="s">
        <v>0</v>
      </c>
      <c r="S92" s="23"/>
      <c r="T92" s="23"/>
      <c r="U92" s="23"/>
      <c r="V92" s="23"/>
      <c r="W92" s="23"/>
      <c r="X92" s="23"/>
      <c r="Y92" s="24"/>
    </row>
    <row r="93" spans="1:25" ht="18.2" customHeight="1" x14ac:dyDescent="0.25">
      <c r="A93" s="18" t="s">
        <v>0</v>
      </c>
      <c r="B93" s="23"/>
      <c r="C93" s="24"/>
      <c r="D93" s="18" t="s">
        <v>71</v>
      </c>
      <c r="E93" s="23"/>
      <c r="F93" s="23"/>
      <c r="G93" s="23"/>
      <c r="H93" s="23"/>
      <c r="I93" s="23"/>
      <c r="J93" s="23"/>
      <c r="K93" s="23"/>
      <c r="L93" s="23"/>
      <c r="M93" s="24"/>
      <c r="N93" s="8" t="s">
        <v>72</v>
      </c>
      <c r="O93" s="21" t="s">
        <v>886</v>
      </c>
      <c r="P93" s="19"/>
      <c r="Q93" s="20"/>
      <c r="R93" s="18" t="s">
        <v>0</v>
      </c>
      <c r="S93" s="19"/>
      <c r="T93" s="19"/>
      <c r="U93" s="19"/>
      <c r="V93" s="19"/>
      <c r="W93" s="19"/>
      <c r="X93" s="19"/>
      <c r="Y93" s="20"/>
    </row>
    <row r="94" spans="1:25" ht="18.2" customHeight="1" x14ac:dyDescent="0.25">
      <c r="A94" s="18" t="s">
        <v>0</v>
      </c>
      <c r="B94" s="19"/>
      <c r="C94" s="20"/>
      <c r="D94" s="18" t="s">
        <v>74</v>
      </c>
      <c r="E94" s="19"/>
      <c r="F94" s="19"/>
      <c r="G94" s="19"/>
      <c r="H94" s="19"/>
      <c r="I94" s="19"/>
      <c r="J94" s="19"/>
      <c r="K94" s="19"/>
      <c r="L94" s="19"/>
      <c r="M94" s="20"/>
      <c r="N94" s="8" t="s">
        <v>0</v>
      </c>
      <c r="O94" s="21" t="s">
        <v>887</v>
      </c>
      <c r="P94" s="19"/>
      <c r="Q94" s="20"/>
      <c r="R94" s="18" t="s">
        <v>0</v>
      </c>
      <c r="S94" s="19"/>
      <c r="T94" s="19"/>
      <c r="U94" s="19"/>
      <c r="V94" s="19"/>
      <c r="W94" s="19"/>
      <c r="X94" s="19"/>
      <c r="Y94" s="20"/>
    </row>
    <row r="95" spans="1:25" ht="40.35" customHeight="1" x14ac:dyDescent="0.25"/>
    <row r="96" spans="1:25" ht="14.25" customHeight="1" x14ac:dyDescent="0.25">
      <c r="A96" s="16" t="s">
        <v>0</v>
      </c>
      <c r="B96" s="17"/>
      <c r="C96" s="22" t="s">
        <v>76</v>
      </c>
      <c r="D96" s="17"/>
      <c r="E96" s="17"/>
      <c r="F96" s="17"/>
      <c r="G96" s="17"/>
      <c r="H96" s="17"/>
      <c r="I96" s="17"/>
      <c r="J96" s="17"/>
      <c r="K96" s="17"/>
      <c r="L96" s="17"/>
      <c r="M96" s="22" t="s">
        <v>77</v>
      </c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ht="18.2" customHeight="1" x14ac:dyDescent="0.25">
      <c r="A97" s="16" t="s">
        <v>0</v>
      </c>
      <c r="B97" s="17"/>
      <c r="C97" s="16" t="s">
        <v>0</v>
      </c>
      <c r="D97" s="17"/>
      <c r="E97" s="12" t="s">
        <v>0</v>
      </c>
      <c r="F97" s="36"/>
      <c r="G97" s="36"/>
      <c r="H97" s="16" t="s">
        <v>0</v>
      </c>
      <c r="I97" s="17"/>
      <c r="J97" s="14" t="s">
        <v>0</v>
      </c>
      <c r="K97" s="17"/>
      <c r="L97" s="17"/>
      <c r="M97" s="16" t="s">
        <v>0</v>
      </c>
      <c r="N97" s="17"/>
      <c r="O97" s="17"/>
      <c r="P97" s="17"/>
      <c r="Q97" s="12" t="s">
        <v>0</v>
      </c>
      <c r="R97" s="36"/>
      <c r="S97" s="36"/>
      <c r="T97" s="36"/>
      <c r="U97" s="9" t="s">
        <v>0</v>
      </c>
      <c r="V97" s="14" t="s">
        <v>0</v>
      </c>
      <c r="W97" s="17"/>
      <c r="X97" s="17"/>
      <c r="Y97" s="17"/>
    </row>
    <row r="98" spans="1:25" ht="18.2" customHeight="1" x14ac:dyDescent="0.25"/>
  </sheetData>
  <mergeCells count="481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T24:V24"/>
    <mergeCell ref="B25:C25"/>
    <mergeCell ref="D25:E25"/>
    <mergeCell ref="G25:H25"/>
    <mergeCell ref="I25:J25"/>
    <mergeCell ref="L25:M25"/>
    <mergeCell ref="P25:Q25"/>
    <mergeCell ref="T25:V25"/>
    <mergeCell ref="B24:C24"/>
    <mergeCell ref="D24:E24"/>
    <mergeCell ref="G24:H24"/>
    <mergeCell ref="I24:J24"/>
    <mergeCell ref="L24:M24"/>
    <mergeCell ref="P24:Q24"/>
    <mergeCell ref="T26:V26"/>
    <mergeCell ref="B27:C27"/>
    <mergeCell ref="D27:E27"/>
    <mergeCell ref="G27:H27"/>
    <mergeCell ref="I27:J27"/>
    <mergeCell ref="L27:M27"/>
    <mergeCell ref="P27:Q27"/>
    <mergeCell ref="T27:V27"/>
    <mergeCell ref="B26:C26"/>
    <mergeCell ref="D26:E26"/>
    <mergeCell ref="G26:H26"/>
    <mergeCell ref="I26:J26"/>
    <mergeCell ref="L26:M26"/>
    <mergeCell ref="P26:Q26"/>
    <mergeCell ref="T28:V28"/>
    <mergeCell ref="B29:C29"/>
    <mergeCell ref="D29:E29"/>
    <mergeCell ref="G29:H29"/>
    <mergeCell ref="I29:J29"/>
    <mergeCell ref="L29:M29"/>
    <mergeCell ref="P29:Q29"/>
    <mergeCell ref="T29:V29"/>
    <mergeCell ref="B28:C28"/>
    <mergeCell ref="D28:E28"/>
    <mergeCell ref="G28:H28"/>
    <mergeCell ref="I28:J28"/>
    <mergeCell ref="L28:M28"/>
    <mergeCell ref="P28:Q28"/>
    <mergeCell ref="T30:V30"/>
    <mergeCell ref="B31:C31"/>
    <mergeCell ref="D31:E31"/>
    <mergeCell ref="G31:H31"/>
    <mergeCell ref="I31:J31"/>
    <mergeCell ref="L31:M31"/>
    <mergeCell ref="P31:Q31"/>
    <mergeCell ref="T31:V31"/>
    <mergeCell ref="B30:C30"/>
    <mergeCell ref="D30:E30"/>
    <mergeCell ref="G30:H30"/>
    <mergeCell ref="I30:J30"/>
    <mergeCell ref="L30:M30"/>
    <mergeCell ref="P30:Q30"/>
    <mergeCell ref="T32:V32"/>
    <mergeCell ref="B33:C33"/>
    <mergeCell ref="D33:E33"/>
    <mergeCell ref="G33:H33"/>
    <mergeCell ref="I33:J33"/>
    <mergeCell ref="L33:M33"/>
    <mergeCell ref="P33:Q33"/>
    <mergeCell ref="T33:V33"/>
    <mergeCell ref="B32:C32"/>
    <mergeCell ref="D32:E32"/>
    <mergeCell ref="G32:H32"/>
    <mergeCell ref="I32:J32"/>
    <mergeCell ref="L32:M32"/>
    <mergeCell ref="P32:Q32"/>
    <mergeCell ref="T34:V34"/>
    <mergeCell ref="B35:C35"/>
    <mergeCell ref="D35:E35"/>
    <mergeCell ref="G35:H35"/>
    <mergeCell ref="I35:J35"/>
    <mergeCell ref="L35:M35"/>
    <mergeCell ref="P35:Q35"/>
    <mergeCell ref="T35:V35"/>
    <mergeCell ref="B34:C34"/>
    <mergeCell ref="D34:E34"/>
    <mergeCell ref="G34:H34"/>
    <mergeCell ref="I34:J34"/>
    <mergeCell ref="L34:M34"/>
    <mergeCell ref="P34:Q34"/>
    <mergeCell ref="T36:V36"/>
    <mergeCell ref="B37:C37"/>
    <mergeCell ref="D37:E37"/>
    <mergeCell ref="G37:H37"/>
    <mergeCell ref="I37:J37"/>
    <mergeCell ref="L37:M37"/>
    <mergeCell ref="P37:Q37"/>
    <mergeCell ref="T37:V37"/>
    <mergeCell ref="B36:C36"/>
    <mergeCell ref="D36:E36"/>
    <mergeCell ref="G36:H36"/>
    <mergeCell ref="I36:J36"/>
    <mergeCell ref="L36:M36"/>
    <mergeCell ref="P36:Q36"/>
    <mergeCell ref="T38:V38"/>
    <mergeCell ref="B39:C39"/>
    <mergeCell ref="D39:E39"/>
    <mergeCell ref="G39:H39"/>
    <mergeCell ref="I39:J39"/>
    <mergeCell ref="L39:M39"/>
    <mergeCell ref="P39:Q39"/>
    <mergeCell ref="T39:V39"/>
    <mergeCell ref="B38:C38"/>
    <mergeCell ref="D38:E38"/>
    <mergeCell ref="G38:H38"/>
    <mergeCell ref="I38:J38"/>
    <mergeCell ref="L38:M38"/>
    <mergeCell ref="P38:Q38"/>
    <mergeCell ref="T40:V40"/>
    <mergeCell ref="B41:C41"/>
    <mergeCell ref="D41:E41"/>
    <mergeCell ref="G41:H41"/>
    <mergeCell ref="I41:J41"/>
    <mergeCell ref="L41:M41"/>
    <mergeCell ref="P41:Q41"/>
    <mergeCell ref="T41:V41"/>
    <mergeCell ref="B40:C40"/>
    <mergeCell ref="D40:E40"/>
    <mergeCell ref="G40:H40"/>
    <mergeCell ref="I40:J40"/>
    <mergeCell ref="L40:M40"/>
    <mergeCell ref="P40:Q40"/>
    <mergeCell ref="A45:C45"/>
    <mergeCell ref="D45:M45"/>
    <mergeCell ref="O45:Q45"/>
    <mergeCell ref="R45:Y45"/>
    <mergeCell ref="A46:C46"/>
    <mergeCell ref="D46:M46"/>
    <mergeCell ref="O46:Q46"/>
    <mergeCell ref="R46:Y46"/>
    <mergeCell ref="A43:C43"/>
    <mergeCell ref="D43:M43"/>
    <mergeCell ref="O43:Q43"/>
    <mergeCell ref="R43:Y43"/>
    <mergeCell ref="A44:C44"/>
    <mergeCell ref="D44:M44"/>
    <mergeCell ref="O44:Q44"/>
    <mergeCell ref="R44:Y44"/>
    <mergeCell ref="A49:C49"/>
    <mergeCell ref="D49:M49"/>
    <mergeCell ref="O49:Q49"/>
    <mergeCell ref="R49:Y49"/>
    <mergeCell ref="A50:C50"/>
    <mergeCell ref="D50:M50"/>
    <mergeCell ref="O50:Q50"/>
    <mergeCell ref="R50:Y50"/>
    <mergeCell ref="A47:C47"/>
    <mergeCell ref="D47:M47"/>
    <mergeCell ref="O47:Q47"/>
    <mergeCell ref="R47:Y47"/>
    <mergeCell ref="A48:C48"/>
    <mergeCell ref="D48:M48"/>
    <mergeCell ref="O48:Q48"/>
    <mergeCell ref="R48:Y48"/>
    <mergeCell ref="A51:C51"/>
    <mergeCell ref="D51:M51"/>
    <mergeCell ref="O51:Q51"/>
    <mergeCell ref="R51:Y51"/>
    <mergeCell ref="A52:Y52"/>
    <mergeCell ref="B53:C53"/>
    <mergeCell ref="D53:E53"/>
    <mergeCell ref="G53:H53"/>
    <mergeCell ref="I53:J53"/>
    <mergeCell ref="L53:M53"/>
    <mergeCell ref="P53:Q53"/>
    <mergeCell ref="T53:V53"/>
    <mergeCell ref="B54:C54"/>
    <mergeCell ref="D54:E54"/>
    <mergeCell ref="G54:H54"/>
    <mergeCell ref="I54:J54"/>
    <mergeCell ref="L54:M54"/>
    <mergeCell ref="P54:Q54"/>
    <mergeCell ref="T54:V54"/>
    <mergeCell ref="T55:V55"/>
    <mergeCell ref="B56:C56"/>
    <mergeCell ref="D56:E56"/>
    <mergeCell ref="G56:H56"/>
    <mergeCell ref="I56:J56"/>
    <mergeCell ref="L56:M56"/>
    <mergeCell ref="P56:Q56"/>
    <mergeCell ref="T56:V56"/>
    <mergeCell ref="B55:C55"/>
    <mergeCell ref="D55:E55"/>
    <mergeCell ref="G55:H55"/>
    <mergeCell ref="I55:J55"/>
    <mergeCell ref="L55:M55"/>
    <mergeCell ref="P55:Q55"/>
    <mergeCell ref="T57:V57"/>
    <mergeCell ref="B58:C58"/>
    <mergeCell ref="D58:E58"/>
    <mergeCell ref="G58:H58"/>
    <mergeCell ref="I58:J58"/>
    <mergeCell ref="L58:M58"/>
    <mergeCell ref="P58:Q58"/>
    <mergeCell ref="T58:V58"/>
    <mergeCell ref="B57:C57"/>
    <mergeCell ref="D57:E57"/>
    <mergeCell ref="G57:H57"/>
    <mergeCell ref="I57:J57"/>
    <mergeCell ref="L57:M57"/>
    <mergeCell ref="P57:Q57"/>
    <mergeCell ref="T59:V59"/>
    <mergeCell ref="B60:C60"/>
    <mergeCell ref="D60:E60"/>
    <mergeCell ref="G60:H60"/>
    <mergeCell ref="I60:J60"/>
    <mergeCell ref="L60:M60"/>
    <mergeCell ref="P60:Q60"/>
    <mergeCell ref="T60:V60"/>
    <mergeCell ref="B59:C59"/>
    <mergeCell ref="D59:E59"/>
    <mergeCell ref="G59:H59"/>
    <mergeCell ref="I59:J59"/>
    <mergeCell ref="L59:M59"/>
    <mergeCell ref="P59:Q59"/>
    <mergeCell ref="T61:V61"/>
    <mergeCell ref="B62:C62"/>
    <mergeCell ref="D62:E62"/>
    <mergeCell ref="G62:H62"/>
    <mergeCell ref="I62:J62"/>
    <mergeCell ref="L62:M62"/>
    <mergeCell ref="P62:Q62"/>
    <mergeCell ref="T62:V62"/>
    <mergeCell ref="B61:C61"/>
    <mergeCell ref="D61:E61"/>
    <mergeCell ref="G61:H61"/>
    <mergeCell ref="I61:J61"/>
    <mergeCell ref="L61:M61"/>
    <mergeCell ref="P61:Q61"/>
    <mergeCell ref="T63:V63"/>
    <mergeCell ref="B64:C64"/>
    <mergeCell ref="D64:E64"/>
    <mergeCell ref="G64:H64"/>
    <mergeCell ref="I64:J64"/>
    <mergeCell ref="L64:M64"/>
    <mergeCell ref="P64:Q64"/>
    <mergeCell ref="T64:V64"/>
    <mergeCell ref="B63:C63"/>
    <mergeCell ref="D63:E63"/>
    <mergeCell ref="G63:H63"/>
    <mergeCell ref="I63:J63"/>
    <mergeCell ref="L63:M63"/>
    <mergeCell ref="P63:Q63"/>
    <mergeCell ref="T65:V65"/>
    <mergeCell ref="B66:C66"/>
    <mergeCell ref="D66:E66"/>
    <mergeCell ref="G66:H66"/>
    <mergeCell ref="I66:J66"/>
    <mergeCell ref="L66:M66"/>
    <mergeCell ref="P66:Q66"/>
    <mergeCell ref="T66:V66"/>
    <mergeCell ref="B65:C65"/>
    <mergeCell ref="D65:E65"/>
    <mergeCell ref="G65:H65"/>
    <mergeCell ref="I65:J65"/>
    <mergeCell ref="L65:M65"/>
    <mergeCell ref="P65:Q65"/>
    <mergeCell ref="T67:V67"/>
    <mergeCell ref="B68:C68"/>
    <mergeCell ref="D68:E68"/>
    <mergeCell ref="G68:H68"/>
    <mergeCell ref="I68:J68"/>
    <mergeCell ref="L68:M68"/>
    <mergeCell ref="P68:Q68"/>
    <mergeCell ref="T68:V68"/>
    <mergeCell ref="B67:C67"/>
    <mergeCell ref="D67:E67"/>
    <mergeCell ref="G67:H67"/>
    <mergeCell ref="I67:J67"/>
    <mergeCell ref="L67:M67"/>
    <mergeCell ref="P67:Q67"/>
    <mergeCell ref="T69:V69"/>
    <mergeCell ref="B70:C70"/>
    <mergeCell ref="D70:E70"/>
    <mergeCell ref="G70:H70"/>
    <mergeCell ref="I70:J70"/>
    <mergeCell ref="L70:M70"/>
    <mergeCell ref="P70:Q70"/>
    <mergeCell ref="T70:V70"/>
    <mergeCell ref="B69:C69"/>
    <mergeCell ref="D69:E69"/>
    <mergeCell ref="G69:H69"/>
    <mergeCell ref="I69:J69"/>
    <mergeCell ref="L69:M69"/>
    <mergeCell ref="P69:Q69"/>
    <mergeCell ref="T71:V71"/>
    <mergeCell ref="A73:C73"/>
    <mergeCell ref="D73:M73"/>
    <mergeCell ref="O73:Q73"/>
    <mergeCell ref="R73:Y73"/>
    <mergeCell ref="A74:C74"/>
    <mergeCell ref="D74:M74"/>
    <mergeCell ref="O74:Q74"/>
    <mergeCell ref="R74:Y74"/>
    <mergeCell ref="B71:C71"/>
    <mergeCell ref="D71:E71"/>
    <mergeCell ref="G71:H71"/>
    <mergeCell ref="I71:J71"/>
    <mergeCell ref="L71:M71"/>
    <mergeCell ref="P71:Q71"/>
    <mergeCell ref="A77:Y77"/>
    <mergeCell ref="B78:C78"/>
    <mergeCell ref="D78:E78"/>
    <mergeCell ref="G78:H78"/>
    <mergeCell ref="I78:J78"/>
    <mergeCell ref="L78:M78"/>
    <mergeCell ref="P78:Q78"/>
    <mergeCell ref="T78:V78"/>
    <mergeCell ref="A75:C75"/>
    <mergeCell ref="D75:M75"/>
    <mergeCell ref="O75:Q75"/>
    <mergeCell ref="R75:Y75"/>
    <mergeCell ref="A76:C76"/>
    <mergeCell ref="D76:M76"/>
    <mergeCell ref="O76:Q76"/>
    <mergeCell ref="R76:Y76"/>
    <mergeCell ref="T79:V79"/>
    <mergeCell ref="B80:C80"/>
    <mergeCell ref="D80:E80"/>
    <mergeCell ref="G80:H80"/>
    <mergeCell ref="I80:J80"/>
    <mergeCell ref="L80:M80"/>
    <mergeCell ref="P80:Q80"/>
    <mergeCell ref="T80:V80"/>
    <mergeCell ref="B79:C79"/>
    <mergeCell ref="D79:E79"/>
    <mergeCell ref="G79:H79"/>
    <mergeCell ref="I79:J79"/>
    <mergeCell ref="L79:M79"/>
    <mergeCell ref="P79:Q79"/>
    <mergeCell ref="T81:V81"/>
    <mergeCell ref="A83:C83"/>
    <mergeCell ref="D83:M83"/>
    <mergeCell ref="O83:Q83"/>
    <mergeCell ref="R83:Y83"/>
    <mergeCell ref="A84:C84"/>
    <mergeCell ref="D84:M84"/>
    <mergeCell ref="O84:Q84"/>
    <mergeCell ref="R84:Y84"/>
    <mergeCell ref="B81:C81"/>
    <mergeCell ref="D81:E81"/>
    <mergeCell ref="G81:H81"/>
    <mergeCell ref="I81:J81"/>
    <mergeCell ref="L81:M81"/>
    <mergeCell ref="P81:Q81"/>
    <mergeCell ref="A87:C87"/>
    <mergeCell ref="D87:M87"/>
    <mergeCell ref="O87:Q87"/>
    <mergeCell ref="R87:Y87"/>
    <mergeCell ref="A89:C89"/>
    <mergeCell ref="D89:M89"/>
    <mergeCell ref="O89:Q89"/>
    <mergeCell ref="R89:Y89"/>
    <mergeCell ref="A85:C85"/>
    <mergeCell ref="D85:M85"/>
    <mergeCell ref="O85:Q85"/>
    <mergeCell ref="R85:Y85"/>
    <mergeCell ref="A86:C86"/>
    <mergeCell ref="D86:M86"/>
    <mergeCell ref="O86:Q86"/>
    <mergeCell ref="R86:Y86"/>
    <mergeCell ref="A93:C93"/>
    <mergeCell ref="D93:M93"/>
    <mergeCell ref="O93:Q93"/>
    <mergeCell ref="R93:Y93"/>
    <mergeCell ref="A94:C94"/>
    <mergeCell ref="D94:M94"/>
    <mergeCell ref="O94:Q94"/>
    <mergeCell ref="R94:Y94"/>
    <mergeCell ref="A91:C91"/>
    <mergeCell ref="D91:M91"/>
    <mergeCell ref="O91:Q91"/>
    <mergeCell ref="R91:Y91"/>
    <mergeCell ref="A92:C92"/>
    <mergeCell ref="D92:M92"/>
    <mergeCell ref="O92:Q92"/>
    <mergeCell ref="R92:Y92"/>
    <mergeCell ref="V97:Y97"/>
    <mergeCell ref="A96:B96"/>
    <mergeCell ref="C96:L96"/>
    <mergeCell ref="M96:Y96"/>
    <mergeCell ref="A97:B97"/>
    <mergeCell ref="C97:D97"/>
    <mergeCell ref="E97:G97"/>
    <mergeCell ref="H97:I97"/>
    <mergeCell ref="J97:L97"/>
    <mergeCell ref="M97:P97"/>
    <mergeCell ref="Q97:T97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&amp;R02-01-05 Стр. &amp;P</oddFooter>
  </headerFooter>
  <rowBreaks count="1" manualBreakCount="1">
    <brk id="9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Y65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14.25" customHeight="1" x14ac:dyDescent="0.25"/>
    <row r="2" spans="1:25" ht="16.5" customHeight="1" x14ac:dyDescent="0.25">
      <c r="A2" s="42" t="s">
        <v>968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11.45" customHeight="1" x14ac:dyDescent="0.25">
      <c r="A3" s="43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21" customHeight="1" x14ac:dyDescent="0.25">
      <c r="A4" s="47" t="s">
        <v>888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18" customHeight="1" x14ac:dyDescent="0.25">
      <c r="A5" s="48" t="s">
        <v>889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ht="15.75" customHeight="1" x14ac:dyDescent="0.25">
      <c r="A6" s="49" t="s">
        <v>4</v>
      </c>
      <c r="B6" s="17"/>
      <c r="C6" s="17"/>
      <c r="D6" s="49" t="s">
        <v>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18.95" customHeight="1" x14ac:dyDescent="0.25">
      <c r="A7" s="49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50">
        <v>1642287</v>
      </c>
      <c r="L7" s="17"/>
      <c r="M7" s="17"/>
      <c r="N7" s="49" t="s">
        <v>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14.25" customHeight="1" x14ac:dyDescent="0.25">
      <c r="A8" s="45" t="s">
        <v>7</v>
      </c>
      <c r="B8" s="17"/>
      <c r="C8" s="17"/>
      <c r="D8" s="17"/>
      <c r="E8" s="17"/>
      <c r="F8" s="17"/>
      <c r="G8" s="17"/>
      <c r="H8" s="17"/>
      <c r="I8" s="17"/>
      <c r="J8" s="17"/>
      <c r="K8" s="46">
        <v>253442</v>
      </c>
      <c r="L8" s="17"/>
      <c r="M8" s="17"/>
      <c r="N8" s="45" t="s">
        <v>6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14.25" customHeight="1" x14ac:dyDescent="0.25">
      <c r="A9" s="45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46">
        <v>827</v>
      </c>
      <c r="L9" s="17"/>
      <c r="M9" s="17"/>
      <c r="N9" s="45" t="s">
        <v>9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4.25" customHeight="1" x14ac:dyDescent="0.25">
      <c r="A10" s="35" t="s">
        <v>987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0.100000000000001" customHeight="1" x14ac:dyDescent="0.25">
      <c r="A11" s="37" t="s">
        <v>10</v>
      </c>
      <c r="B11" s="30" t="s">
        <v>11</v>
      </c>
      <c r="C11" s="31"/>
      <c r="D11" s="30" t="s">
        <v>12</v>
      </c>
      <c r="E11" s="31"/>
      <c r="F11" s="37" t="s">
        <v>13</v>
      </c>
      <c r="G11" s="30" t="s">
        <v>14</v>
      </c>
      <c r="H11" s="31"/>
      <c r="I11" s="34" t="s">
        <v>15</v>
      </c>
      <c r="J11" s="19"/>
      <c r="K11" s="19"/>
      <c r="L11" s="19"/>
      <c r="M11" s="19"/>
      <c r="N11" s="19"/>
      <c r="O11" s="20"/>
      <c r="P11" s="34" t="s">
        <v>16</v>
      </c>
      <c r="Q11" s="19"/>
      <c r="R11" s="19"/>
      <c r="S11" s="19"/>
      <c r="T11" s="19"/>
      <c r="U11" s="19"/>
      <c r="V11" s="19"/>
      <c r="W11" s="20"/>
      <c r="X11" s="37" t="s">
        <v>17</v>
      </c>
      <c r="Y11" s="37" t="s">
        <v>18</v>
      </c>
    </row>
    <row r="12" spans="1:25" ht="20.100000000000001" customHeight="1" x14ac:dyDescent="0.25">
      <c r="A12" s="38"/>
      <c r="B12" s="40"/>
      <c r="C12" s="41"/>
      <c r="D12" s="40"/>
      <c r="E12" s="41"/>
      <c r="F12" s="38"/>
      <c r="G12" s="40"/>
      <c r="H12" s="41"/>
      <c r="I12" s="30" t="s">
        <v>19</v>
      </c>
      <c r="J12" s="31"/>
      <c r="K12" s="34" t="s">
        <v>20</v>
      </c>
      <c r="L12" s="19"/>
      <c r="M12" s="19"/>
      <c r="N12" s="19"/>
      <c r="O12" s="20"/>
      <c r="P12" s="30" t="s">
        <v>19</v>
      </c>
      <c r="Q12" s="31"/>
      <c r="R12" s="34" t="s">
        <v>20</v>
      </c>
      <c r="S12" s="19"/>
      <c r="T12" s="19"/>
      <c r="U12" s="19"/>
      <c r="V12" s="19"/>
      <c r="W12" s="20"/>
      <c r="X12" s="38"/>
      <c r="Y12" s="38"/>
    </row>
    <row r="13" spans="1:25" ht="42.95" customHeight="1" x14ac:dyDescent="0.25">
      <c r="A13" s="39"/>
      <c r="B13" s="32"/>
      <c r="C13" s="33"/>
      <c r="D13" s="32"/>
      <c r="E13" s="33"/>
      <c r="F13" s="39"/>
      <c r="G13" s="32"/>
      <c r="H13" s="33"/>
      <c r="I13" s="32"/>
      <c r="J13" s="33"/>
      <c r="K13" s="2" t="s">
        <v>21</v>
      </c>
      <c r="L13" s="34" t="s">
        <v>22</v>
      </c>
      <c r="M13" s="20"/>
      <c r="N13" s="2" t="s">
        <v>23</v>
      </c>
      <c r="O13" s="2" t="s">
        <v>24</v>
      </c>
      <c r="P13" s="32"/>
      <c r="Q13" s="33"/>
      <c r="R13" s="2" t="s">
        <v>21</v>
      </c>
      <c r="S13" s="2" t="s">
        <v>22</v>
      </c>
      <c r="T13" s="34" t="s">
        <v>23</v>
      </c>
      <c r="U13" s="19"/>
      <c r="V13" s="20"/>
      <c r="W13" s="2" t="s">
        <v>24</v>
      </c>
      <c r="X13" s="39"/>
      <c r="Y13" s="39"/>
    </row>
    <row r="14" spans="1:25" ht="14.25" customHeight="1" x14ac:dyDescent="0.25">
      <c r="A14" s="2">
        <v>1</v>
      </c>
      <c r="B14" s="28">
        <v>2</v>
      </c>
      <c r="C14" s="20"/>
      <c r="D14" s="28">
        <v>3</v>
      </c>
      <c r="E14" s="20"/>
      <c r="F14" s="3">
        <v>4</v>
      </c>
      <c r="G14" s="28">
        <v>5</v>
      </c>
      <c r="H14" s="20"/>
      <c r="I14" s="28">
        <v>6</v>
      </c>
      <c r="J14" s="20"/>
      <c r="K14" s="3">
        <v>7</v>
      </c>
      <c r="L14" s="28">
        <v>8</v>
      </c>
      <c r="M14" s="20"/>
      <c r="N14" s="3">
        <v>9</v>
      </c>
      <c r="O14" s="3">
        <v>10</v>
      </c>
      <c r="P14" s="28">
        <v>11</v>
      </c>
      <c r="Q14" s="20"/>
      <c r="R14" s="3">
        <v>12</v>
      </c>
      <c r="S14" s="3">
        <v>13</v>
      </c>
      <c r="T14" s="28">
        <v>14</v>
      </c>
      <c r="U14" s="19"/>
      <c r="V14" s="20"/>
      <c r="W14" s="3">
        <v>15</v>
      </c>
      <c r="X14" s="3">
        <v>16</v>
      </c>
      <c r="Y14" s="3">
        <v>17</v>
      </c>
    </row>
    <row r="15" spans="1:25" ht="18.2" customHeight="1" x14ac:dyDescent="0.25">
      <c r="A15" s="29" t="s">
        <v>890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18.2" customHeight="1" x14ac:dyDescent="0.25">
      <c r="A16" s="29" t="s">
        <v>649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110.25" customHeight="1" x14ac:dyDescent="0.25">
      <c r="A17" s="4" t="s">
        <v>27</v>
      </c>
      <c r="B17" s="26" t="s">
        <v>891</v>
      </c>
      <c r="C17" s="20"/>
      <c r="D17" s="26" t="s">
        <v>892</v>
      </c>
      <c r="E17" s="20"/>
      <c r="F17" s="5" t="s">
        <v>88</v>
      </c>
      <c r="G17" s="27">
        <v>14</v>
      </c>
      <c r="H17" s="20"/>
      <c r="I17" s="27">
        <v>876.8</v>
      </c>
      <c r="J17" s="20"/>
      <c r="K17" s="6">
        <v>823.02</v>
      </c>
      <c r="L17" s="27">
        <v>34.92</v>
      </c>
      <c r="M17" s="20"/>
      <c r="N17" s="7"/>
      <c r="O17" s="6">
        <v>18.86</v>
      </c>
      <c r="P17" s="27">
        <v>12275.2</v>
      </c>
      <c r="Q17" s="20"/>
      <c r="R17" s="6">
        <v>11522.28</v>
      </c>
      <c r="S17" s="6">
        <v>488.88</v>
      </c>
      <c r="T17" s="25"/>
      <c r="U17" s="19"/>
      <c r="V17" s="20"/>
      <c r="W17" s="6">
        <v>3.11</v>
      </c>
      <c r="X17" s="6">
        <v>43.54</v>
      </c>
      <c r="Y17" s="7"/>
    </row>
    <row r="18" spans="1:25" ht="111" customHeight="1" x14ac:dyDescent="0.25">
      <c r="A18" s="4" t="s">
        <v>31</v>
      </c>
      <c r="B18" s="26" t="s">
        <v>893</v>
      </c>
      <c r="C18" s="20"/>
      <c r="D18" s="26" t="s">
        <v>894</v>
      </c>
      <c r="E18" s="20"/>
      <c r="F18" s="5" t="s">
        <v>88</v>
      </c>
      <c r="G18" s="27">
        <v>1</v>
      </c>
      <c r="H18" s="20"/>
      <c r="I18" s="27">
        <v>63934.78</v>
      </c>
      <c r="J18" s="24"/>
      <c r="K18" s="6">
        <v>61367.31</v>
      </c>
      <c r="L18" s="27">
        <v>36.31</v>
      </c>
      <c r="M18" s="24"/>
      <c r="N18" s="6">
        <v>11.61</v>
      </c>
      <c r="O18" s="6">
        <v>2531.16</v>
      </c>
      <c r="P18" s="27">
        <v>63934.78</v>
      </c>
      <c r="Q18" s="24"/>
      <c r="R18" s="6">
        <v>61367.31</v>
      </c>
      <c r="S18" s="6">
        <v>36.31</v>
      </c>
      <c r="T18" s="27">
        <v>11.61</v>
      </c>
      <c r="U18" s="23"/>
      <c r="V18" s="24"/>
      <c r="W18" s="6">
        <v>245</v>
      </c>
      <c r="X18" s="6">
        <v>245</v>
      </c>
      <c r="Y18" s="6">
        <v>0.05</v>
      </c>
    </row>
    <row r="19" spans="1:25" ht="118.5" customHeight="1" x14ac:dyDescent="0.25">
      <c r="A19" s="4" t="s">
        <v>35</v>
      </c>
      <c r="B19" s="26" t="s">
        <v>809</v>
      </c>
      <c r="C19" s="24"/>
      <c r="D19" s="26" t="s">
        <v>895</v>
      </c>
      <c r="E19" s="24"/>
      <c r="F19" s="5" t="s">
        <v>88</v>
      </c>
      <c r="G19" s="27">
        <v>1</v>
      </c>
      <c r="H19" s="24"/>
      <c r="I19" s="27">
        <v>3501.28</v>
      </c>
      <c r="J19" s="24"/>
      <c r="K19" s="6">
        <v>2708.95</v>
      </c>
      <c r="L19" s="27">
        <v>319.44</v>
      </c>
      <c r="M19" s="24"/>
      <c r="N19" s="6">
        <v>102.46</v>
      </c>
      <c r="O19" s="6">
        <v>472.89</v>
      </c>
      <c r="P19" s="27">
        <v>3501.28</v>
      </c>
      <c r="Q19" s="24"/>
      <c r="R19" s="6">
        <v>2708.95</v>
      </c>
      <c r="S19" s="6">
        <v>319.44</v>
      </c>
      <c r="T19" s="27">
        <v>102.46</v>
      </c>
      <c r="U19" s="23"/>
      <c r="V19" s="24"/>
      <c r="W19" s="6">
        <v>10.1</v>
      </c>
      <c r="X19" s="6">
        <v>10.1</v>
      </c>
      <c r="Y19" s="6">
        <v>0.44</v>
      </c>
    </row>
    <row r="20" spans="1:25" ht="110.25" customHeight="1" x14ac:dyDescent="0.25">
      <c r="A20" s="4" t="s">
        <v>38</v>
      </c>
      <c r="B20" s="26" t="s">
        <v>896</v>
      </c>
      <c r="C20" s="24"/>
      <c r="D20" s="26" t="s">
        <v>897</v>
      </c>
      <c r="E20" s="24"/>
      <c r="F20" s="5" t="s">
        <v>88</v>
      </c>
      <c r="G20" s="27">
        <v>1</v>
      </c>
      <c r="H20" s="24"/>
      <c r="I20" s="27">
        <v>337.92</v>
      </c>
      <c r="J20" s="24"/>
      <c r="K20" s="6">
        <v>212.58</v>
      </c>
      <c r="L20" s="27">
        <v>121.09</v>
      </c>
      <c r="M20" s="24"/>
      <c r="N20" s="7"/>
      <c r="O20" s="6">
        <v>4.25</v>
      </c>
      <c r="P20" s="27">
        <v>337.92</v>
      </c>
      <c r="Q20" s="24"/>
      <c r="R20" s="6">
        <v>212.58</v>
      </c>
      <c r="S20" s="6">
        <v>121.09</v>
      </c>
      <c r="T20" s="25"/>
      <c r="U20" s="23"/>
      <c r="V20" s="24"/>
      <c r="W20" s="6">
        <v>1.03</v>
      </c>
      <c r="X20" s="6">
        <v>1.03</v>
      </c>
      <c r="Y20" s="7"/>
    </row>
    <row r="21" spans="1:25" ht="110.25" customHeight="1" x14ac:dyDescent="0.25">
      <c r="A21" s="4" t="s">
        <v>41</v>
      </c>
      <c r="B21" s="26" t="s">
        <v>896</v>
      </c>
      <c r="C21" s="24"/>
      <c r="D21" s="26" t="s">
        <v>897</v>
      </c>
      <c r="E21" s="24"/>
      <c r="F21" s="5" t="s">
        <v>88</v>
      </c>
      <c r="G21" s="27">
        <v>1</v>
      </c>
      <c r="H21" s="24"/>
      <c r="I21" s="27">
        <v>337.92</v>
      </c>
      <c r="J21" s="24"/>
      <c r="K21" s="6">
        <v>212.58</v>
      </c>
      <c r="L21" s="27">
        <v>121.09</v>
      </c>
      <c r="M21" s="24"/>
      <c r="N21" s="7"/>
      <c r="O21" s="6">
        <v>4.25</v>
      </c>
      <c r="P21" s="27">
        <v>337.92</v>
      </c>
      <c r="Q21" s="24"/>
      <c r="R21" s="6">
        <v>212.58</v>
      </c>
      <c r="S21" s="6">
        <v>121.09</v>
      </c>
      <c r="T21" s="25"/>
      <c r="U21" s="23"/>
      <c r="V21" s="24"/>
      <c r="W21" s="6">
        <v>1.03</v>
      </c>
      <c r="X21" s="6">
        <v>1.03</v>
      </c>
      <c r="Y21" s="7"/>
    </row>
    <row r="22" spans="1:25" ht="110.25" customHeight="1" x14ac:dyDescent="0.25">
      <c r="A22" s="4" t="s">
        <v>45</v>
      </c>
      <c r="B22" s="26" t="s">
        <v>898</v>
      </c>
      <c r="C22" s="24"/>
      <c r="D22" s="26" t="s">
        <v>899</v>
      </c>
      <c r="E22" s="24"/>
      <c r="F22" s="5" t="s">
        <v>828</v>
      </c>
      <c r="G22" s="27">
        <v>8</v>
      </c>
      <c r="H22" s="24"/>
      <c r="I22" s="27">
        <v>4940.55</v>
      </c>
      <c r="J22" s="24"/>
      <c r="K22" s="6">
        <v>4843.7</v>
      </c>
      <c r="L22" s="25"/>
      <c r="M22" s="24"/>
      <c r="N22" s="7"/>
      <c r="O22" s="6">
        <v>96.85</v>
      </c>
      <c r="P22" s="27">
        <v>39524.400000000001</v>
      </c>
      <c r="Q22" s="24"/>
      <c r="R22" s="6">
        <v>38749.599999999999</v>
      </c>
      <c r="S22" s="7"/>
      <c r="T22" s="25"/>
      <c r="U22" s="23"/>
      <c r="V22" s="24"/>
      <c r="W22" s="6">
        <v>15.5</v>
      </c>
      <c r="X22" s="6">
        <v>124</v>
      </c>
      <c r="Y22" s="7"/>
    </row>
    <row r="23" spans="1:25" ht="120.75" customHeight="1" x14ac:dyDescent="0.25">
      <c r="A23" s="4" t="s">
        <v>49</v>
      </c>
      <c r="B23" s="26" t="s">
        <v>900</v>
      </c>
      <c r="C23" s="24"/>
      <c r="D23" s="26" t="s">
        <v>901</v>
      </c>
      <c r="E23" s="24"/>
      <c r="F23" s="5" t="s">
        <v>825</v>
      </c>
      <c r="G23" s="27">
        <v>1</v>
      </c>
      <c r="H23" s="24"/>
      <c r="I23" s="27">
        <v>22296.82</v>
      </c>
      <c r="J23" s="24"/>
      <c r="K23" s="6">
        <v>22296.82</v>
      </c>
      <c r="L23" s="25"/>
      <c r="M23" s="24"/>
      <c r="N23" s="7"/>
      <c r="O23" s="7"/>
      <c r="P23" s="27">
        <v>22296.82</v>
      </c>
      <c r="Q23" s="24"/>
      <c r="R23" s="6">
        <v>22296.82</v>
      </c>
      <c r="S23" s="7"/>
      <c r="T23" s="25"/>
      <c r="U23" s="23"/>
      <c r="V23" s="24"/>
      <c r="W23" s="6">
        <v>65</v>
      </c>
      <c r="X23" s="6">
        <v>65</v>
      </c>
      <c r="Y23" s="7"/>
    </row>
    <row r="24" spans="1:25" ht="118.5" customHeight="1" x14ac:dyDescent="0.25">
      <c r="A24" s="4" t="s">
        <v>123</v>
      </c>
      <c r="B24" s="26" t="s">
        <v>831</v>
      </c>
      <c r="C24" s="24"/>
      <c r="D24" s="26" t="s">
        <v>832</v>
      </c>
      <c r="E24" s="24"/>
      <c r="F24" s="5" t="s">
        <v>833</v>
      </c>
      <c r="G24" s="27">
        <v>1</v>
      </c>
      <c r="H24" s="24"/>
      <c r="I24" s="27">
        <v>145850.98000000001</v>
      </c>
      <c r="J24" s="24"/>
      <c r="K24" s="6">
        <v>103401.43</v>
      </c>
      <c r="L24" s="27">
        <v>40381.54</v>
      </c>
      <c r="M24" s="24"/>
      <c r="N24" s="6">
        <v>12855.96</v>
      </c>
      <c r="O24" s="6">
        <v>2068.0100000000002</v>
      </c>
      <c r="P24" s="27">
        <v>145850.98000000001</v>
      </c>
      <c r="Q24" s="24"/>
      <c r="R24" s="6">
        <v>103401.43</v>
      </c>
      <c r="S24" s="6">
        <v>40381.54</v>
      </c>
      <c r="T24" s="27">
        <v>12855.96</v>
      </c>
      <c r="U24" s="23"/>
      <c r="V24" s="24"/>
      <c r="W24" s="6">
        <v>289</v>
      </c>
      <c r="X24" s="6">
        <v>289</v>
      </c>
      <c r="Y24" s="6">
        <v>48</v>
      </c>
    </row>
    <row r="25" spans="1:25" ht="8.4499999999999993" customHeight="1" x14ac:dyDescent="0.25"/>
    <row r="26" spans="1:25" ht="18.2" customHeight="1" x14ac:dyDescent="0.25">
      <c r="A26" s="18" t="s">
        <v>0</v>
      </c>
      <c r="B26" s="23"/>
      <c r="C26" s="24"/>
      <c r="D26" s="18" t="s">
        <v>52</v>
      </c>
      <c r="E26" s="23"/>
      <c r="F26" s="23"/>
      <c r="G26" s="23"/>
      <c r="H26" s="23"/>
      <c r="I26" s="23"/>
      <c r="J26" s="23"/>
      <c r="K26" s="23"/>
      <c r="L26" s="23"/>
      <c r="M26" s="24"/>
      <c r="N26" s="8" t="s">
        <v>0</v>
      </c>
      <c r="O26" s="21" t="s">
        <v>902</v>
      </c>
      <c r="P26" s="23"/>
      <c r="Q26" s="24"/>
      <c r="R26" s="18" t="s">
        <v>0</v>
      </c>
      <c r="S26" s="23"/>
      <c r="T26" s="23"/>
      <c r="U26" s="23"/>
      <c r="V26" s="23"/>
      <c r="W26" s="23"/>
      <c r="X26" s="23"/>
      <c r="Y26" s="24"/>
    </row>
    <row r="27" spans="1:25" ht="18.2" customHeight="1" x14ac:dyDescent="0.25">
      <c r="A27" s="18" t="s">
        <v>0</v>
      </c>
      <c r="B27" s="23"/>
      <c r="C27" s="24"/>
      <c r="D27" s="18" t="s">
        <v>84</v>
      </c>
      <c r="E27" s="23"/>
      <c r="F27" s="23"/>
      <c r="G27" s="23"/>
      <c r="H27" s="23"/>
      <c r="I27" s="23"/>
      <c r="J27" s="23"/>
      <c r="K27" s="23"/>
      <c r="L27" s="23"/>
      <c r="M27" s="24"/>
      <c r="N27" s="8" t="s">
        <v>0</v>
      </c>
      <c r="O27" s="21" t="s">
        <v>903</v>
      </c>
      <c r="P27" s="23"/>
      <c r="Q27" s="24"/>
      <c r="R27" s="18" t="s">
        <v>0</v>
      </c>
      <c r="S27" s="23"/>
      <c r="T27" s="23"/>
      <c r="U27" s="23"/>
      <c r="V27" s="23"/>
      <c r="W27" s="23"/>
      <c r="X27" s="23"/>
      <c r="Y27" s="24"/>
    </row>
    <row r="28" spans="1:25" ht="18.2" customHeight="1" x14ac:dyDescent="0.25">
      <c r="A28" s="18" t="s">
        <v>0</v>
      </c>
      <c r="B28" s="23"/>
      <c r="C28" s="24"/>
      <c r="D28" s="18" t="s">
        <v>54</v>
      </c>
      <c r="E28" s="23"/>
      <c r="F28" s="23"/>
      <c r="G28" s="23"/>
      <c r="H28" s="23"/>
      <c r="I28" s="23"/>
      <c r="J28" s="23"/>
      <c r="K28" s="23"/>
      <c r="L28" s="23"/>
      <c r="M28" s="24"/>
      <c r="N28" s="8" t="s">
        <v>0</v>
      </c>
      <c r="O28" s="21" t="s">
        <v>904</v>
      </c>
      <c r="P28" s="23"/>
      <c r="Q28" s="24"/>
      <c r="R28" s="18" t="s">
        <v>0</v>
      </c>
      <c r="S28" s="23"/>
      <c r="T28" s="23"/>
      <c r="U28" s="23"/>
      <c r="V28" s="23"/>
      <c r="W28" s="23"/>
      <c r="X28" s="23"/>
      <c r="Y28" s="24"/>
    </row>
    <row r="29" spans="1:25" ht="18.2" customHeight="1" x14ac:dyDescent="0.25">
      <c r="A29" s="18" t="s">
        <v>0</v>
      </c>
      <c r="B29" s="23"/>
      <c r="C29" s="24"/>
      <c r="D29" s="18" t="s">
        <v>56</v>
      </c>
      <c r="E29" s="23"/>
      <c r="F29" s="23"/>
      <c r="G29" s="23"/>
      <c r="H29" s="23"/>
      <c r="I29" s="23"/>
      <c r="J29" s="23"/>
      <c r="K29" s="23"/>
      <c r="L29" s="23"/>
      <c r="M29" s="24"/>
      <c r="N29" s="8" t="s">
        <v>0</v>
      </c>
      <c r="O29" s="21" t="s">
        <v>905</v>
      </c>
      <c r="P29" s="23"/>
      <c r="Q29" s="24"/>
      <c r="R29" s="18" t="s">
        <v>0</v>
      </c>
      <c r="S29" s="23"/>
      <c r="T29" s="23"/>
      <c r="U29" s="23"/>
      <c r="V29" s="23"/>
      <c r="W29" s="23"/>
      <c r="X29" s="23"/>
      <c r="Y29" s="24"/>
    </row>
    <row r="30" spans="1:25" ht="18.2" customHeight="1" x14ac:dyDescent="0.25">
      <c r="A30" s="18" t="s">
        <v>0</v>
      </c>
      <c r="B30" s="23"/>
      <c r="C30" s="24"/>
      <c r="D30" s="18" t="s">
        <v>58</v>
      </c>
      <c r="E30" s="23"/>
      <c r="F30" s="23"/>
      <c r="G30" s="23"/>
      <c r="H30" s="23"/>
      <c r="I30" s="23"/>
      <c r="J30" s="23"/>
      <c r="K30" s="23"/>
      <c r="L30" s="23"/>
      <c r="M30" s="24"/>
      <c r="N30" s="8" t="s">
        <v>0</v>
      </c>
      <c r="O30" s="21" t="s">
        <v>906</v>
      </c>
      <c r="P30" s="19"/>
      <c r="Q30" s="20"/>
      <c r="R30" s="18" t="s">
        <v>0</v>
      </c>
      <c r="S30" s="19"/>
      <c r="T30" s="19"/>
      <c r="U30" s="19"/>
      <c r="V30" s="19"/>
      <c r="W30" s="19"/>
      <c r="X30" s="19"/>
      <c r="Y30" s="20"/>
    </row>
    <row r="31" spans="1:25" ht="18.2" customHeight="1" x14ac:dyDescent="0.25">
      <c r="A31" s="18" t="s">
        <v>0</v>
      </c>
      <c r="B31" s="19"/>
      <c r="C31" s="20"/>
      <c r="D31" s="18" t="s">
        <v>60</v>
      </c>
      <c r="E31" s="19"/>
      <c r="F31" s="19"/>
      <c r="G31" s="19"/>
      <c r="H31" s="19"/>
      <c r="I31" s="19"/>
      <c r="J31" s="19"/>
      <c r="K31" s="19"/>
      <c r="L31" s="19"/>
      <c r="M31" s="20"/>
      <c r="N31" s="8" t="s">
        <v>0</v>
      </c>
      <c r="O31" s="21" t="s">
        <v>907</v>
      </c>
      <c r="P31" s="19"/>
      <c r="Q31" s="20"/>
      <c r="R31" s="18" t="s">
        <v>0</v>
      </c>
      <c r="S31" s="19"/>
      <c r="T31" s="19"/>
      <c r="U31" s="19"/>
      <c r="V31" s="19"/>
      <c r="W31" s="19"/>
      <c r="X31" s="19"/>
      <c r="Y31" s="20"/>
    </row>
    <row r="32" spans="1:25" ht="18.2" customHeight="1" x14ac:dyDescent="0.25">
      <c r="A32" s="18" t="s">
        <v>0</v>
      </c>
      <c r="B32" s="19"/>
      <c r="C32" s="20"/>
      <c r="D32" s="18" t="s">
        <v>62</v>
      </c>
      <c r="E32" s="19"/>
      <c r="F32" s="19"/>
      <c r="G32" s="19"/>
      <c r="H32" s="19"/>
      <c r="I32" s="19"/>
      <c r="J32" s="19"/>
      <c r="K32" s="19"/>
      <c r="L32" s="19"/>
      <c r="M32" s="20"/>
      <c r="N32" s="8" t="s">
        <v>0</v>
      </c>
      <c r="O32" s="21" t="s">
        <v>908</v>
      </c>
      <c r="P32" s="19"/>
      <c r="Q32" s="20"/>
      <c r="R32" s="18" t="s">
        <v>0</v>
      </c>
      <c r="S32" s="19"/>
      <c r="T32" s="19"/>
      <c r="U32" s="19"/>
      <c r="V32" s="19"/>
      <c r="W32" s="19"/>
      <c r="X32" s="19"/>
      <c r="Y32" s="20"/>
    </row>
    <row r="33" spans="1:25" ht="18.2" customHeight="1" x14ac:dyDescent="0.25">
      <c r="A33" s="18" t="s">
        <v>0</v>
      </c>
      <c r="B33" s="19"/>
      <c r="C33" s="20"/>
      <c r="D33" s="18" t="s">
        <v>64</v>
      </c>
      <c r="E33" s="19"/>
      <c r="F33" s="19"/>
      <c r="G33" s="19"/>
      <c r="H33" s="19"/>
      <c r="I33" s="19"/>
      <c r="J33" s="19"/>
      <c r="K33" s="19"/>
      <c r="L33" s="19"/>
      <c r="M33" s="20"/>
      <c r="N33" s="8" t="s">
        <v>27</v>
      </c>
      <c r="O33" s="21" t="s">
        <v>909</v>
      </c>
      <c r="P33" s="19"/>
      <c r="Q33" s="20"/>
      <c r="R33" s="18" t="s">
        <v>0</v>
      </c>
      <c r="S33" s="19"/>
      <c r="T33" s="19"/>
      <c r="U33" s="19"/>
      <c r="V33" s="19"/>
      <c r="W33" s="19"/>
      <c r="X33" s="19"/>
      <c r="Y33" s="20"/>
    </row>
    <row r="34" spans="1:25" ht="18.2" customHeight="1" x14ac:dyDescent="0.25">
      <c r="A34" s="18" t="s">
        <v>0</v>
      </c>
      <c r="B34" s="19"/>
      <c r="C34" s="20"/>
      <c r="D34" s="18" t="s">
        <v>66</v>
      </c>
      <c r="E34" s="19"/>
      <c r="F34" s="19"/>
      <c r="G34" s="19"/>
      <c r="H34" s="19"/>
      <c r="I34" s="19"/>
      <c r="J34" s="19"/>
      <c r="K34" s="19"/>
      <c r="L34" s="19"/>
      <c r="M34" s="20"/>
      <c r="N34" s="8" t="s">
        <v>0</v>
      </c>
      <c r="O34" s="21" t="s">
        <v>909</v>
      </c>
      <c r="P34" s="19"/>
      <c r="Q34" s="20"/>
      <c r="R34" s="18" t="s">
        <v>0</v>
      </c>
      <c r="S34" s="19"/>
      <c r="T34" s="19"/>
      <c r="U34" s="19"/>
      <c r="V34" s="19"/>
      <c r="W34" s="19"/>
      <c r="X34" s="19"/>
      <c r="Y34" s="20"/>
    </row>
    <row r="35" spans="1:25" ht="18.2" customHeight="1" x14ac:dyDescent="0.25">
      <c r="A35" s="29" t="s">
        <v>85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</row>
    <row r="36" spans="1:25" ht="34.5" customHeight="1" x14ac:dyDescent="0.25">
      <c r="A36" s="4" t="s">
        <v>127</v>
      </c>
      <c r="B36" s="26" t="s">
        <v>910</v>
      </c>
      <c r="C36" s="20"/>
      <c r="D36" s="26" t="s">
        <v>911</v>
      </c>
      <c r="E36" s="20"/>
      <c r="F36" s="5" t="s">
        <v>88</v>
      </c>
      <c r="G36" s="27">
        <v>1</v>
      </c>
      <c r="H36" s="20"/>
      <c r="I36" s="27">
        <v>19940.650000000001</v>
      </c>
      <c r="J36" s="20"/>
      <c r="K36" s="7"/>
      <c r="L36" s="25"/>
      <c r="M36" s="20"/>
      <c r="N36" s="7"/>
      <c r="O36" s="6">
        <v>19940.650000000001</v>
      </c>
      <c r="P36" s="27">
        <v>19940.650000000001</v>
      </c>
      <c r="Q36" s="20"/>
      <c r="R36" s="7"/>
      <c r="S36" s="7"/>
      <c r="T36" s="25"/>
      <c r="U36" s="19"/>
      <c r="V36" s="20"/>
      <c r="W36" s="7"/>
      <c r="X36" s="7"/>
      <c r="Y36" s="7"/>
    </row>
    <row r="37" spans="1:25" ht="33.75" customHeight="1" x14ac:dyDescent="0.25">
      <c r="A37" s="4" t="s">
        <v>130</v>
      </c>
      <c r="B37" s="26" t="s">
        <v>864</v>
      </c>
      <c r="C37" s="20"/>
      <c r="D37" s="26" t="s">
        <v>865</v>
      </c>
      <c r="E37" s="20"/>
      <c r="F37" s="5" t="s">
        <v>88</v>
      </c>
      <c r="G37" s="27">
        <v>1</v>
      </c>
      <c r="H37" s="20"/>
      <c r="I37" s="27">
        <v>1958.38</v>
      </c>
      <c r="J37" s="20"/>
      <c r="K37" s="7"/>
      <c r="L37" s="25"/>
      <c r="M37" s="20"/>
      <c r="N37" s="7"/>
      <c r="O37" s="6">
        <v>1958.38</v>
      </c>
      <c r="P37" s="27">
        <v>1958.38</v>
      </c>
      <c r="Q37" s="20"/>
      <c r="R37" s="7"/>
      <c r="S37" s="7"/>
      <c r="T37" s="25"/>
      <c r="U37" s="19"/>
      <c r="V37" s="20"/>
      <c r="W37" s="7"/>
      <c r="X37" s="7"/>
      <c r="Y37" s="7"/>
    </row>
    <row r="38" spans="1:25" ht="33" customHeight="1" x14ac:dyDescent="0.25">
      <c r="A38" s="4" t="s">
        <v>134</v>
      </c>
      <c r="B38" s="26" t="s">
        <v>912</v>
      </c>
      <c r="C38" s="20"/>
      <c r="D38" s="26" t="s">
        <v>913</v>
      </c>
      <c r="E38" s="20"/>
      <c r="F38" s="5" t="s">
        <v>88</v>
      </c>
      <c r="G38" s="27">
        <v>1</v>
      </c>
      <c r="H38" s="20"/>
      <c r="I38" s="27">
        <v>63329.18</v>
      </c>
      <c r="J38" s="20"/>
      <c r="K38" s="7"/>
      <c r="L38" s="25"/>
      <c r="M38" s="20"/>
      <c r="N38" s="7"/>
      <c r="O38" s="6">
        <v>63329.18</v>
      </c>
      <c r="P38" s="27">
        <v>63329.18</v>
      </c>
      <c r="Q38" s="20"/>
      <c r="R38" s="7"/>
      <c r="S38" s="7"/>
      <c r="T38" s="25"/>
      <c r="U38" s="19"/>
      <c r="V38" s="20"/>
      <c r="W38" s="7"/>
      <c r="X38" s="7"/>
      <c r="Y38" s="7"/>
    </row>
    <row r="39" spans="1:25" ht="52.5" customHeight="1" x14ac:dyDescent="0.25">
      <c r="A39" s="4" t="s">
        <v>138</v>
      </c>
      <c r="B39" s="26" t="s">
        <v>914</v>
      </c>
      <c r="C39" s="20"/>
      <c r="D39" s="26" t="s">
        <v>915</v>
      </c>
      <c r="E39" s="20"/>
      <c r="F39" s="5" t="s">
        <v>870</v>
      </c>
      <c r="G39" s="27">
        <v>1</v>
      </c>
      <c r="H39" s="20"/>
      <c r="I39" s="27">
        <v>408328.73</v>
      </c>
      <c r="J39" s="20"/>
      <c r="K39" s="7"/>
      <c r="L39" s="25"/>
      <c r="M39" s="20"/>
      <c r="N39" s="7"/>
      <c r="O39" s="6">
        <v>408328.73</v>
      </c>
      <c r="P39" s="27">
        <v>408328.73</v>
      </c>
      <c r="Q39" s="20"/>
      <c r="R39" s="7"/>
      <c r="S39" s="7"/>
      <c r="T39" s="25"/>
      <c r="U39" s="19"/>
      <c r="V39" s="20"/>
      <c r="W39" s="7"/>
      <c r="X39" s="7"/>
      <c r="Y39" s="7"/>
    </row>
    <row r="40" spans="1:25" ht="8.4499999999999993" customHeight="1" x14ac:dyDescent="0.25"/>
    <row r="41" spans="1:25" ht="18.2" customHeight="1" x14ac:dyDescent="0.25">
      <c r="A41" s="18" t="s">
        <v>0</v>
      </c>
      <c r="B41" s="19"/>
      <c r="C41" s="20"/>
      <c r="D41" s="18" t="s">
        <v>52</v>
      </c>
      <c r="E41" s="19"/>
      <c r="F41" s="19"/>
      <c r="G41" s="19"/>
      <c r="H41" s="19"/>
      <c r="I41" s="19"/>
      <c r="J41" s="19"/>
      <c r="K41" s="19"/>
      <c r="L41" s="19"/>
      <c r="M41" s="20"/>
      <c r="N41" s="8" t="s">
        <v>0</v>
      </c>
      <c r="O41" s="21" t="s">
        <v>916</v>
      </c>
      <c r="P41" s="19"/>
      <c r="Q41" s="20"/>
      <c r="R41" s="18" t="s">
        <v>0</v>
      </c>
      <c r="S41" s="19"/>
      <c r="T41" s="19"/>
      <c r="U41" s="19"/>
      <c r="V41" s="19"/>
      <c r="W41" s="19"/>
      <c r="X41" s="19"/>
      <c r="Y41" s="20"/>
    </row>
    <row r="42" spans="1:25" ht="18.2" customHeight="1" x14ac:dyDescent="0.25">
      <c r="A42" s="18" t="s">
        <v>0</v>
      </c>
      <c r="B42" s="19"/>
      <c r="C42" s="20"/>
      <c r="D42" s="18" t="s">
        <v>89</v>
      </c>
      <c r="E42" s="19"/>
      <c r="F42" s="19"/>
      <c r="G42" s="19"/>
      <c r="H42" s="19"/>
      <c r="I42" s="19"/>
      <c r="J42" s="19"/>
      <c r="K42" s="19"/>
      <c r="L42" s="19"/>
      <c r="M42" s="20"/>
      <c r="N42" s="8" t="s">
        <v>0</v>
      </c>
      <c r="O42" s="21" t="s">
        <v>916</v>
      </c>
      <c r="P42" s="19"/>
      <c r="Q42" s="20"/>
      <c r="R42" s="18" t="s">
        <v>0</v>
      </c>
      <c r="S42" s="19"/>
      <c r="T42" s="19"/>
      <c r="U42" s="19"/>
      <c r="V42" s="19"/>
      <c r="W42" s="19"/>
      <c r="X42" s="19"/>
      <c r="Y42" s="20"/>
    </row>
    <row r="43" spans="1:25" ht="18.2" customHeight="1" x14ac:dyDescent="0.25">
      <c r="A43" s="18" t="s">
        <v>0</v>
      </c>
      <c r="B43" s="19"/>
      <c r="C43" s="20"/>
      <c r="D43" s="18" t="s">
        <v>64</v>
      </c>
      <c r="E43" s="19"/>
      <c r="F43" s="19"/>
      <c r="G43" s="19"/>
      <c r="H43" s="19"/>
      <c r="I43" s="19"/>
      <c r="J43" s="19"/>
      <c r="K43" s="19"/>
      <c r="L43" s="19"/>
      <c r="M43" s="20"/>
      <c r="N43" s="8" t="s">
        <v>27</v>
      </c>
      <c r="O43" s="21" t="s">
        <v>916</v>
      </c>
      <c r="P43" s="19"/>
      <c r="Q43" s="20"/>
      <c r="R43" s="18" t="s">
        <v>0</v>
      </c>
      <c r="S43" s="19"/>
      <c r="T43" s="19"/>
      <c r="U43" s="19"/>
      <c r="V43" s="19"/>
      <c r="W43" s="19"/>
      <c r="X43" s="19"/>
      <c r="Y43" s="20"/>
    </row>
    <row r="44" spans="1:25" ht="18.2" customHeight="1" x14ac:dyDescent="0.25">
      <c r="A44" s="18" t="s">
        <v>0</v>
      </c>
      <c r="B44" s="19"/>
      <c r="C44" s="20"/>
      <c r="D44" s="18" t="s">
        <v>66</v>
      </c>
      <c r="E44" s="19"/>
      <c r="F44" s="19"/>
      <c r="G44" s="19"/>
      <c r="H44" s="19"/>
      <c r="I44" s="19"/>
      <c r="J44" s="19"/>
      <c r="K44" s="19"/>
      <c r="L44" s="19"/>
      <c r="M44" s="20"/>
      <c r="N44" s="8" t="s">
        <v>0</v>
      </c>
      <c r="O44" s="21" t="s">
        <v>916</v>
      </c>
      <c r="P44" s="19"/>
      <c r="Q44" s="20"/>
      <c r="R44" s="18" t="s">
        <v>0</v>
      </c>
      <c r="S44" s="19"/>
      <c r="T44" s="19"/>
      <c r="U44" s="19"/>
      <c r="V44" s="19"/>
      <c r="W44" s="19"/>
      <c r="X44" s="19"/>
      <c r="Y44" s="20"/>
    </row>
    <row r="45" spans="1:25" ht="18.2" customHeight="1" x14ac:dyDescent="0.25">
      <c r="A45" s="29" t="s">
        <v>90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</row>
    <row r="46" spans="1:25" ht="33" customHeight="1" x14ac:dyDescent="0.25">
      <c r="A46" s="4" t="s">
        <v>141</v>
      </c>
      <c r="B46" s="26" t="s">
        <v>91</v>
      </c>
      <c r="C46" s="24"/>
      <c r="D46" s="26" t="s">
        <v>917</v>
      </c>
      <c r="E46" s="24"/>
      <c r="F46" s="5" t="s">
        <v>93</v>
      </c>
      <c r="G46" s="27">
        <v>1</v>
      </c>
      <c r="H46" s="24"/>
      <c r="I46" s="27">
        <v>5241.67</v>
      </c>
      <c r="J46" s="24"/>
      <c r="K46" s="7"/>
      <c r="L46" s="25"/>
      <c r="M46" s="24"/>
      <c r="N46" s="7"/>
      <c r="O46" s="6">
        <v>5241.67</v>
      </c>
      <c r="P46" s="27">
        <v>5241.67</v>
      </c>
      <c r="Q46" s="24"/>
      <c r="R46" s="7"/>
      <c r="S46" s="7"/>
      <c r="T46" s="25"/>
      <c r="U46" s="23"/>
      <c r="V46" s="24"/>
      <c r="W46" s="7"/>
      <c r="X46" s="7"/>
      <c r="Y46" s="7"/>
    </row>
    <row r="47" spans="1:25" ht="44.25" customHeight="1" x14ac:dyDescent="0.25">
      <c r="A47" s="4" t="s">
        <v>145</v>
      </c>
      <c r="B47" s="26" t="s">
        <v>91</v>
      </c>
      <c r="C47" s="24"/>
      <c r="D47" s="26" t="s">
        <v>918</v>
      </c>
      <c r="E47" s="24"/>
      <c r="F47" s="5" t="s">
        <v>93</v>
      </c>
      <c r="G47" s="27">
        <v>1</v>
      </c>
      <c r="H47" s="24"/>
      <c r="I47" s="27">
        <v>8750</v>
      </c>
      <c r="J47" s="24"/>
      <c r="K47" s="7"/>
      <c r="L47" s="25"/>
      <c r="M47" s="24"/>
      <c r="N47" s="7"/>
      <c r="O47" s="6">
        <v>8750</v>
      </c>
      <c r="P47" s="27">
        <v>8750</v>
      </c>
      <c r="Q47" s="24"/>
      <c r="R47" s="7"/>
      <c r="S47" s="7"/>
      <c r="T47" s="25"/>
      <c r="U47" s="23"/>
      <c r="V47" s="24"/>
      <c r="W47" s="7"/>
      <c r="X47" s="7"/>
      <c r="Y47" s="7"/>
    </row>
    <row r="48" spans="1:25" ht="45" customHeight="1" x14ac:dyDescent="0.25">
      <c r="A48" s="4" t="s">
        <v>148</v>
      </c>
      <c r="B48" s="26" t="s">
        <v>91</v>
      </c>
      <c r="C48" s="24"/>
      <c r="D48" s="26" t="s">
        <v>919</v>
      </c>
      <c r="E48" s="24"/>
      <c r="F48" s="5" t="s">
        <v>93</v>
      </c>
      <c r="G48" s="27">
        <v>12</v>
      </c>
      <c r="H48" s="24"/>
      <c r="I48" s="27">
        <v>12333.33</v>
      </c>
      <c r="J48" s="24"/>
      <c r="K48" s="7"/>
      <c r="L48" s="25"/>
      <c r="M48" s="24"/>
      <c r="N48" s="7"/>
      <c r="O48" s="6">
        <v>12333.33</v>
      </c>
      <c r="P48" s="27">
        <v>147999.96</v>
      </c>
      <c r="Q48" s="24"/>
      <c r="R48" s="7"/>
      <c r="S48" s="7"/>
      <c r="T48" s="25"/>
      <c r="U48" s="23"/>
      <c r="V48" s="24"/>
      <c r="W48" s="7"/>
      <c r="X48" s="7"/>
      <c r="Y48" s="7"/>
    </row>
    <row r="49" spans="1:25" ht="8.4499999999999993" customHeight="1" x14ac:dyDescent="0.25"/>
    <row r="50" spans="1:25" ht="18.2" customHeight="1" x14ac:dyDescent="0.25">
      <c r="A50" s="18" t="s">
        <v>0</v>
      </c>
      <c r="B50" s="23"/>
      <c r="C50" s="24"/>
      <c r="D50" s="18" t="s">
        <v>52</v>
      </c>
      <c r="E50" s="23"/>
      <c r="F50" s="23"/>
      <c r="G50" s="23"/>
      <c r="H50" s="23"/>
      <c r="I50" s="23"/>
      <c r="J50" s="23"/>
      <c r="K50" s="23"/>
      <c r="L50" s="23"/>
      <c r="M50" s="24"/>
      <c r="N50" s="8" t="s">
        <v>0</v>
      </c>
      <c r="O50" s="21" t="s">
        <v>920</v>
      </c>
      <c r="P50" s="23"/>
      <c r="Q50" s="24"/>
      <c r="R50" s="18" t="s">
        <v>0</v>
      </c>
      <c r="S50" s="23"/>
      <c r="T50" s="23"/>
      <c r="U50" s="23"/>
      <c r="V50" s="23"/>
      <c r="W50" s="23"/>
      <c r="X50" s="23"/>
      <c r="Y50" s="24"/>
    </row>
    <row r="51" spans="1:25" ht="18.2" customHeight="1" x14ac:dyDescent="0.25">
      <c r="A51" s="18" t="s">
        <v>0</v>
      </c>
      <c r="B51" s="23"/>
      <c r="C51" s="24"/>
      <c r="D51" s="18" t="s">
        <v>89</v>
      </c>
      <c r="E51" s="23"/>
      <c r="F51" s="23"/>
      <c r="G51" s="23"/>
      <c r="H51" s="23"/>
      <c r="I51" s="23"/>
      <c r="J51" s="23"/>
      <c r="K51" s="23"/>
      <c r="L51" s="23"/>
      <c r="M51" s="24"/>
      <c r="N51" s="8" t="s">
        <v>0</v>
      </c>
      <c r="O51" s="21" t="s">
        <v>920</v>
      </c>
      <c r="P51" s="23"/>
      <c r="Q51" s="24"/>
      <c r="R51" s="18" t="s">
        <v>0</v>
      </c>
      <c r="S51" s="23"/>
      <c r="T51" s="23"/>
      <c r="U51" s="23"/>
      <c r="V51" s="23"/>
      <c r="W51" s="23"/>
      <c r="X51" s="23"/>
      <c r="Y51" s="24"/>
    </row>
    <row r="52" spans="1:25" ht="18.2" customHeight="1" x14ac:dyDescent="0.25">
      <c r="A52" s="18" t="s">
        <v>0</v>
      </c>
      <c r="B52" s="23"/>
      <c r="C52" s="24"/>
      <c r="D52" s="18" t="s">
        <v>64</v>
      </c>
      <c r="E52" s="23"/>
      <c r="F52" s="23"/>
      <c r="G52" s="23"/>
      <c r="H52" s="23"/>
      <c r="I52" s="23"/>
      <c r="J52" s="23"/>
      <c r="K52" s="23"/>
      <c r="L52" s="23"/>
      <c r="M52" s="24"/>
      <c r="N52" s="8" t="s">
        <v>27</v>
      </c>
      <c r="O52" s="21" t="s">
        <v>920</v>
      </c>
      <c r="P52" s="23"/>
      <c r="Q52" s="24"/>
      <c r="R52" s="18" t="s">
        <v>0</v>
      </c>
      <c r="S52" s="19"/>
      <c r="T52" s="19"/>
      <c r="U52" s="19"/>
      <c r="V52" s="19"/>
      <c r="W52" s="19"/>
      <c r="X52" s="19"/>
      <c r="Y52" s="20"/>
    </row>
    <row r="53" spans="1:25" ht="18.2" customHeight="1" x14ac:dyDescent="0.25">
      <c r="A53" s="18" t="s">
        <v>0</v>
      </c>
      <c r="B53" s="19"/>
      <c r="C53" s="20"/>
      <c r="D53" s="18" t="s">
        <v>66</v>
      </c>
      <c r="E53" s="19"/>
      <c r="F53" s="19"/>
      <c r="G53" s="19"/>
      <c r="H53" s="19"/>
      <c r="I53" s="19"/>
      <c r="J53" s="19"/>
      <c r="K53" s="19"/>
      <c r="L53" s="19"/>
      <c r="M53" s="20"/>
      <c r="N53" s="8" t="s">
        <v>0</v>
      </c>
      <c r="O53" s="21" t="s">
        <v>920</v>
      </c>
      <c r="P53" s="19"/>
      <c r="Q53" s="20"/>
      <c r="R53" s="18" t="s">
        <v>0</v>
      </c>
      <c r="S53" s="19"/>
      <c r="T53" s="19"/>
      <c r="U53" s="19"/>
      <c r="V53" s="19"/>
      <c r="W53" s="19"/>
      <c r="X53" s="19"/>
      <c r="Y53" s="20"/>
    </row>
    <row r="54" spans="1:25" ht="18.2" customHeight="1" x14ac:dyDescent="0.25">
      <c r="A54" s="18" t="s">
        <v>0</v>
      </c>
      <c r="B54" s="19"/>
      <c r="C54" s="20"/>
      <c r="D54" s="18" t="s">
        <v>96</v>
      </c>
      <c r="E54" s="19"/>
      <c r="F54" s="19"/>
      <c r="G54" s="19"/>
      <c r="H54" s="19"/>
      <c r="I54" s="19"/>
      <c r="J54" s="19"/>
      <c r="K54" s="19"/>
      <c r="L54" s="19"/>
      <c r="M54" s="20"/>
      <c r="N54" s="8" t="s">
        <v>97</v>
      </c>
      <c r="O54" s="21" t="s">
        <v>921</v>
      </c>
      <c r="P54" s="19"/>
      <c r="Q54" s="20"/>
      <c r="R54" s="18" t="s">
        <v>0</v>
      </c>
      <c r="S54" s="19"/>
      <c r="T54" s="19"/>
      <c r="U54" s="19"/>
      <c r="V54" s="19"/>
      <c r="W54" s="19"/>
      <c r="X54" s="19"/>
      <c r="Y54" s="20"/>
    </row>
    <row r="55" spans="1:25" ht="8.4499999999999993" customHeight="1" x14ac:dyDescent="0.25"/>
    <row r="56" spans="1:25" ht="18.2" customHeight="1" x14ac:dyDescent="0.25">
      <c r="A56" s="18" t="s">
        <v>0</v>
      </c>
      <c r="B56" s="19"/>
      <c r="C56" s="20"/>
      <c r="D56" s="18" t="s">
        <v>67</v>
      </c>
      <c r="E56" s="19"/>
      <c r="F56" s="19"/>
      <c r="G56" s="19"/>
      <c r="H56" s="19"/>
      <c r="I56" s="19"/>
      <c r="J56" s="19"/>
      <c r="K56" s="19"/>
      <c r="L56" s="19"/>
      <c r="M56" s="20"/>
      <c r="N56" s="8" t="s">
        <v>0</v>
      </c>
      <c r="O56" s="21" t="s">
        <v>922</v>
      </c>
      <c r="P56" s="19"/>
      <c r="Q56" s="20"/>
      <c r="R56" s="18" t="s">
        <v>0</v>
      </c>
      <c r="S56" s="19"/>
      <c r="T56" s="19"/>
      <c r="U56" s="19"/>
      <c r="V56" s="19"/>
      <c r="W56" s="19"/>
      <c r="X56" s="19"/>
      <c r="Y56" s="20"/>
    </row>
    <row r="57" spans="1:25" ht="8.4499999999999993" customHeight="1" x14ac:dyDescent="0.25"/>
    <row r="58" spans="1:25" ht="18.2" customHeight="1" x14ac:dyDescent="0.25">
      <c r="A58" s="18" t="s">
        <v>0</v>
      </c>
      <c r="B58" s="19"/>
      <c r="C58" s="20"/>
      <c r="D58" s="18" t="s">
        <v>68</v>
      </c>
      <c r="E58" s="19"/>
      <c r="F58" s="19"/>
      <c r="G58" s="19"/>
      <c r="H58" s="19"/>
      <c r="I58" s="19"/>
      <c r="J58" s="19"/>
      <c r="K58" s="19"/>
      <c r="L58" s="19"/>
      <c r="M58" s="20"/>
      <c r="N58" s="8" t="s">
        <v>0</v>
      </c>
      <c r="O58" s="21" t="s">
        <v>922</v>
      </c>
      <c r="P58" s="19"/>
      <c r="Q58" s="20"/>
      <c r="R58" s="18" t="s">
        <v>0</v>
      </c>
      <c r="S58" s="19"/>
      <c r="T58" s="19"/>
      <c r="U58" s="19"/>
      <c r="V58" s="19"/>
      <c r="W58" s="19"/>
      <c r="X58" s="19"/>
      <c r="Y58" s="20"/>
    </row>
    <row r="59" spans="1:25" ht="18.2" customHeight="1" x14ac:dyDescent="0.25">
      <c r="A59" s="18" t="s">
        <v>0</v>
      </c>
      <c r="B59" s="19"/>
      <c r="C59" s="20"/>
      <c r="D59" s="18" t="s">
        <v>69</v>
      </c>
      <c r="E59" s="19"/>
      <c r="F59" s="19"/>
      <c r="G59" s="19"/>
      <c r="H59" s="19"/>
      <c r="I59" s="19"/>
      <c r="J59" s="19"/>
      <c r="K59" s="19"/>
      <c r="L59" s="19"/>
      <c r="M59" s="20"/>
      <c r="N59" s="8" t="s">
        <v>0</v>
      </c>
      <c r="O59" s="21" t="s">
        <v>923</v>
      </c>
      <c r="P59" s="19"/>
      <c r="Q59" s="20"/>
      <c r="R59" s="18" t="s">
        <v>0</v>
      </c>
      <c r="S59" s="19"/>
      <c r="T59" s="19"/>
      <c r="U59" s="19"/>
      <c r="V59" s="19"/>
      <c r="W59" s="19"/>
      <c r="X59" s="19"/>
      <c r="Y59" s="20"/>
    </row>
    <row r="60" spans="1:25" ht="18.2" customHeight="1" x14ac:dyDescent="0.25">
      <c r="A60" s="18" t="s">
        <v>0</v>
      </c>
      <c r="B60" s="19"/>
      <c r="C60" s="20"/>
      <c r="D60" s="18" t="s">
        <v>71</v>
      </c>
      <c r="E60" s="19"/>
      <c r="F60" s="19"/>
      <c r="G60" s="19"/>
      <c r="H60" s="19"/>
      <c r="I60" s="19"/>
      <c r="J60" s="19"/>
      <c r="K60" s="19"/>
      <c r="L60" s="19"/>
      <c r="M60" s="20"/>
      <c r="N60" s="8" t="s">
        <v>72</v>
      </c>
      <c r="O60" s="21" t="s">
        <v>924</v>
      </c>
      <c r="P60" s="19"/>
      <c r="Q60" s="20"/>
      <c r="R60" s="18" t="s">
        <v>0</v>
      </c>
      <c r="S60" s="19"/>
      <c r="T60" s="19"/>
      <c r="U60" s="19"/>
      <c r="V60" s="19"/>
      <c r="W60" s="19"/>
      <c r="X60" s="19"/>
      <c r="Y60" s="20"/>
    </row>
    <row r="61" spans="1:25" ht="18.2" customHeight="1" x14ac:dyDescent="0.25">
      <c r="A61" s="18" t="s">
        <v>0</v>
      </c>
      <c r="B61" s="19"/>
      <c r="C61" s="20"/>
      <c r="D61" s="18" t="s">
        <v>74</v>
      </c>
      <c r="E61" s="19"/>
      <c r="F61" s="19"/>
      <c r="G61" s="19"/>
      <c r="H61" s="19"/>
      <c r="I61" s="19"/>
      <c r="J61" s="19"/>
      <c r="K61" s="19"/>
      <c r="L61" s="19"/>
      <c r="M61" s="20"/>
      <c r="N61" s="8" t="s">
        <v>0</v>
      </c>
      <c r="O61" s="21" t="s">
        <v>925</v>
      </c>
      <c r="P61" s="19"/>
      <c r="Q61" s="20"/>
      <c r="R61" s="18" t="s">
        <v>0</v>
      </c>
      <c r="S61" s="19"/>
      <c r="T61" s="19"/>
      <c r="U61" s="19"/>
      <c r="V61" s="19"/>
      <c r="W61" s="19"/>
      <c r="X61" s="19"/>
      <c r="Y61" s="20"/>
    </row>
    <row r="62" spans="1:25" ht="40.35" customHeight="1" x14ac:dyDescent="0.25"/>
    <row r="63" spans="1:25" ht="14.25" customHeight="1" x14ac:dyDescent="0.25">
      <c r="A63" s="16" t="s">
        <v>0</v>
      </c>
      <c r="B63" s="17"/>
      <c r="C63" s="22" t="s">
        <v>76</v>
      </c>
      <c r="D63" s="17"/>
      <c r="E63" s="17"/>
      <c r="F63" s="17"/>
      <c r="G63" s="17"/>
      <c r="H63" s="17"/>
      <c r="I63" s="17"/>
      <c r="J63" s="17"/>
      <c r="K63" s="17"/>
      <c r="L63" s="17"/>
      <c r="M63" s="22" t="s">
        <v>77</v>
      </c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ht="18.2" customHeight="1" x14ac:dyDescent="0.25">
      <c r="A64" s="16" t="s">
        <v>0</v>
      </c>
      <c r="B64" s="15"/>
      <c r="C64" s="16" t="s">
        <v>0</v>
      </c>
      <c r="D64" s="15"/>
      <c r="E64" s="12" t="s">
        <v>0</v>
      </c>
      <c r="F64" s="13"/>
      <c r="G64" s="13"/>
      <c r="H64" s="16" t="s">
        <v>0</v>
      </c>
      <c r="I64" s="15"/>
      <c r="J64" s="14" t="s">
        <v>0</v>
      </c>
      <c r="K64" s="15"/>
      <c r="L64" s="15"/>
      <c r="M64" s="16" t="s">
        <v>0</v>
      </c>
      <c r="N64" s="15"/>
      <c r="O64" s="15"/>
      <c r="P64" s="15"/>
      <c r="Q64" s="12" t="s">
        <v>0</v>
      </c>
      <c r="R64" s="13"/>
      <c r="S64" s="13"/>
      <c r="T64" s="13"/>
      <c r="U64" s="9" t="s">
        <v>0</v>
      </c>
      <c r="V64" s="14" t="s">
        <v>0</v>
      </c>
      <c r="W64" s="15"/>
      <c r="X64" s="15"/>
      <c r="Y64" s="15"/>
    </row>
    <row r="65" ht="18.2" customHeight="1" x14ac:dyDescent="0.25"/>
  </sheetData>
  <mergeCells count="250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A16:Y16"/>
    <mergeCell ref="B17:C17"/>
    <mergeCell ref="D17:E17"/>
    <mergeCell ref="G17:H17"/>
    <mergeCell ref="I17:J17"/>
    <mergeCell ref="L17:M17"/>
    <mergeCell ref="P17:Q17"/>
    <mergeCell ref="T17:V17"/>
    <mergeCell ref="B14:C14"/>
    <mergeCell ref="D14:E14"/>
    <mergeCell ref="G14:H14"/>
    <mergeCell ref="I14:J14"/>
    <mergeCell ref="L14:M14"/>
    <mergeCell ref="P14:Q14"/>
    <mergeCell ref="T18:V18"/>
    <mergeCell ref="B19:C19"/>
    <mergeCell ref="D19:E19"/>
    <mergeCell ref="G19:H19"/>
    <mergeCell ref="I19:J19"/>
    <mergeCell ref="L19:M19"/>
    <mergeCell ref="P19:Q19"/>
    <mergeCell ref="T19:V19"/>
    <mergeCell ref="B18:C18"/>
    <mergeCell ref="D18:E18"/>
    <mergeCell ref="G18:H18"/>
    <mergeCell ref="I18:J18"/>
    <mergeCell ref="L18:M18"/>
    <mergeCell ref="P18:Q18"/>
    <mergeCell ref="T20:V20"/>
    <mergeCell ref="B21:C21"/>
    <mergeCell ref="D21:E21"/>
    <mergeCell ref="G21:H21"/>
    <mergeCell ref="I21:J21"/>
    <mergeCell ref="L21:M21"/>
    <mergeCell ref="P21:Q21"/>
    <mergeCell ref="T21:V21"/>
    <mergeCell ref="B20:C20"/>
    <mergeCell ref="D20:E20"/>
    <mergeCell ref="G20:H20"/>
    <mergeCell ref="I20:J20"/>
    <mergeCell ref="L20:M20"/>
    <mergeCell ref="P20:Q20"/>
    <mergeCell ref="T22:V22"/>
    <mergeCell ref="B23:C23"/>
    <mergeCell ref="D23:E23"/>
    <mergeCell ref="G23:H23"/>
    <mergeCell ref="I23:J23"/>
    <mergeCell ref="L23:M23"/>
    <mergeCell ref="P23:Q23"/>
    <mergeCell ref="T23:V23"/>
    <mergeCell ref="B22:C22"/>
    <mergeCell ref="D22:E22"/>
    <mergeCell ref="G22:H22"/>
    <mergeCell ref="I22:J22"/>
    <mergeCell ref="L22:M22"/>
    <mergeCell ref="P22:Q22"/>
    <mergeCell ref="A28:C28"/>
    <mergeCell ref="D28:M28"/>
    <mergeCell ref="O28:Q28"/>
    <mergeCell ref="R28:Y28"/>
    <mergeCell ref="A29:C29"/>
    <mergeCell ref="D29:M29"/>
    <mergeCell ref="O29:Q29"/>
    <mergeCell ref="R29:Y29"/>
    <mergeCell ref="T24:V24"/>
    <mergeCell ref="A26:C26"/>
    <mergeCell ref="D26:M26"/>
    <mergeCell ref="O26:Q26"/>
    <mergeCell ref="R26:Y26"/>
    <mergeCell ref="A27:C27"/>
    <mergeCell ref="D27:M27"/>
    <mergeCell ref="O27:Q27"/>
    <mergeCell ref="R27:Y27"/>
    <mergeCell ref="B24:C24"/>
    <mergeCell ref="D24:E24"/>
    <mergeCell ref="G24:H24"/>
    <mergeCell ref="I24:J24"/>
    <mergeCell ref="L24:M24"/>
    <mergeCell ref="P24:Q24"/>
    <mergeCell ref="A32:C32"/>
    <mergeCell ref="D32:M32"/>
    <mergeCell ref="O32:Q32"/>
    <mergeCell ref="R32:Y32"/>
    <mergeCell ref="A33:C33"/>
    <mergeCell ref="D33:M33"/>
    <mergeCell ref="O33:Q33"/>
    <mergeCell ref="R33:Y33"/>
    <mergeCell ref="A30:C30"/>
    <mergeCell ref="D30:M30"/>
    <mergeCell ref="O30:Q30"/>
    <mergeCell ref="R30:Y30"/>
    <mergeCell ref="A31:C31"/>
    <mergeCell ref="D31:M31"/>
    <mergeCell ref="O31:Q31"/>
    <mergeCell ref="R31:Y31"/>
    <mergeCell ref="A34:C34"/>
    <mergeCell ref="D34:M34"/>
    <mergeCell ref="O34:Q34"/>
    <mergeCell ref="R34:Y34"/>
    <mergeCell ref="A35:Y35"/>
    <mergeCell ref="B36:C36"/>
    <mergeCell ref="D36:E36"/>
    <mergeCell ref="G36:H36"/>
    <mergeCell ref="I36:J36"/>
    <mergeCell ref="L36:M36"/>
    <mergeCell ref="P36:Q36"/>
    <mergeCell ref="T36:V36"/>
    <mergeCell ref="B37:C37"/>
    <mergeCell ref="D37:E37"/>
    <mergeCell ref="G37:H37"/>
    <mergeCell ref="I37:J37"/>
    <mergeCell ref="L37:M37"/>
    <mergeCell ref="P37:Q37"/>
    <mergeCell ref="T37:V37"/>
    <mergeCell ref="A41:C41"/>
    <mergeCell ref="D41:M41"/>
    <mergeCell ref="O41:Q41"/>
    <mergeCell ref="R41:Y41"/>
    <mergeCell ref="A42:C42"/>
    <mergeCell ref="D42:M42"/>
    <mergeCell ref="O42:Q42"/>
    <mergeCell ref="R42:Y42"/>
    <mergeCell ref="T38:V38"/>
    <mergeCell ref="B39:C39"/>
    <mergeCell ref="D39:E39"/>
    <mergeCell ref="G39:H39"/>
    <mergeCell ref="I39:J39"/>
    <mergeCell ref="L39:M39"/>
    <mergeCell ref="P39:Q39"/>
    <mergeCell ref="T39:V39"/>
    <mergeCell ref="B38:C38"/>
    <mergeCell ref="D38:E38"/>
    <mergeCell ref="G38:H38"/>
    <mergeCell ref="I38:J38"/>
    <mergeCell ref="L38:M38"/>
    <mergeCell ref="P38:Q38"/>
    <mergeCell ref="A45:Y45"/>
    <mergeCell ref="B46:C46"/>
    <mergeCell ref="D46:E46"/>
    <mergeCell ref="G46:H46"/>
    <mergeCell ref="I46:J46"/>
    <mergeCell ref="L46:M46"/>
    <mergeCell ref="P46:Q46"/>
    <mergeCell ref="T46:V46"/>
    <mergeCell ref="A43:C43"/>
    <mergeCell ref="D43:M43"/>
    <mergeCell ref="O43:Q43"/>
    <mergeCell ref="R43:Y43"/>
    <mergeCell ref="A44:C44"/>
    <mergeCell ref="D44:M44"/>
    <mergeCell ref="O44:Q44"/>
    <mergeCell ref="R44:Y44"/>
    <mergeCell ref="A50:C50"/>
    <mergeCell ref="D50:M50"/>
    <mergeCell ref="O50:Q50"/>
    <mergeCell ref="R50:Y50"/>
    <mergeCell ref="A51:C51"/>
    <mergeCell ref="D51:M51"/>
    <mergeCell ref="O51:Q51"/>
    <mergeCell ref="R51:Y51"/>
    <mergeCell ref="T47:V47"/>
    <mergeCell ref="B48:C48"/>
    <mergeCell ref="D48:E48"/>
    <mergeCell ref="G48:H48"/>
    <mergeCell ref="I48:J48"/>
    <mergeCell ref="L48:M48"/>
    <mergeCell ref="P48:Q48"/>
    <mergeCell ref="T48:V48"/>
    <mergeCell ref="B47:C47"/>
    <mergeCell ref="D47:E47"/>
    <mergeCell ref="G47:H47"/>
    <mergeCell ref="I47:J47"/>
    <mergeCell ref="L47:M47"/>
    <mergeCell ref="P47:Q47"/>
    <mergeCell ref="A54:C54"/>
    <mergeCell ref="D54:M54"/>
    <mergeCell ref="O54:Q54"/>
    <mergeCell ref="R54:Y54"/>
    <mergeCell ref="A56:C56"/>
    <mergeCell ref="D56:M56"/>
    <mergeCell ref="O56:Q56"/>
    <mergeCell ref="R56:Y56"/>
    <mergeCell ref="A52:C52"/>
    <mergeCell ref="D52:M52"/>
    <mergeCell ref="O52:Q52"/>
    <mergeCell ref="R52:Y52"/>
    <mergeCell ref="A53:C53"/>
    <mergeCell ref="D53:M53"/>
    <mergeCell ref="O53:Q53"/>
    <mergeCell ref="R53:Y53"/>
    <mergeCell ref="A60:C60"/>
    <mergeCell ref="D60:M60"/>
    <mergeCell ref="O60:Q60"/>
    <mergeCell ref="R60:Y60"/>
    <mergeCell ref="A61:C61"/>
    <mergeCell ref="D61:M61"/>
    <mergeCell ref="O61:Q61"/>
    <mergeCell ref="R61:Y61"/>
    <mergeCell ref="A58:C58"/>
    <mergeCell ref="D58:M58"/>
    <mergeCell ref="O58:Q58"/>
    <mergeCell ref="R58:Y58"/>
    <mergeCell ref="A59:C59"/>
    <mergeCell ref="D59:M59"/>
    <mergeCell ref="O59:Q59"/>
    <mergeCell ref="R59:Y59"/>
    <mergeCell ref="V64:Y64"/>
    <mergeCell ref="A63:B63"/>
    <mergeCell ref="C63:L63"/>
    <mergeCell ref="M63:Y63"/>
    <mergeCell ref="A64:B64"/>
    <mergeCell ref="C64:D64"/>
    <mergeCell ref="E64:G64"/>
    <mergeCell ref="H64:I64"/>
    <mergeCell ref="J64:L64"/>
    <mergeCell ref="M64:P64"/>
    <mergeCell ref="Q64:T64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&amp;R02-01-06 Стр. &amp;P</oddFooter>
  </headerFooter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ССР</vt:lpstr>
      <vt:lpstr>ЛС ПИР</vt:lpstr>
      <vt:lpstr>01-01-01</vt:lpstr>
      <vt:lpstr>02-01-01</vt:lpstr>
      <vt:lpstr>02-01-02</vt:lpstr>
      <vt:lpstr>02-01-03</vt:lpstr>
      <vt:lpstr>02-01-04</vt:lpstr>
      <vt:lpstr>02-01-05</vt:lpstr>
      <vt:lpstr>02-01-06</vt:lpstr>
      <vt:lpstr>02-01-07</vt:lpstr>
      <vt:lpstr>03-01-01</vt:lpstr>
      <vt:lpstr>04-01-01</vt:lpstr>
      <vt:lpstr>'01-01-01'!Заголовки_для_печати</vt:lpstr>
      <vt:lpstr>'02-01-01'!Заголовки_для_печати</vt:lpstr>
      <vt:lpstr>'02-01-02'!Заголовки_для_печати</vt:lpstr>
      <vt:lpstr>'02-01-03'!Заголовки_для_печати</vt:lpstr>
      <vt:lpstr>'02-01-04'!Заголовки_для_печати</vt:lpstr>
      <vt:lpstr>'02-01-05'!Заголовки_для_печати</vt:lpstr>
      <vt:lpstr>'02-01-06'!Заголовки_для_печати</vt:lpstr>
      <vt:lpstr>'02-01-07'!Заголовки_для_печати</vt:lpstr>
      <vt:lpstr>'03-01-01'!Заголовки_для_печати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Шелковников Сергей Васильевич</cp:lastModifiedBy>
  <cp:lastPrinted>2021-11-26T10:04:19Z</cp:lastPrinted>
  <dcterms:created xsi:type="dcterms:W3CDTF">2021-11-24T21:27:12Z</dcterms:created>
  <dcterms:modified xsi:type="dcterms:W3CDTF">2021-12-27T12:26:40Z</dcterms:modified>
</cp:coreProperties>
</file>