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1-08-1-08-06-2-1076\"/>
    </mc:Choice>
  </mc:AlternateContent>
  <xr:revisionPtr revIDLastSave="0" documentId="14_{3AEBD34F-5B85-45BF-BAC4-BBCB05E7F289}" xr6:coauthVersionLast="36" xr6:coauthVersionMax="36" xr10:uidLastSave="{00000000-0000-0000-0000-000000000000}"/>
  <bookViews>
    <workbookView xWindow="0" yWindow="0" windowWidth="28800" windowHeight="11610" activeTab="2" xr2:uid="{00000000-000D-0000-FFFF-FFFF00000000}"/>
  </bookViews>
  <sheets>
    <sheet name="КоррИПР" sheetId="1" r:id="rId1"/>
    <sheet name="20.2 " sheetId="3" r:id="rId2"/>
    <sheet name="т6" sheetId="5" r:id="rId3"/>
  </sheets>
  <definedNames>
    <definedName name="_xlnm.Print_Titles" localSheetId="0">КоррИПР!$19:$19</definedName>
    <definedName name="_xlnm.Print_Area" localSheetId="0">КоррИПР!$A$1:$S$37</definedName>
    <definedName name="_xlnm.Print_Area" localSheetId="2">т6!$A$1:$E$20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5" l="1"/>
  <c r="D4" i="5"/>
  <c r="D5" i="5" s="1"/>
  <c r="D8" i="5" s="1"/>
  <c r="D6" i="5" l="1"/>
  <c r="D18" i="5" s="1"/>
  <c r="D20" i="5" s="1"/>
  <c r="R36" i="1"/>
  <c r="R35" i="1"/>
  <c r="R34" i="1"/>
  <c r="R33" i="1"/>
  <c r="R32" i="1"/>
  <c r="R30" i="1"/>
  <c r="R27" i="1"/>
  <c r="R26" i="1"/>
  <c r="R25" i="1"/>
  <c r="R24" i="1"/>
  <c r="R23" i="1"/>
  <c r="R22" i="1"/>
  <c r="R21" i="1"/>
  <c r="R20" i="1"/>
  <c r="M28" i="1" l="1"/>
  <c r="R28" i="1" s="1"/>
  <c r="K16" i="3" l="1"/>
  <c r="L16" i="3" s="1"/>
  <c r="M29" i="1" l="1"/>
  <c r="R29" i="1" s="1"/>
  <c r="P31" i="1"/>
  <c r="R31" i="1" s="1"/>
  <c r="I19" i="1"/>
  <c r="R37" i="1" l="1"/>
</calcChain>
</file>

<file path=xl/sharedStrings.xml><?xml version="1.0" encoding="utf-8"?>
<sst xmlns="http://schemas.openxmlformats.org/spreadsheetml/2006/main" count="320" uniqueCount="145">
  <si>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</si>
  <si>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</si>
  <si>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</si>
  <si>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</si>
  <si>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</si>
  <si>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Год раскрытия информации: _________ год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</si>
  <si>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</si>
  <si>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</si>
  <si>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</si>
  <si>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</si>
  <si>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</si>
  <si>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</si>
  <si>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</si>
  <si>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</si>
  <si>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</si>
  <si>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</si>
  <si>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</si>
  <si>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</si>
  <si>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</si>
  <si>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</si>
  <si>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</si>
  <si>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</si>
  <si>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</si>
  <si>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</si>
  <si>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</si>
  <si>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</si>
  <si>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</si>
  <si>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ВЛ 0,4-750 кВ на строительно-монтажные работы без опор и провода (тыс. руб.)</t>
  </si>
  <si>
    <t>1 км</t>
  </si>
  <si>
    <t>Л1-02 -1</t>
  </si>
  <si>
    <t>УНЦ опор ВЛ 0,4-750 кВ (тыс. руб.)</t>
  </si>
  <si>
    <t>Л3-02 -1</t>
  </si>
  <si>
    <t>УНЦ провода СИП ВЛ 0,4-35 кВ (тыс. руб.)</t>
  </si>
  <si>
    <t>Л7-05 -3</t>
  </si>
  <si>
    <t>УНЦ устройства лежневых дорог (тыс. руб.)</t>
  </si>
  <si>
    <t>Л9-01</t>
  </si>
  <si>
    <t>УНЦ арматуры, крепления, защиты от перенапряжений ВЛ 0,4-35 кВ (тыс. руб.). Арматура и устройство крепления провода СИП</t>
  </si>
  <si>
    <t>1 ед.</t>
  </si>
  <si>
    <t>Л11-01</t>
  </si>
  <si>
    <t>УНЦ арматуры, крепления, защиты от перенапряжений ВЛ 6-35 кВ (тыс. руб.).</t>
  </si>
  <si>
    <t>Л11-03</t>
  </si>
  <si>
    <t>УНЦ на демонтаж ВЛ 0,4-750 кВ (тыс. руб.).</t>
  </si>
  <si>
    <t>М2-02-1</t>
  </si>
  <si>
    <t>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</si>
  <si>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</si>
  <si>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</si>
  <si>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(для всех субъектов Российской Федерации) (тыс. руб.)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</si>
  <si>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</si>
  <si>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</si>
  <si>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</si>
  <si>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</si>
  <si>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больших переходов ВЛ (тыс. руб.)</t>
  </si>
  <si>
    <t>1 переход</t>
  </si>
  <si>
    <t>Ж2-01-1</t>
  </si>
  <si>
    <t>Затраты на проектно-изыскательские работы по ВЛ (тыс. руб.)</t>
  </si>
  <si>
    <t>ПЗ-02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</si>
  <si>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</si>
  <si>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</si>
  <si>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 xml:space="preserve"> Затраты на разработку и утверждение ДПТ ВЛ (КЛ) по границам земельного участка (тыс. руб.)</t>
  </si>
  <si>
    <t>П9-01</t>
  </si>
  <si>
    <t>УНЦ ИИК (тыс.руб.) Прибор учета трехфазный для РП (СП,ТП, РТП) РУ 6-20 кВ</t>
  </si>
  <si>
    <t>1 точка</t>
  </si>
  <si>
    <t>А1-04</t>
  </si>
  <si>
    <t>УНЦ автоматического пункта секционирования (реклоузера) 6-35 кВ без ПКУ (тыс. руб.)</t>
  </si>
  <si>
    <t>1 ячейка</t>
  </si>
  <si>
    <t>В6-01</t>
  </si>
  <si>
    <t>УНЦ автоматического пункта секционирования (реклоузера) 6-35 кВ с ПКУ и интеграцией в АСУТП (тыс. руб.)</t>
  </si>
  <si>
    <t>В7-01</t>
  </si>
  <si>
    <t>Итого объем финансовых потребностей по инвестиционному проекту, тыс. рублей</t>
  </si>
  <si>
    <t>нд</t>
  </si>
  <si>
    <t>Инвестиционная программа: СосБ, Стр-во ВЛЗ-10 кВ до проектируемой КТП 10/0,4 кВ (С-11) в районе СПК "Парус" в г. Сосновый Бор ЛО (19-1-08-1-08-06-2-1076)</t>
  </si>
  <si>
    <t>Приложение  № 2</t>
  </si>
  <si>
    <t>Форма 20.2.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ненормируемых затрат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</si>
  <si>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</si>
  <si>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Наименование инвестиционного проекта </t>
  </si>
  <si>
    <t>Наименование</t>
  </si>
  <si>
    <t>Наименование одного объекта, где реализуется технологическое решение (мероприятие)</t>
  </si>
  <si>
    <t xml:space="preserve">Количество </t>
  </si>
  <si>
    <t>Измеритель (единица измерения)</t>
  </si>
  <si>
    <t>Величина затрат (без НДС), тыс рублей</t>
  </si>
  <si>
    <t>Величина затрат с учетом налогов и сборов, тыс рублей</t>
  </si>
  <si>
    <t>Источник ценовой информации</t>
  </si>
  <si>
    <t>Реквизиты документа о ценовой информации с указанием ссылки о величине (формировании)  затрат</t>
  </si>
  <si>
    <t>Наименование организации (лица) в отношении которого производится компенсация, переустройство</t>
  </si>
  <si>
    <t>Краткое обоснование  корректировки утвержденного план</t>
  </si>
  <si>
    <t>1. Затраты, связанные с платой за использование земельного участка для строительства объектов электросетевого хозяйства (аренда, сервитут)</t>
  </si>
  <si>
    <t>…</t>
  </si>
  <si>
    <t>2. 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</t>
  </si>
  <si>
    <t>3. 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</t>
  </si>
  <si>
    <t>4. 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</t>
  </si>
  <si>
    <t>5. 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</t>
  </si>
  <si>
    <t>6. Затраты на создание защитных минерализованных полос противопожарных барьеров в местах вырубки (расширения, расчистки) просеки линии электропередачи</t>
  </si>
  <si>
    <t>7. 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</t>
  </si>
  <si>
    <t>8. Затраты на внеплощадочные сети ПС водоснабжения (водоотведения, теплоснабжения)</t>
  </si>
  <si>
    <t>9. Затраты на стравливание газа из перекрываемого участка газопровода</t>
  </si>
  <si>
    <t>10. Затраты на врезку в газопровод под давлением</t>
  </si>
  <si>
    <t>11.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</t>
  </si>
  <si>
    <t>12.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АИИС КУЭ,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</t>
  </si>
  <si>
    <t>13. Затраты на привлечение заемного финансирования для реализации инвестиционного проекта</t>
  </si>
  <si>
    <t xml:space="preserve">Постановление администрации Сосновоборского ГО №1055 от 05.06.2020 </t>
  </si>
  <si>
    <t>Администрации Сосновоборского ГО</t>
  </si>
  <si>
    <t>Инвестиционная программа АО "ЛОЭСК - Электрические сети Санкт-Петербурга и Ленинградской области"</t>
  </si>
  <si>
    <t>1.1.1.3.</t>
  </si>
  <si>
    <t>СосБ, Стр-во ВЛЗ-10 кВ до проектируемой КТП 10/0,4 кВ (С-11) в районе СПК "Парус" в г. Сосновый Бор ЛО (19-1-08-1-08-06-2-1076)</t>
  </si>
  <si>
    <t>K_19-1-08-1-08-06-2-1076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</si>
  <si>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</si>
  <si>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</si>
  <si>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</si>
  <si>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</si>
  <si>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</si>
  <si>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</si>
  <si>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</si>
  <si>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</si>
  <si>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</si>
  <si>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</si>
  <si>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</si>
  <si>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</si>
  <si>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</si>
  <si>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</si>
  <si>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</si>
  <si>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</si>
  <si>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</si>
  <si>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</si>
  <si>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</si>
  <si>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</si>
  <si>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</si>
  <si>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</si>
  <si>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</si>
  <si>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</si>
  <si>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</si>
  <si>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</si>
  <si>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</si>
  <si>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</si>
  <si>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</si>
  <si>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</si>
  <si>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</si>
  <si>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</si>
  <si>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</si>
  <si>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</si>
  <si>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</si>
  <si>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</si>
  <si>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</si>
  <si>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</si>
  <si>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Год раскрытия информации: 2022</t>
  </si>
  <si>
    <t>Утвержденный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</si>
</sst>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3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4" fillId="0" borderId="0"/>
    <xf numFmtId="0" fontId="10" fillId="0" borderId="0">
      <protection locked="0"/>
    </xf>
    <xf numFmtId="0" fontId="10" fillId="0" borderId="0"/>
    <xf numFmtId="164" fontId="4" fillId="0" borderId="0" applyFont="0" applyFill="0" applyBorder="0" applyAlignment="0" applyProtection="0"/>
    <xf numFmtId="0" fontId="1" fillId="0" borderId="0"/>
  </cellStyleXfs>
  <cellXfs count="83">
    <xf numFmtId="0" fontId="0" fillId="0" borderId="0" xfId="0"/>
    <xf numFmtId="49" fontId="1" fillId="0" borderId="0" xfId="1" applyNumberFormat="1" applyFont="1" applyFill="1" applyAlignment="1">
      <alignment horizontal="center"/>
    </xf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center" wrapText="1"/>
    </xf>
    <xf numFmtId="0" fontId="1" fillId="0" borderId="0" xfId="1" applyFont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ont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/>
    <xf numFmtId="0" fontId="1" fillId="0" borderId="0" xfId="1" applyFont="1" applyFill="1" applyBorder="1" applyAlignment="1">
      <alignment vertical="center"/>
    </xf>
    <xf numFmtId="49" fontId="1" fillId="0" borderId="0" xfId="1" applyNumberFormat="1" applyFont="1" applyFill="1" applyAlignment="1"/>
    <xf numFmtId="0" fontId="5" fillId="0" borderId="0" xfId="3" applyFont="1" applyFill="1" applyAlignment="1">
      <alignment vertical="top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6" fillId="0" borderId="0" xfId="0" applyFont="1" applyFill="1"/>
    <xf numFmtId="0" fontId="6" fillId="0" borderId="0" xfId="0" applyFont="1" applyFill="1" applyAlignment="1"/>
    <xf numFmtId="0" fontId="7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7" fillId="0" borderId="0" xfId="1" applyFont="1" applyFill="1" applyBorder="1" applyAlignment="1">
      <alignment vertical="center"/>
    </xf>
    <xf numFmtId="0" fontId="2" fillId="0" borderId="0" xfId="1" applyFont="1" applyFill="1" applyBorder="1" applyAlignment="1"/>
    <xf numFmtId="0" fontId="2" fillId="0" borderId="0" xfId="1" applyFont="1" applyFill="1"/>
    <xf numFmtId="0" fontId="1" fillId="0" borderId="0" xfId="1" applyFont="1" applyFill="1" applyAlignment="1"/>
    <xf numFmtId="3" fontId="1" fillId="0" borderId="1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1" fillId="0" borderId="1" xfId="1" applyNumberFormat="1" applyFont="1" applyFill="1" applyBorder="1" applyAlignment="1">
      <alignment horizontal="center" vertical="center" wrapText="1"/>
    </xf>
    <xf numFmtId="0" fontId="1" fillId="0" borderId="1" xfId="1" quotePrefix="1" applyNumberFormat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/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wrapText="1"/>
    </xf>
    <xf numFmtId="0" fontId="1" fillId="0" borderId="1" xfId="1" applyFont="1" applyFill="1" applyBorder="1" applyAlignment="1">
      <alignment horizontal="center"/>
    </xf>
    <xf numFmtId="49" fontId="1" fillId="0" borderId="1" xfId="1" applyNumberFormat="1" applyFont="1" applyFill="1" applyBorder="1" applyAlignment="1">
      <alignment horizontal="center" wrapText="1"/>
    </xf>
    <xf numFmtId="49" fontId="1" fillId="0" borderId="2" xfId="1" applyNumberFormat="1" applyFont="1" applyFill="1" applyBorder="1" applyAlignment="1">
      <alignment horizontal="center"/>
    </xf>
    <xf numFmtId="0" fontId="1" fillId="0" borderId="2" xfId="1" applyFont="1" applyFill="1" applyBorder="1" applyAlignment="1">
      <alignment wrapText="1"/>
    </xf>
    <xf numFmtId="49" fontId="1" fillId="0" borderId="2" xfId="1" applyNumberFormat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/>
    </xf>
    <xf numFmtId="0" fontId="1" fillId="0" borderId="2" xfId="1" applyFont="1" applyFill="1" applyBorder="1"/>
    <xf numFmtId="0" fontId="1" fillId="0" borderId="3" xfId="1" applyNumberFormat="1" applyFont="1" applyFill="1" applyBorder="1" applyAlignment="1">
      <alignment horizontal="center" vertical="center" wrapText="1"/>
    </xf>
    <xf numFmtId="0" fontId="1" fillId="0" borderId="3" xfId="1" applyNumberFormat="1" applyFont="1" applyFill="1" applyBorder="1" applyAlignment="1">
      <alignment horizontal="left" vertical="center"/>
    </xf>
    <xf numFmtId="0" fontId="1" fillId="0" borderId="3" xfId="1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/>
    <xf numFmtId="0" fontId="1" fillId="0" borderId="4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0" fontId="1" fillId="0" borderId="1" xfId="1" applyFont="1" applyFill="1" applyBorder="1" applyAlignment="1">
      <alignment vertical="center" wrapText="1"/>
    </xf>
    <xf numFmtId="0" fontId="3" fillId="0" borderId="0" xfId="1" applyFont="1" applyFill="1" applyAlignment="1">
      <alignment horizontal="center"/>
    </xf>
    <xf numFmtId="0" fontId="4" fillId="0" borderId="0" xfId="3" applyFill="1"/>
    <xf numFmtId="0" fontId="1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4" fillId="0" borderId="0" xfId="3"/>
    <xf numFmtId="0" fontId="11" fillId="0" borderId="0" xfId="4" applyFont="1" applyBorder="1" applyAlignment="1" applyProtection="1">
      <alignment horizontal="centerContinuous" vertical="center" wrapText="1"/>
    </xf>
    <xf numFmtId="0" fontId="7" fillId="0" borderId="5" xfId="5" applyFont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 wrapText="1"/>
    </xf>
    <xf numFmtId="0" fontId="7" fillId="0" borderId="1" xfId="5" applyFont="1" applyBorder="1" applyAlignment="1" applyProtection="1">
      <alignment horizontal="center" vertical="center" wrapText="1"/>
    </xf>
    <xf numFmtId="49" fontId="1" fillId="0" borderId="5" xfId="5" applyNumberFormat="1" applyFont="1" applyBorder="1" applyAlignment="1" applyProtection="1">
      <alignment horizontal="center" vertical="center" wrapText="1"/>
    </xf>
    <xf numFmtId="0" fontId="1" fillId="0" borderId="5" xfId="5" applyFont="1" applyBorder="1" applyAlignment="1" applyProtection="1">
      <alignment horizontal="left" vertical="center" wrapText="1"/>
    </xf>
    <xf numFmtId="4" fontId="7" fillId="0" borderId="7" xfId="5" applyNumberFormat="1" applyFont="1" applyBorder="1" applyAlignment="1" applyProtection="1">
      <alignment horizontal="center" vertical="center" wrapText="1"/>
    </xf>
    <xf numFmtId="4" fontId="1" fillId="0" borderId="6" xfId="5" applyNumberFormat="1" applyFont="1" applyBorder="1" applyAlignment="1" applyProtection="1">
      <alignment horizontal="center" vertical="center" wrapText="1"/>
    </xf>
    <xf numFmtId="0" fontId="7" fillId="0" borderId="5" xfId="5" applyFont="1" applyBorder="1" applyAlignment="1" applyProtection="1">
      <alignment horizontal="left" vertical="center" wrapText="1"/>
    </xf>
    <xf numFmtId="4" fontId="7" fillId="0" borderId="5" xfId="5" applyNumberFormat="1" applyFont="1" applyBorder="1" applyAlignment="1" applyProtection="1">
      <alignment horizontal="center" vertical="center" wrapText="1"/>
    </xf>
    <xf numFmtId="4" fontId="1" fillId="0" borderId="5" xfId="5" applyNumberFormat="1" applyFont="1" applyBorder="1" applyAlignment="1" applyProtection="1">
      <alignment horizontal="center" vertical="center" wrapText="1"/>
    </xf>
    <xf numFmtId="4" fontId="5" fillId="0" borderId="0" xfId="4" applyNumberFormat="1" applyFont="1" applyProtection="1"/>
    <xf numFmtId="4" fontId="7" fillId="0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165" fontId="12" fillId="0" borderId="8" xfId="7" applyNumberFormat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 vertical="center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zoomScale="70" zoomScaleNormal="70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1.42578125" style="1" customWidth="1"/>
    <col min="2" max="2" width="55.7109375" style="1" customWidth="1"/>
    <col min="3" max="3" width="31.7109375" style="1" customWidth="1"/>
    <col min="4" max="4" width="41.28515625" style="2" customWidth="1"/>
    <col min="5" max="5" width="25" style="2" customWidth="1"/>
    <col min="6" max="6" width="16.85546875" style="2" customWidth="1"/>
    <col min="7" max="7" width="17.140625" style="2" customWidth="1"/>
    <col min="8" max="8" width="13.5703125" style="3" customWidth="1"/>
    <col min="9" max="9" width="16" style="2" customWidth="1"/>
    <col min="10" max="10" width="25.85546875" style="3" customWidth="1"/>
    <col min="11" max="11" width="27.5703125" style="3" customWidth="1"/>
    <col min="12" max="12" width="15.42578125" style="3" customWidth="1"/>
    <col min="13" max="13" width="12.5703125" style="3" customWidth="1"/>
    <col min="14" max="14" width="13.7109375" style="4" customWidth="1"/>
    <col min="15" max="15" width="14.85546875" style="4" customWidth="1"/>
    <col min="16" max="16" width="17.28515625" style="4" customWidth="1"/>
    <col min="17" max="17" width="26" style="4" customWidth="1"/>
    <col min="18" max="18" width="14.85546875" style="4" customWidth="1"/>
    <col min="19" max="19" width="22.5703125" style="6" customWidth="1"/>
    <col min="20" max="16384" width="9.140625" style="6"/>
  </cols>
  <sheetData>
    <row r="1" spans="1:50" ht="18.75" x14ac:dyDescent="0.25">
      <c r="S1" s="5" t="s">
        <v>0</v>
      </c>
    </row>
    <row r="2" spans="1:50" ht="18.75" x14ac:dyDescent="0.3">
      <c r="S2" s="7" t="s">
        <v>1</v>
      </c>
    </row>
    <row r="3" spans="1:50" ht="18.75" x14ac:dyDescent="0.3">
      <c r="S3" s="7" t="s">
        <v>2</v>
      </c>
    </row>
    <row r="4" spans="1:50" ht="18.75" x14ac:dyDescent="0.3">
      <c r="S4" s="7"/>
    </row>
    <row r="5" spans="1:50" ht="18.75" x14ac:dyDescent="0.25">
      <c r="A5" s="80" t="s">
        <v>3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61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</row>
    <row r="6" spans="1:50" ht="18.75" x14ac:dyDescent="0.3">
      <c r="A6" s="81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62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50" x14ac:dyDescent="0.25">
      <c r="A7" s="6"/>
      <c r="B7" s="6"/>
      <c r="C7" s="6"/>
      <c r="D7" s="6"/>
      <c r="E7" s="10" t="s">
        <v>101</v>
      </c>
      <c r="F7" s="10"/>
      <c r="G7" s="10"/>
      <c r="H7" s="11"/>
      <c r="I7" s="11"/>
      <c r="J7" s="6"/>
      <c r="Q7" s="11"/>
      <c r="R7" s="11"/>
    </row>
    <row r="8" spans="1:50" x14ac:dyDescent="0.25">
      <c r="A8" s="6"/>
      <c r="B8" s="6"/>
      <c r="C8" s="6"/>
      <c r="D8" s="6"/>
      <c r="E8" s="12" t="s">
        <v>4</v>
      </c>
      <c r="F8" s="12"/>
      <c r="G8" s="12"/>
      <c r="H8" s="12"/>
      <c r="I8" s="12"/>
      <c r="J8" s="6"/>
      <c r="Q8" s="12"/>
      <c r="R8" s="12"/>
    </row>
    <row r="9" spans="1:50" x14ac:dyDescent="0.25">
      <c r="A9" s="6"/>
      <c r="B9" s="6"/>
      <c r="C9" s="6"/>
      <c r="D9" s="6"/>
      <c r="E9" s="1"/>
      <c r="F9" s="1"/>
      <c r="G9" s="1"/>
      <c r="H9" s="11"/>
      <c r="I9" s="11"/>
      <c r="J9" s="6"/>
      <c r="Q9" s="11"/>
      <c r="R9" s="11"/>
    </row>
    <row r="10" spans="1:50" s="13" customFormat="1" x14ac:dyDescent="0.25">
      <c r="E10" s="10" t="s">
        <v>143</v>
      </c>
      <c r="F10" s="10"/>
      <c r="G10" s="10"/>
      <c r="H10" s="14"/>
      <c r="I10" s="14"/>
      <c r="Q10" s="14"/>
      <c r="R10" s="14"/>
    </row>
    <row r="11" spans="1:50" s="15" customFormat="1" x14ac:dyDescent="0.25">
      <c r="H11" s="16"/>
      <c r="I11" s="16"/>
      <c r="J11" s="16"/>
      <c r="Q11" s="16"/>
      <c r="R11" s="16"/>
    </row>
    <row r="12" spans="1:50" s="15" customFormat="1" x14ac:dyDescent="0.25">
      <c r="E12" s="10"/>
      <c r="F12" s="10"/>
      <c r="G12" s="10"/>
      <c r="H12" s="16"/>
      <c r="I12" s="16"/>
      <c r="J12" s="16"/>
      <c r="Q12" s="16"/>
      <c r="R12" s="16"/>
    </row>
    <row r="13" spans="1:50" s="18" customFormat="1" x14ac:dyDescent="0.25">
      <c r="A13" s="82"/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17"/>
      <c r="T13" s="17"/>
      <c r="U13" s="17"/>
      <c r="V13" s="17"/>
      <c r="W13" s="17"/>
      <c r="X13" s="17"/>
    </row>
    <row r="14" spans="1:50" s="18" customFormat="1" x14ac:dyDescent="0.25">
      <c r="B14" s="17"/>
      <c r="C14" s="19"/>
      <c r="D14" s="19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</row>
    <row r="15" spans="1:50" s="13" customFormat="1" ht="18.75" x14ac:dyDescent="0.3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</row>
    <row r="16" spans="1:50" s="21" customFormat="1" ht="18.75" x14ac:dyDescent="0.3"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pans="1:19" ht="15.75" customHeight="1" x14ac:dyDescent="0.25">
      <c r="A17" s="79" t="s">
        <v>6</v>
      </c>
      <c r="B17" s="79" t="s">
        <v>7</v>
      </c>
      <c r="C17" s="79" t="s">
        <v>8</v>
      </c>
      <c r="D17" s="79" t="s">
        <v>9</v>
      </c>
      <c r="E17" s="79" t="s">
        <v>10</v>
      </c>
      <c r="F17" s="79" t="s">
        <v>11</v>
      </c>
      <c r="G17" s="79" t="s">
        <v>12</v>
      </c>
      <c r="H17" s="79" t="s">
        <v>13</v>
      </c>
      <c r="I17" s="79"/>
      <c r="J17" s="79"/>
      <c r="K17" s="79"/>
      <c r="L17" s="79" t="s">
        <v>14</v>
      </c>
      <c r="M17" s="79"/>
      <c r="N17" s="79"/>
      <c r="O17" s="79"/>
      <c r="P17" s="79"/>
      <c r="Q17" s="79"/>
      <c r="R17" s="79"/>
      <c r="S17" s="79" t="s">
        <v>15</v>
      </c>
    </row>
    <row r="18" spans="1:19" s="24" customFormat="1" ht="63" customHeight="1" x14ac:dyDescent="0.25">
      <c r="A18" s="79"/>
      <c r="B18" s="79"/>
      <c r="C18" s="79"/>
      <c r="D18" s="79"/>
      <c r="E18" s="79"/>
      <c r="F18" s="79"/>
      <c r="G18" s="79"/>
      <c r="H18" s="60" t="s">
        <v>16</v>
      </c>
      <c r="I18" s="60" t="s">
        <v>17</v>
      </c>
      <c r="J18" s="60" t="s">
        <v>18</v>
      </c>
      <c r="K18" s="60" t="s">
        <v>19</v>
      </c>
      <c r="L18" s="60" t="s">
        <v>20</v>
      </c>
      <c r="M18" s="60" t="s">
        <v>21</v>
      </c>
      <c r="N18" s="60" t="s">
        <v>22</v>
      </c>
      <c r="O18" s="60" t="s">
        <v>23</v>
      </c>
      <c r="P18" s="60" t="s">
        <v>24</v>
      </c>
      <c r="Q18" s="60" t="s">
        <v>25</v>
      </c>
      <c r="R18" s="23" t="s">
        <v>26</v>
      </c>
      <c r="S18" s="79"/>
    </row>
    <row r="19" spans="1:19" s="27" customFormat="1" x14ac:dyDescent="0.25">
      <c r="A19" s="25">
        <v>1</v>
      </c>
      <c r="B19" s="25">
        <v>2</v>
      </c>
      <c r="C19" s="25">
        <v>3</v>
      </c>
      <c r="D19" s="25">
        <v>4</v>
      </c>
      <c r="E19" s="25">
        <v>5</v>
      </c>
      <c r="F19" s="25">
        <v>6</v>
      </c>
      <c r="G19" s="25">
        <v>7</v>
      </c>
      <c r="H19" s="25">
        <v>8</v>
      </c>
      <c r="I19" s="25">
        <f t="shared" ref="I19" si="0">H19+1</f>
        <v>9</v>
      </c>
      <c r="J19" s="25">
        <v>10</v>
      </c>
      <c r="K19" s="25">
        <v>11</v>
      </c>
      <c r="L19" s="25">
        <v>12</v>
      </c>
      <c r="M19" s="25">
        <v>13</v>
      </c>
      <c r="N19" s="25">
        <v>14</v>
      </c>
      <c r="O19" s="25">
        <v>15</v>
      </c>
      <c r="P19" s="25">
        <v>16</v>
      </c>
      <c r="Q19" s="25">
        <v>17</v>
      </c>
      <c r="R19" s="26">
        <v>18</v>
      </c>
      <c r="S19" s="25">
        <v>19</v>
      </c>
    </row>
    <row r="20" spans="1:19" ht="110.25" x14ac:dyDescent="0.25">
      <c r="A20" s="28" t="s">
        <v>102</v>
      </c>
      <c r="B20" s="34" t="s">
        <v>103</v>
      </c>
      <c r="C20" s="28" t="s">
        <v>104</v>
      </c>
      <c r="D20" s="29" t="s">
        <v>27</v>
      </c>
      <c r="E20" s="30"/>
      <c r="F20" s="30"/>
      <c r="G20" s="30"/>
      <c r="H20" s="31">
        <v>10</v>
      </c>
      <c r="I20" s="32"/>
      <c r="J20" s="31" t="s">
        <v>142</v>
      </c>
      <c r="K20" s="31"/>
      <c r="L20" s="31"/>
      <c r="M20" s="31">
        <v>0.57699999999999996</v>
      </c>
      <c r="N20" s="33" t="s">
        <v>28</v>
      </c>
      <c r="O20" s="33" t="s">
        <v>29</v>
      </c>
      <c r="P20" s="33">
        <v>767</v>
      </c>
      <c r="Q20" s="33">
        <v>1.44</v>
      </c>
      <c r="R20" s="33">
        <f>M20*P20*Q20</f>
        <v>637.28495999999996</v>
      </c>
      <c r="S20" s="30"/>
    </row>
    <row r="21" spans="1:19" x14ac:dyDescent="0.25">
      <c r="A21" s="28"/>
      <c r="B21" s="28"/>
      <c r="C21" s="28"/>
      <c r="D21" s="29" t="s">
        <v>30</v>
      </c>
      <c r="E21" s="32"/>
      <c r="F21" s="32"/>
      <c r="G21" s="32"/>
      <c r="H21" s="31"/>
      <c r="I21" s="32"/>
      <c r="J21" s="31"/>
      <c r="K21" s="31"/>
      <c r="L21" s="31"/>
      <c r="M21" s="31">
        <v>0.57699999999999996</v>
      </c>
      <c r="N21" s="33" t="s">
        <v>28</v>
      </c>
      <c r="O21" s="33" t="s">
        <v>31</v>
      </c>
      <c r="P21" s="33">
        <v>699</v>
      </c>
      <c r="Q21" s="33">
        <v>1.04</v>
      </c>
      <c r="R21" s="33">
        <f>M21*P21*Q21</f>
        <v>419.45591999999999</v>
      </c>
      <c r="S21" s="30"/>
    </row>
    <row r="22" spans="1:19" ht="31.5" x14ac:dyDescent="0.25">
      <c r="A22" s="28"/>
      <c r="B22" s="28"/>
      <c r="C22" s="28"/>
      <c r="D22" s="32" t="s">
        <v>32</v>
      </c>
      <c r="E22" s="32"/>
      <c r="F22" s="32"/>
      <c r="G22" s="32"/>
      <c r="H22" s="31"/>
      <c r="I22" s="32"/>
      <c r="J22" s="31"/>
      <c r="K22" s="31"/>
      <c r="L22" s="31">
        <v>3</v>
      </c>
      <c r="M22" s="31">
        <v>0.57699999999999996</v>
      </c>
      <c r="N22" s="33" t="s">
        <v>28</v>
      </c>
      <c r="O22" s="33" t="s">
        <v>33</v>
      </c>
      <c r="P22" s="33">
        <v>431</v>
      </c>
      <c r="Q22" s="33">
        <v>1.04</v>
      </c>
      <c r="R22" s="33">
        <f>M22*P22*Q22*L22</f>
        <v>775.90344000000005</v>
      </c>
      <c r="S22" s="30"/>
    </row>
    <row r="23" spans="1:19" ht="31.5" x14ac:dyDescent="0.25">
      <c r="A23" s="28"/>
      <c r="B23" s="28"/>
      <c r="C23" s="28"/>
      <c r="D23" s="32" t="s">
        <v>34</v>
      </c>
      <c r="E23" s="32"/>
      <c r="F23" s="32"/>
      <c r="G23" s="32"/>
      <c r="H23" s="31"/>
      <c r="I23" s="32"/>
      <c r="J23" s="32"/>
      <c r="K23" s="31"/>
      <c r="L23" s="31"/>
      <c r="M23" s="31"/>
      <c r="N23" s="33" t="s">
        <v>28</v>
      </c>
      <c r="O23" s="33" t="s">
        <v>35</v>
      </c>
      <c r="P23" s="33">
        <v>6890</v>
      </c>
      <c r="Q23" s="33">
        <v>1.04</v>
      </c>
      <c r="R23" s="33">
        <f t="shared" ref="R23:R29" si="1">M23*P23*Q23</f>
        <v>0</v>
      </c>
      <c r="S23" s="30"/>
    </row>
    <row r="24" spans="1:19" ht="63" x14ac:dyDescent="0.25">
      <c r="A24" s="28"/>
      <c r="B24" s="28"/>
      <c r="C24" s="28"/>
      <c r="D24" s="32" t="s">
        <v>36</v>
      </c>
      <c r="E24" s="32"/>
      <c r="F24" s="32"/>
      <c r="G24" s="32"/>
      <c r="H24" s="31"/>
      <c r="I24" s="32"/>
      <c r="J24" s="32"/>
      <c r="K24" s="31"/>
      <c r="L24" s="31"/>
      <c r="M24" s="31"/>
      <c r="N24" s="33" t="s">
        <v>37</v>
      </c>
      <c r="O24" s="33" t="s">
        <v>38</v>
      </c>
      <c r="P24" s="33">
        <v>2.2000000000000002</v>
      </c>
      <c r="Q24" s="33">
        <v>1.04</v>
      </c>
      <c r="R24" s="33">
        <f t="shared" si="1"/>
        <v>0</v>
      </c>
      <c r="S24" s="30"/>
    </row>
    <row r="25" spans="1:19" ht="32.25" customHeight="1" x14ac:dyDescent="0.25">
      <c r="A25" s="28"/>
      <c r="B25" s="28"/>
      <c r="C25" s="28"/>
      <c r="D25" s="32" t="s">
        <v>39</v>
      </c>
      <c r="E25" s="32"/>
      <c r="F25" s="32"/>
      <c r="G25" s="32"/>
      <c r="H25" s="31"/>
      <c r="I25" s="32"/>
      <c r="J25" s="32"/>
      <c r="K25" s="31"/>
      <c r="L25" s="31"/>
      <c r="M25" s="31"/>
      <c r="N25" s="33" t="s">
        <v>37</v>
      </c>
      <c r="O25" s="33" t="s">
        <v>40</v>
      </c>
      <c r="P25" s="33">
        <v>5.5</v>
      </c>
      <c r="Q25" s="33">
        <v>1.04</v>
      </c>
      <c r="R25" s="33">
        <f t="shared" si="1"/>
        <v>0</v>
      </c>
      <c r="S25" s="30"/>
    </row>
    <row r="26" spans="1:19" ht="31.5" x14ac:dyDescent="0.25">
      <c r="A26" s="28"/>
      <c r="B26" s="28"/>
      <c r="C26" s="28"/>
      <c r="D26" s="32" t="s">
        <v>41</v>
      </c>
      <c r="E26" s="32"/>
      <c r="F26" s="32"/>
      <c r="G26" s="32"/>
      <c r="H26" s="31"/>
      <c r="I26" s="32"/>
      <c r="J26" s="32"/>
      <c r="K26" s="31"/>
      <c r="L26" s="31"/>
      <c r="M26" s="31"/>
      <c r="N26" s="33" t="s">
        <v>28</v>
      </c>
      <c r="O26" s="33" t="s">
        <v>42</v>
      </c>
      <c r="P26" s="33">
        <v>287</v>
      </c>
      <c r="Q26" s="33">
        <v>1.18</v>
      </c>
      <c r="R26" s="33">
        <f t="shared" si="1"/>
        <v>0</v>
      </c>
      <c r="S26" s="30"/>
    </row>
    <row r="27" spans="1:19" ht="78.75" x14ac:dyDescent="0.25">
      <c r="A27" s="28"/>
      <c r="B27" s="28"/>
      <c r="C27" s="28"/>
      <c r="D27" s="32" t="s">
        <v>43</v>
      </c>
      <c r="E27" s="32"/>
      <c r="F27" s="32"/>
      <c r="G27" s="32"/>
      <c r="H27" s="31"/>
      <c r="I27" s="32"/>
      <c r="J27" s="32"/>
      <c r="K27" s="31"/>
      <c r="L27" s="31"/>
      <c r="M27" s="31"/>
      <c r="N27" s="33" t="s">
        <v>44</v>
      </c>
      <c r="O27" s="33" t="s">
        <v>45</v>
      </c>
      <c r="P27" s="33">
        <v>30</v>
      </c>
      <c r="Q27" s="33">
        <v>1</v>
      </c>
      <c r="R27" s="33">
        <f t="shared" si="1"/>
        <v>0</v>
      </c>
      <c r="S27" s="30"/>
    </row>
    <row r="28" spans="1:19" ht="63" x14ac:dyDescent="0.25">
      <c r="A28" s="28"/>
      <c r="B28" s="28"/>
      <c r="C28" s="28"/>
      <c r="D28" s="32" t="s">
        <v>46</v>
      </c>
      <c r="E28" s="32"/>
      <c r="F28" s="32"/>
      <c r="G28" s="32"/>
      <c r="H28" s="31"/>
      <c r="I28" s="32"/>
      <c r="J28" s="32"/>
      <c r="K28" s="31"/>
      <c r="L28" s="31"/>
      <c r="M28" s="31">
        <f>577*20/10000</f>
        <v>1.1539999999999999</v>
      </c>
      <c r="N28" s="33" t="s">
        <v>44</v>
      </c>
      <c r="O28" s="33" t="s">
        <v>47</v>
      </c>
      <c r="P28" s="33">
        <v>261</v>
      </c>
      <c r="Q28" s="33">
        <v>1</v>
      </c>
      <c r="R28" s="33">
        <f t="shared" si="1"/>
        <v>301.19399999999996</v>
      </c>
      <c r="S28" s="30"/>
    </row>
    <row r="29" spans="1:19" ht="47.25" x14ac:dyDescent="0.25">
      <c r="A29" s="28"/>
      <c r="B29" s="28"/>
      <c r="C29" s="28"/>
      <c r="D29" s="32" t="s">
        <v>48</v>
      </c>
      <c r="E29" s="32"/>
      <c r="F29" s="32"/>
      <c r="G29" s="32"/>
      <c r="H29" s="31"/>
      <c r="I29" s="32"/>
      <c r="J29" s="32"/>
      <c r="K29" s="31"/>
      <c r="L29" s="31"/>
      <c r="M29" s="31">
        <f>577/100</f>
        <v>5.77</v>
      </c>
      <c r="N29" s="33" t="s">
        <v>49</v>
      </c>
      <c r="O29" s="33" t="s">
        <v>50</v>
      </c>
      <c r="P29" s="33">
        <v>6.9</v>
      </c>
      <c r="Q29" s="33">
        <v>1.18</v>
      </c>
      <c r="R29" s="33">
        <f t="shared" si="1"/>
        <v>46.979340000000001</v>
      </c>
      <c r="S29" s="30"/>
    </row>
    <row r="30" spans="1:19" x14ac:dyDescent="0.25">
      <c r="A30" s="28"/>
      <c r="B30" s="28"/>
      <c r="C30" s="28"/>
      <c r="D30" s="32" t="s">
        <v>51</v>
      </c>
      <c r="E30" s="32"/>
      <c r="F30" s="32"/>
      <c r="G30" s="32"/>
      <c r="H30" s="31"/>
      <c r="I30" s="32"/>
      <c r="J30" s="32"/>
      <c r="K30" s="31"/>
      <c r="L30" s="31">
        <v>0.05</v>
      </c>
      <c r="M30" s="31"/>
      <c r="N30" s="33" t="s">
        <v>52</v>
      </c>
      <c r="O30" s="33" t="s">
        <v>53</v>
      </c>
      <c r="P30" s="33">
        <v>32718</v>
      </c>
      <c r="Q30" s="33">
        <v>1.07</v>
      </c>
      <c r="R30" s="33">
        <f>M30*P30*Q30*L30</f>
        <v>0</v>
      </c>
      <c r="S30" s="30"/>
    </row>
    <row r="31" spans="1:19" ht="31.5" x14ac:dyDescent="0.25">
      <c r="A31" s="28"/>
      <c r="B31" s="28"/>
      <c r="C31" s="28"/>
      <c r="D31" s="32" t="s">
        <v>54</v>
      </c>
      <c r="E31" s="32"/>
      <c r="F31" s="32"/>
      <c r="G31" s="32"/>
      <c r="H31" s="31"/>
      <c r="I31" s="32"/>
      <c r="J31" s="32"/>
      <c r="K31" s="31"/>
      <c r="L31" s="31"/>
      <c r="M31" s="31">
        <v>1</v>
      </c>
      <c r="N31" s="33" t="s">
        <v>37</v>
      </c>
      <c r="O31" s="33" t="s">
        <v>55</v>
      </c>
      <c r="P31" s="33">
        <f>561</f>
        <v>561</v>
      </c>
      <c r="Q31" s="33">
        <v>1</v>
      </c>
      <c r="R31" s="33">
        <f t="shared" ref="R31:R36" si="2">M31*P31*Q31</f>
        <v>561</v>
      </c>
      <c r="S31" s="30"/>
    </row>
    <row r="32" spans="1:19" ht="63" x14ac:dyDescent="0.25">
      <c r="A32" s="28"/>
      <c r="B32" s="28"/>
      <c r="C32" s="28"/>
      <c r="D32" s="32" t="s">
        <v>56</v>
      </c>
      <c r="E32" s="32"/>
      <c r="F32" s="32"/>
      <c r="G32" s="32"/>
      <c r="H32" s="31"/>
      <c r="I32" s="32"/>
      <c r="J32" s="32"/>
      <c r="K32" s="31"/>
      <c r="L32" s="31"/>
      <c r="M32" s="31"/>
      <c r="N32" s="33" t="s">
        <v>28</v>
      </c>
      <c r="O32" s="33" t="s">
        <v>57</v>
      </c>
      <c r="P32" s="33">
        <v>563</v>
      </c>
      <c r="Q32" s="33">
        <v>1</v>
      </c>
      <c r="R32" s="33">
        <f t="shared" si="2"/>
        <v>0</v>
      </c>
      <c r="S32" s="30"/>
    </row>
    <row r="33" spans="1:19" ht="47.25" x14ac:dyDescent="0.25">
      <c r="A33" s="28"/>
      <c r="B33" s="28"/>
      <c r="C33" s="28"/>
      <c r="D33" s="32" t="s">
        <v>58</v>
      </c>
      <c r="E33" s="32"/>
      <c r="F33" s="32"/>
      <c r="G33" s="32"/>
      <c r="H33" s="31"/>
      <c r="I33" s="32"/>
      <c r="J33" s="32"/>
      <c r="K33" s="31"/>
      <c r="L33" s="31"/>
      <c r="M33" s="31">
        <v>1</v>
      </c>
      <c r="N33" s="33" t="s">
        <v>28</v>
      </c>
      <c r="O33" s="33" t="s">
        <v>59</v>
      </c>
      <c r="P33" s="33">
        <v>279</v>
      </c>
      <c r="Q33" s="33">
        <v>1</v>
      </c>
      <c r="R33" s="33">
        <f t="shared" si="2"/>
        <v>279</v>
      </c>
      <c r="S33" s="30"/>
    </row>
    <row r="34" spans="1:19" ht="47.25" x14ac:dyDescent="0.25">
      <c r="A34" s="28"/>
      <c r="B34" s="28"/>
      <c r="C34" s="28"/>
      <c r="D34" s="32" t="s">
        <v>60</v>
      </c>
      <c r="E34" s="32"/>
      <c r="F34" s="32"/>
      <c r="G34" s="32"/>
      <c r="H34" s="34"/>
      <c r="I34" s="32"/>
      <c r="J34" s="32"/>
      <c r="K34" s="31"/>
      <c r="L34" s="31"/>
      <c r="M34" s="31"/>
      <c r="N34" s="33" t="s">
        <v>61</v>
      </c>
      <c r="O34" s="33" t="s">
        <v>62</v>
      </c>
      <c r="P34" s="33">
        <v>38</v>
      </c>
      <c r="Q34" s="33">
        <v>1.02</v>
      </c>
      <c r="R34" s="33">
        <f t="shared" si="2"/>
        <v>0</v>
      </c>
      <c r="S34" s="30"/>
    </row>
    <row r="35" spans="1:19" ht="47.25" x14ac:dyDescent="0.25">
      <c r="A35" s="28"/>
      <c r="B35" s="28"/>
      <c r="C35" s="28"/>
      <c r="D35" s="32" t="s">
        <v>63</v>
      </c>
      <c r="E35" s="32"/>
      <c r="F35" s="32"/>
      <c r="G35" s="32"/>
      <c r="H35" s="34"/>
      <c r="I35" s="32"/>
      <c r="J35" s="32"/>
      <c r="K35" s="31"/>
      <c r="L35" s="31"/>
      <c r="M35" s="31"/>
      <c r="N35" s="33" t="s">
        <v>64</v>
      </c>
      <c r="O35" s="33" t="s">
        <v>65</v>
      </c>
      <c r="P35" s="33">
        <v>1358</v>
      </c>
      <c r="Q35" s="33">
        <v>1.06</v>
      </c>
      <c r="R35" s="33">
        <f t="shared" si="2"/>
        <v>0</v>
      </c>
      <c r="S35" s="30"/>
    </row>
    <row r="36" spans="1:19" ht="63.75" thickBot="1" x14ac:dyDescent="0.3">
      <c r="A36" s="35"/>
      <c r="B36" s="35"/>
      <c r="C36" s="35"/>
      <c r="D36" s="36" t="s">
        <v>66</v>
      </c>
      <c r="E36" s="36"/>
      <c r="F36" s="36"/>
      <c r="G36" s="36"/>
      <c r="H36" s="37"/>
      <c r="I36" s="36"/>
      <c r="J36" s="36"/>
      <c r="K36" s="38"/>
      <c r="L36" s="38"/>
      <c r="M36" s="38"/>
      <c r="N36" s="39" t="s">
        <v>64</v>
      </c>
      <c r="O36" s="39" t="s">
        <v>67</v>
      </c>
      <c r="P36" s="39">
        <v>1663</v>
      </c>
      <c r="Q36" s="39">
        <v>1.06</v>
      </c>
      <c r="R36" s="39">
        <f t="shared" si="2"/>
        <v>0</v>
      </c>
      <c r="S36" s="40"/>
    </row>
    <row r="37" spans="1:19" s="13" customFormat="1" ht="48" thickTop="1" x14ac:dyDescent="0.25">
      <c r="A37" s="41"/>
      <c r="B37" s="42"/>
      <c r="C37" s="41"/>
      <c r="D37" s="43" t="s">
        <v>68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>
        <f>R20+R21+R22+R23+R24+R25+R26+R28+R29+R30+R31+R32+R33+R35+R36+R27+R34</f>
        <v>3020.8176599999997</v>
      </c>
      <c r="S37" s="44" t="s">
        <v>69</v>
      </c>
    </row>
    <row r="38" spans="1:19" s="13" customFormat="1" x14ac:dyDescent="0.25">
      <c r="A38" s="41"/>
      <c r="B38" s="42"/>
      <c r="C38" s="41"/>
      <c r="D38" s="43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5"/>
      <c r="S38" s="44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pageSetUpPr fitToPage="1"/>
  </sheetPr>
  <dimension ref="B1:AV55"/>
  <sheetViews>
    <sheetView view="pageBreakPreview" zoomScale="75" zoomScaleNormal="40" zoomScaleSheetLayoutView="75" workbookViewId="0">
      <pane ySplit="15" topLeftCell="A16" activePane="bottomLeft" state="frozen"/>
      <selection activeCell="D1" sqref="D1"/>
      <selection pane="bottomLeft"/>
    </sheetView>
  </sheetViews>
  <sheetFormatPr defaultColWidth="9.140625" defaultRowHeight="15.75" x14ac:dyDescent="0.25"/>
  <cols>
    <col min="1" max="1" width="3.42578125" style="46" customWidth="1"/>
    <col min="2" max="2" width="12.42578125" style="46" customWidth="1"/>
    <col min="3" max="3" width="22" style="46" customWidth="1"/>
    <col min="4" max="4" width="22.42578125" style="46" customWidth="1"/>
    <col min="5" max="5" width="102.7109375" style="46" customWidth="1"/>
    <col min="6" max="6" width="29.42578125" style="46" customWidth="1"/>
    <col min="7" max="7" width="30" style="46" customWidth="1"/>
    <col min="8" max="8" width="16.42578125" style="46" customWidth="1"/>
    <col min="9" max="9" width="20.140625" style="46" customWidth="1"/>
    <col min="10" max="10" width="21.85546875" style="46" customWidth="1"/>
    <col min="11" max="11" width="28.28515625" style="46" customWidth="1"/>
    <col min="12" max="12" width="15.28515625" style="46" customWidth="1"/>
    <col min="13" max="13" width="31.85546875" style="46" customWidth="1"/>
    <col min="14" max="14" width="25.140625" style="46" customWidth="1"/>
    <col min="15" max="15" width="22.28515625" style="46" customWidth="1"/>
    <col min="16" max="16384" width="9.140625" style="46"/>
  </cols>
  <sheetData>
    <row r="1" spans="2:48" s="6" customFormat="1" ht="18.75" x14ac:dyDescent="0.25">
      <c r="J1" s="1"/>
      <c r="K1" s="1"/>
      <c r="L1" s="1"/>
      <c r="M1" s="1"/>
      <c r="N1" s="1"/>
      <c r="O1" s="5" t="s">
        <v>71</v>
      </c>
    </row>
    <row r="2" spans="2:48" s="6" customFormat="1" ht="18.75" x14ac:dyDescent="0.3">
      <c r="J2" s="1"/>
      <c r="K2" s="1"/>
      <c r="L2" s="1"/>
      <c r="M2" s="1"/>
      <c r="N2" s="1"/>
      <c r="O2" s="7" t="s">
        <v>1</v>
      </c>
    </row>
    <row r="3" spans="2:48" s="6" customFormat="1" ht="18.75" x14ac:dyDescent="0.3">
      <c r="J3" s="1"/>
      <c r="K3" s="1"/>
      <c r="L3" s="1"/>
      <c r="M3" s="1"/>
      <c r="N3" s="1"/>
      <c r="O3" s="7" t="s">
        <v>2</v>
      </c>
    </row>
    <row r="4" spans="2:48" s="6" customFormat="1" x14ac:dyDescent="0.25">
      <c r="J4" s="1"/>
      <c r="K4" s="1"/>
      <c r="L4" s="1"/>
      <c r="M4" s="1"/>
      <c r="N4" s="1"/>
      <c r="O4" s="3"/>
    </row>
    <row r="5" spans="2:48" s="6" customFormat="1" ht="18.75" x14ac:dyDescent="0.25">
      <c r="B5" s="80" t="s">
        <v>72</v>
      </c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</row>
    <row r="6" spans="2:48" s="6" customFormat="1" ht="18.75" x14ac:dyDescent="0.3">
      <c r="O6" s="58"/>
    </row>
    <row r="7" spans="2:48" s="6" customFormat="1" x14ac:dyDescent="0.25">
      <c r="E7" s="10" t="s">
        <v>70</v>
      </c>
      <c r="F7" s="11"/>
      <c r="G7" s="11"/>
      <c r="H7" s="11"/>
      <c r="I7" s="11"/>
      <c r="J7" s="11"/>
      <c r="O7" s="10"/>
    </row>
    <row r="8" spans="2:48" s="6" customFormat="1" x14ac:dyDescent="0.25">
      <c r="E8" s="12" t="s">
        <v>4</v>
      </c>
      <c r="F8" s="12"/>
      <c r="G8" s="12"/>
      <c r="H8" s="12"/>
      <c r="I8" s="12"/>
      <c r="J8" s="12"/>
      <c r="O8" s="12"/>
    </row>
    <row r="9" spans="2:48" s="6" customFormat="1" x14ac:dyDescent="0.25">
      <c r="E9" s="1"/>
      <c r="F9" s="11"/>
      <c r="G9" s="11"/>
      <c r="H9" s="11"/>
      <c r="I9" s="11"/>
      <c r="J9" s="11"/>
      <c r="O9" s="2"/>
    </row>
    <row r="10" spans="2:48" s="13" customFormat="1" x14ac:dyDescent="0.25">
      <c r="E10" s="10" t="s">
        <v>5</v>
      </c>
      <c r="F10" s="14"/>
      <c r="G10" s="14"/>
      <c r="H10" s="14"/>
      <c r="I10" s="14"/>
      <c r="J10" s="14"/>
      <c r="O10" s="10"/>
    </row>
    <row r="11" spans="2:48" x14ac:dyDescent="0.25">
      <c r="F11" s="47"/>
      <c r="G11" s="47"/>
      <c r="H11" s="47"/>
      <c r="I11" s="47"/>
      <c r="O11" s="47"/>
    </row>
    <row r="12" spans="2:48" x14ac:dyDescent="0.25">
      <c r="E12" s="10" t="s">
        <v>73</v>
      </c>
      <c r="F12" s="47"/>
      <c r="G12" s="47"/>
      <c r="H12" s="47"/>
      <c r="I12" s="47"/>
      <c r="O12" s="47"/>
    </row>
    <row r="13" spans="2:48" s="18" customFormat="1" x14ac:dyDescent="0.25">
      <c r="C13" s="17"/>
      <c r="D13" s="19"/>
      <c r="E13" s="19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</row>
    <row r="15" spans="2:48" s="51" customFormat="1" ht="94.5" x14ac:dyDescent="0.25">
      <c r="B15" s="48" t="s">
        <v>6</v>
      </c>
      <c r="C15" s="48" t="s">
        <v>74</v>
      </c>
      <c r="D15" s="48" t="s">
        <v>8</v>
      </c>
      <c r="E15" s="48" t="s">
        <v>75</v>
      </c>
      <c r="F15" s="48" t="s">
        <v>76</v>
      </c>
      <c r="G15" s="48" t="s">
        <v>11</v>
      </c>
      <c r="H15" s="49" t="s">
        <v>77</v>
      </c>
      <c r="I15" s="49" t="s">
        <v>78</v>
      </c>
      <c r="J15" s="49" t="s">
        <v>79</v>
      </c>
      <c r="K15" s="49" t="s">
        <v>80</v>
      </c>
      <c r="L15" s="49" t="s">
        <v>81</v>
      </c>
      <c r="M15" s="50" t="s">
        <v>82</v>
      </c>
      <c r="N15" s="50" t="s">
        <v>83</v>
      </c>
      <c r="O15" s="49" t="s">
        <v>84</v>
      </c>
    </row>
    <row r="16" spans="2:48" s="51" customFormat="1" x14ac:dyDescent="0.25">
      <c r="B16" s="52">
        <v>1</v>
      </c>
      <c r="C16" s="49">
        <v>2</v>
      </c>
      <c r="D16" s="49">
        <v>3</v>
      </c>
      <c r="E16" s="52">
        <v>4</v>
      </c>
      <c r="F16" s="52">
        <v>5</v>
      </c>
      <c r="G16" s="48">
        <v>6</v>
      </c>
      <c r="H16" s="52">
        <v>7</v>
      </c>
      <c r="I16" s="52">
        <v>8</v>
      </c>
      <c r="J16" s="52">
        <v>9</v>
      </c>
      <c r="K16" s="52">
        <f t="shared" ref="K16:L16" si="0">J16+1</f>
        <v>10</v>
      </c>
      <c r="L16" s="52">
        <f t="shared" si="0"/>
        <v>11</v>
      </c>
      <c r="M16" s="52">
        <v>12</v>
      </c>
      <c r="N16" s="52">
        <v>13</v>
      </c>
      <c r="O16" s="52">
        <v>14</v>
      </c>
    </row>
    <row r="17" spans="2:15" ht="31.5" x14ac:dyDescent="0.25">
      <c r="B17" s="52"/>
      <c r="C17" s="49"/>
      <c r="D17" s="49"/>
      <c r="E17" s="53" t="s">
        <v>85</v>
      </c>
      <c r="F17" s="50" t="s">
        <v>69</v>
      </c>
      <c r="G17" s="50" t="s">
        <v>69</v>
      </c>
      <c r="H17" s="50" t="s">
        <v>69</v>
      </c>
      <c r="I17" s="50" t="s">
        <v>69</v>
      </c>
      <c r="J17" s="50" t="s">
        <v>69</v>
      </c>
      <c r="K17" s="50" t="s">
        <v>69</v>
      </c>
      <c r="L17" s="50" t="s">
        <v>69</v>
      </c>
      <c r="M17" s="50" t="s">
        <v>69</v>
      </c>
      <c r="N17" s="50" t="s">
        <v>69</v>
      </c>
      <c r="O17" s="50" t="s">
        <v>69</v>
      </c>
    </row>
    <row r="18" spans="2:15" x14ac:dyDescent="0.25">
      <c r="B18" s="54"/>
      <c r="C18" s="54"/>
      <c r="D18" s="54"/>
      <c r="E18" s="55" t="s">
        <v>86</v>
      </c>
      <c r="F18" s="55"/>
      <c r="G18" s="55"/>
      <c r="H18" s="56"/>
      <c r="I18" s="56"/>
      <c r="J18" s="56"/>
      <c r="K18" s="56"/>
      <c r="L18" s="56"/>
      <c r="M18" s="56"/>
      <c r="N18" s="56"/>
      <c r="O18" s="56"/>
    </row>
    <row r="19" spans="2:15" x14ac:dyDescent="0.25">
      <c r="B19" s="54"/>
      <c r="C19" s="54"/>
      <c r="D19" s="54"/>
      <c r="E19" s="55" t="s">
        <v>86</v>
      </c>
      <c r="F19" s="55"/>
      <c r="G19" s="55"/>
      <c r="H19" s="56"/>
      <c r="I19" s="56"/>
      <c r="J19" s="56"/>
      <c r="K19" s="56"/>
      <c r="L19" s="56"/>
      <c r="M19" s="56"/>
      <c r="N19" s="56"/>
      <c r="O19" s="56"/>
    </row>
    <row r="20" spans="2:15" ht="110.25" x14ac:dyDescent="0.25">
      <c r="B20" s="52"/>
      <c r="C20" s="52"/>
      <c r="D20" s="52"/>
      <c r="E20" s="53" t="s">
        <v>87</v>
      </c>
      <c r="F20" s="50" t="s">
        <v>69</v>
      </c>
      <c r="G20" s="50" t="s">
        <v>69</v>
      </c>
      <c r="H20" s="50" t="s">
        <v>69</v>
      </c>
      <c r="I20" s="50" t="s">
        <v>69</v>
      </c>
      <c r="J20" s="50" t="s">
        <v>69</v>
      </c>
      <c r="K20" s="50" t="s">
        <v>69</v>
      </c>
      <c r="L20" s="50" t="s">
        <v>69</v>
      </c>
      <c r="M20" s="50" t="s">
        <v>69</v>
      </c>
      <c r="N20" s="50" t="s">
        <v>69</v>
      </c>
      <c r="O20" s="50" t="s">
        <v>69</v>
      </c>
    </row>
    <row r="21" spans="2:15" x14ac:dyDescent="0.25">
      <c r="B21" s="54"/>
      <c r="C21" s="54"/>
      <c r="D21" s="54"/>
      <c r="E21" s="55" t="s">
        <v>86</v>
      </c>
      <c r="F21" s="55"/>
      <c r="G21" s="55"/>
      <c r="H21" s="56"/>
      <c r="I21" s="56"/>
      <c r="J21" s="56"/>
      <c r="K21" s="56"/>
      <c r="L21" s="56"/>
      <c r="M21" s="56"/>
      <c r="N21" s="56"/>
      <c r="O21" s="56"/>
    </row>
    <row r="22" spans="2:15" x14ac:dyDescent="0.25">
      <c r="B22" s="54"/>
      <c r="C22" s="54"/>
      <c r="D22" s="54"/>
      <c r="E22" s="55" t="s">
        <v>86</v>
      </c>
      <c r="F22" s="55"/>
      <c r="G22" s="55"/>
      <c r="H22" s="56"/>
      <c r="I22" s="56"/>
      <c r="J22" s="56"/>
      <c r="K22" s="56"/>
      <c r="L22" s="56"/>
      <c r="M22" s="56"/>
      <c r="N22" s="56"/>
      <c r="O22" s="56"/>
    </row>
    <row r="23" spans="2:15" ht="47.25" x14ac:dyDescent="0.25">
      <c r="B23" s="52"/>
      <c r="C23" s="52"/>
      <c r="D23" s="52"/>
      <c r="E23" s="53" t="s">
        <v>88</v>
      </c>
      <c r="F23" s="50" t="s">
        <v>69</v>
      </c>
      <c r="G23" s="50" t="s">
        <v>69</v>
      </c>
      <c r="H23" s="50" t="s">
        <v>69</v>
      </c>
      <c r="I23" s="50" t="s">
        <v>69</v>
      </c>
      <c r="J23" s="50" t="s">
        <v>69</v>
      </c>
      <c r="K23" s="50" t="s">
        <v>69</v>
      </c>
      <c r="L23" s="50" t="s">
        <v>69</v>
      </c>
      <c r="M23" s="50" t="s">
        <v>69</v>
      </c>
      <c r="N23" s="50" t="s">
        <v>69</v>
      </c>
      <c r="O23" s="50" t="s">
        <v>69</v>
      </c>
    </row>
    <row r="24" spans="2:15" x14ac:dyDescent="0.25">
      <c r="B24" s="54"/>
      <c r="C24" s="54"/>
      <c r="D24" s="54"/>
      <c r="E24" s="55" t="s">
        <v>86</v>
      </c>
      <c r="F24" s="55"/>
      <c r="G24" s="55"/>
      <c r="H24" s="56"/>
      <c r="I24" s="56"/>
      <c r="J24" s="56"/>
      <c r="K24" s="56"/>
      <c r="L24" s="56"/>
      <c r="M24" s="56"/>
      <c r="N24" s="56"/>
      <c r="O24" s="56"/>
    </row>
    <row r="25" spans="2:15" x14ac:dyDescent="0.25">
      <c r="B25" s="54"/>
      <c r="C25" s="54"/>
      <c r="D25" s="54"/>
      <c r="E25" s="55" t="s">
        <v>86</v>
      </c>
      <c r="F25" s="55"/>
      <c r="G25" s="55"/>
      <c r="H25" s="56"/>
      <c r="I25" s="56"/>
      <c r="J25" s="56"/>
      <c r="K25" s="56"/>
      <c r="L25" s="56"/>
      <c r="M25" s="56"/>
      <c r="N25" s="56"/>
      <c r="O25" s="56"/>
    </row>
    <row r="26" spans="2:15" ht="31.5" x14ac:dyDescent="0.25">
      <c r="B26" s="52"/>
      <c r="C26" s="52"/>
      <c r="D26" s="52"/>
      <c r="E26" s="53" t="s">
        <v>89</v>
      </c>
      <c r="F26" s="50" t="s">
        <v>69</v>
      </c>
      <c r="G26" s="50" t="s">
        <v>69</v>
      </c>
      <c r="H26" s="50" t="s">
        <v>69</v>
      </c>
      <c r="I26" s="50" t="s">
        <v>69</v>
      </c>
      <c r="J26" s="50" t="s">
        <v>69</v>
      </c>
      <c r="K26" s="50" t="s">
        <v>69</v>
      </c>
      <c r="L26" s="50" t="s">
        <v>69</v>
      </c>
      <c r="M26" s="50" t="s">
        <v>69</v>
      </c>
      <c r="N26" s="50" t="s">
        <v>69</v>
      </c>
      <c r="O26" s="50" t="s">
        <v>69</v>
      </c>
    </row>
    <row r="27" spans="2:15" x14ac:dyDescent="0.25">
      <c r="B27" s="54"/>
      <c r="C27" s="54"/>
      <c r="D27" s="54"/>
      <c r="E27" s="55" t="s">
        <v>86</v>
      </c>
      <c r="F27" s="55"/>
      <c r="G27" s="55"/>
      <c r="H27" s="56"/>
      <c r="I27" s="56"/>
      <c r="J27" s="56"/>
      <c r="K27" s="56"/>
      <c r="L27" s="56"/>
      <c r="M27" s="56"/>
      <c r="N27" s="56"/>
      <c r="O27" s="56"/>
    </row>
    <row r="28" spans="2:15" x14ac:dyDescent="0.25">
      <c r="B28" s="54"/>
      <c r="C28" s="54"/>
      <c r="D28" s="54"/>
      <c r="E28" s="55" t="s">
        <v>86</v>
      </c>
      <c r="F28" s="55"/>
      <c r="G28" s="55"/>
      <c r="H28" s="56"/>
      <c r="I28" s="56"/>
      <c r="J28" s="56"/>
      <c r="K28" s="56"/>
      <c r="L28" s="56"/>
      <c r="M28" s="56"/>
      <c r="N28" s="56"/>
      <c r="O28" s="56"/>
    </row>
    <row r="29" spans="2:15" ht="63" x14ac:dyDescent="0.25">
      <c r="B29" s="52"/>
      <c r="C29" s="52"/>
      <c r="D29" s="52"/>
      <c r="E29" s="53" t="s">
        <v>90</v>
      </c>
      <c r="F29" s="50" t="s">
        <v>69</v>
      </c>
      <c r="G29" s="50" t="s">
        <v>69</v>
      </c>
      <c r="H29" s="50" t="s">
        <v>69</v>
      </c>
      <c r="I29" s="50" t="s">
        <v>69</v>
      </c>
      <c r="J29" s="50" t="s">
        <v>69</v>
      </c>
      <c r="K29" s="50" t="s">
        <v>69</v>
      </c>
      <c r="L29" s="50" t="s">
        <v>69</v>
      </c>
      <c r="M29" s="50" t="s">
        <v>69</v>
      </c>
      <c r="N29" s="50" t="s">
        <v>69</v>
      </c>
      <c r="O29" s="50" t="s">
        <v>69</v>
      </c>
    </row>
    <row r="30" spans="2:15" x14ac:dyDescent="0.25">
      <c r="B30" s="54"/>
      <c r="C30" s="54"/>
      <c r="D30" s="54"/>
      <c r="E30" s="55" t="s">
        <v>86</v>
      </c>
      <c r="F30" s="55"/>
      <c r="G30" s="55"/>
      <c r="H30" s="56"/>
      <c r="I30" s="56"/>
      <c r="J30" s="56"/>
      <c r="K30" s="56"/>
      <c r="L30" s="56"/>
      <c r="M30" s="56"/>
      <c r="N30" s="56"/>
      <c r="O30" s="56"/>
    </row>
    <row r="31" spans="2:15" x14ac:dyDescent="0.25">
      <c r="B31" s="54"/>
      <c r="C31" s="54"/>
      <c r="D31" s="54"/>
      <c r="E31" s="55" t="s">
        <v>86</v>
      </c>
      <c r="F31" s="55"/>
      <c r="G31" s="55"/>
      <c r="H31" s="56"/>
      <c r="I31" s="56"/>
      <c r="J31" s="56"/>
      <c r="K31" s="56"/>
      <c r="L31" s="56"/>
      <c r="M31" s="56"/>
      <c r="N31" s="56"/>
      <c r="O31" s="56"/>
    </row>
    <row r="32" spans="2:15" ht="31.5" x14ac:dyDescent="0.25">
      <c r="B32" s="52"/>
      <c r="C32" s="52"/>
      <c r="D32" s="52"/>
      <c r="E32" s="53" t="s">
        <v>91</v>
      </c>
      <c r="F32" s="50" t="s">
        <v>69</v>
      </c>
      <c r="G32" s="50" t="s">
        <v>69</v>
      </c>
      <c r="H32" s="50" t="s">
        <v>69</v>
      </c>
      <c r="I32" s="50" t="s">
        <v>69</v>
      </c>
      <c r="J32" s="50" t="s">
        <v>69</v>
      </c>
      <c r="K32" s="50" t="s">
        <v>69</v>
      </c>
      <c r="L32" s="50" t="s">
        <v>69</v>
      </c>
      <c r="M32" s="50" t="s">
        <v>69</v>
      </c>
      <c r="N32" s="50" t="s">
        <v>69</v>
      </c>
      <c r="O32" s="50" t="s">
        <v>69</v>
      </c>
    </row>
    <row r="33" spans="2:15" x14ac:dyDescent="0.25">
      <c r="B33" s="54"/>
      <c r="C33" s="54"/>
      <c r="D33" s="54"/>
      <c r="E33" s="55" t="s">
        <v>86</v>
      </c>
      <c r="F33" s="55"/>
      <c r="G33" s="55"/>
      <c r="H33" s="56"/>
      <c r="I33" s="56"/>
      <c r="J33" s="56"/>
      <c r="K33" s="56"/>
      <c r="L33" s="56"/>
      <c r="M33" s="56"/>
      <c r="N33" s="56"/>
      <c r="O33" s="56"/>
    </row>
    <row r="34" spans="2:15" ht="63" x14ac:dyDescent="0.25">
      <c r="B34" s="52"/>
      <c r="C34" s="52"/>
      <c r="D34" s="52"/>
      <c r="E34" s="53" t="s">
        <v>92</v>
      </c>
      <c r="F34" s="50" t="s">
        <v>69</v>
      </c>
      <c r="G34" s="50" t="s">
        <v>69</v>
      </c>
      <c r="H34" s="50" t="s">
        <v>69</v>
      </c>
      <c r="I34" s="50" t="s">
        <v>69</v>
      </c>
      <c r="J34" s="50">
        <v>4971.1535800000001</v>
      </c>
      <c r="K34" s="50">
        <v>4971.1535800000001</v>
      </c>
      <c r="L34" s="50" t="s">
        <v>69</v>
      </c>
      <c r="M34" s="50" t="s">
        <v>99</v>
      </c>
      <c r="N34" s="50" t="s">
        <v>100</v>
      </c>
      <c r="O34" s="50" t="s">
        <v>69</v>
      </c>
    </row>
    <row r="35" spans="2:15" x14ac:dyDescent="0.25">
      <c r="B35" s="54"/>
      <c r="C35" s="54"/>
      <c r="D35" s="54"/>
      <c r="E35" s="55" t="s">
        <v>86</v>
      </c>
      <c r="F35" s="55"/>
      <c r="G35" s="55"/>
      <c r="H35" s="56"/>
      <c r="I35" s="56"/>
      <c r="J35" s="56"/>
      <c r="K35" s="56"/>
      <c r="L35" s="56"/>
      <c r="M35" s="56"/>
      <c r="N35" s="56"/>
      <c r="O35" s="56"/>
    </row>
    <row r="36" spans="2:15" x14ac:dyDescent="0.25">
      <c r="B36" s="54"/>
      <c r="C36" s="54"/>
      <c r="D36" s="54"/>
      <c r="E36" s="55" t="s">
        <v>86</v>
      </c>
      <c r="F36" s="55"/>
      <c r="G36" s="55"/>
      <c r="H36" s="56"/>
      <c r="I36" s="56"/>
      <c r="J36" s="56"/>
      <c r="K36" s="56"/>
      <c r="L36" s="56"/>
      <c r="M36" s="56"/>
      <c r="N36" s="56"/>
      <c r="O36" s="56"/>
    </row>
    <row r="37" spans="2:15" x14ac:dyDescent="0.25">
      <c r="B37" s="52"/>
      <c r="C37" s="52"/>
      <c r="D37" s="52"/>
      <c r="E37" s="53" t="s">
        <v>93</v>
      </c>
      <c r="F37" s="50" t="s">
        <v>69</v>
      </c>
      <c r="G37" s="50" t="s">
        <v>69</v>
      </c>
      <c r="H37" s="50" t="s">
        <v>69</v>
      </c>
      <c r="I37" s="50" t="s">
        <v>69</v>
      </c>
      <c r="J37" s="50" t="s">
        <v>69</v>
      </c>
      <c r="K37" s="50" t="s">
        <v>69</v>
      </c>
      <c r="L37" s="50" t="s">
        <v>69</v>
      </c>
      <c r="M37" s="50" t="s">
        <v>69</v>
      </c>
      <c r="N37" s="50" t="s">
        <v>69</v>
      </c>
      <c r="O37" s="50" t="s">
        <v>69</v>
      </c>
    </row>
    <row r="38" spans="2:15" x14ac:dyDescent="0.25">
      <c r="B38" s="54"/>
      <c r="C38" s="54"/>
      <c r="D38" s="54"/>
      <c r="E38" s="55" t="s">
        <v>86</v>
      </c>
      <c r="F38" s="55"/>
      <c r="G38" s="55"/>
      <c r="H38" s="56"/>
      <c r="I38" s="56"/>
      <c r="J38" s="56"/>
      <c r="K38" s="56"/>
      <c r="L38" s="56"/>
      <c r="M38" s="56"/>
      <c r="N38" s="56"/>
      <c r="O38" s="56"/>
    </row>
    <row r="39" spans="2:15" x14ac:dyDescent="0.25">
      <c r="B39" s="54"/>
      <c r="C39" s="54"/>
      <c r="D39" s="54"/>
      <c r="E39" s="55" t="s">
        <v>86</v>
      </c>
      <c r="F39" s="55"/>
      <c r="G39" s="55"/>
      <c r="H39" s="56"/>
      <c r="I39" s="56"/>
      <c r="J39" s="56"/>
      <c r="K39" s="56"/>
      <c r="L39" s="56"/>
      <c r="M39" s="56"/>
      <c r="N39" s="56"/>
      <c r="O39" s="56"/>
    </row>
    <row r="40" spans="2:15" x14ac:dyDescent="0.25">
      <c r="B40" s="52"/>
      <c r="C40" s="52"/>
      <c r="D40" s="52"/>
      <c r="E40" s="53" t="s">
        <v>94</v>
      </c>
      <c r="F40" s="50" t="s">
        <v>69</v>
      </c>
      <c r="G40" s="50" t="s">
        <v>69</v>
      </c>
      <c r="H40" s="50" t="s">
        <v>69</v>
      </c>
      <c r="I40" s="50" t="s">
        <v>69</v>
      </c>
      <c r="J40" s="50" t="s">
        <v>69</v>
      </c>
      <c r="K40" s="50" t="s">
        <v>69</v>
      </c>
      <c r="L40" s="50" t="s">
        <v>69</v>
      </c>
      <c r="M40" s="50" t="s">
        <v>69</v>
      </c>
      <c r="N40" s="50" t="s">
        <v>69</v>
      </c>
      <c r="O40" s="50" t="s">
        <v>69</v>
      </c>
    </row>
    <row r="41" spans="2:15" x14ac:dyDescent="0.25">
      <c r="B41" s="54"/>
      <c r="C41" s="54"/>
      <c r="D41" s="54"/>
      <c r="E41" s="55" t="s">
        <v>86</v>
      </c>
      <c r="F41" s="55"/>
      <c r="G41" s="55"/>
      <c r="H41" s="56"/>
      <c r="I41" s="56"/>
      <c r="J41" s="56"/>
      <c r="K41" s="56"/>
      <c r="L41" s="56"/>
      <c r="M41" s="56"/>
      <c r="N41" s="56"/>
      <c r="O41" s="56"/>
    </row>
    <row r="42" spans="2:15" x14ac:dyDescent="0.25">
      <c r="B42" s="52"/>
      <c r="C42" s="52"/>
      <c r="D42" s="52"/>
      <c r="E42" s="55" t="s">
        <v>86</v>
      </c>
      <c r="F42" s="55"/>
      <c r="G42" s="55"/>
      <c r="H42" s="56"/>
      <c r="I42" s="56"/>
      <c r="J42" s="56"/>
      <c r="K42" s="56"/>
      <c r="L42" s="56"/>
      <c r="M42" s="56"/>
      <c r="N42" s="56"/>
      <c r="O42" s="56"/>
    </row>
    <row r="43" spans="2:15" x14ac:dyDescent="0.25">
      <c r="B43" s="52"/>
      <c r="C43" s="52"/>
      <c r="D43" s="52"/>
      <c r="E43" s="53" t="s">
        <v>95</v>
      </c>
      <c r="F43" s="50" t="s">
        <v>69</v>
      </c>
      <c r="G43" s="50" t="s">
        <v>69</v>
      </c>
      <c r="H43" s="50" t="s">
        <v>69</v>
      </c>
      <c r="I43" s="50" t="s">
        <v>69</v>
      </c>
      <c r="J43" s="50" t="s">
        <v>69</v>
      </c>
      <c r="K43" s="50" t="s">
        <v>69</v>
      </c>
      <c r="L43" s="50" t="s">
        <v>69</v>
      </c>
      <c r="M43" s="50" t="s">
        <v>69</v>
      </c>
      <c r="N43" s="50" t="s">
        <v>69</v>
      </c>
      <c r="O43" s="50" t="s">
        <v>69</v>
      </c>
    </row>
    <row r="44" spans="2:15" x14ac:dyDescent="0.25">
      <c r="B44" s="54"/>
      <c r="C44" s="54"/>
      <c r="D44" s="54"/>
      <c r="E44" s="55" t="s">
        <v>86</v>
      </c>
      <c r="F44" s="55"/>
      <c r="G44" s="55"/>
      <c r="H44" s="56"/>
      <c r="I44" s="56"/>
      <c r="J44" s="56"/>
      <c r="K44" s="56"/>
      <c r="L44" s="56"/>
      <c r="M44" s="56"/>
      <c r="N44" s="56"/>
      <c r="O44" s="56"/>
    </row>
    <row r="45" spans="2:15" x14ac:dyDescent="0.25">
      <c r="B45" s="52"/>
      <c r="C45" s="52"/>
      <c r="D45" s="52"/>
      <c r="E45" s="55" t="s">
        <v>86</v>
      </c>
      <c r="F45" s="55"/>
      <c r="G45" s="55"/>
      <c r="H45" s="56"/>
      <c r="I45" s="56"/>
      <c r="J45" s="56"/>
      <c r="K45" s="56"/>
      <c r="L45" s="56"/>
      <c r="M45" s="56"/>
      <c r="N45" s="56"/>
      <c r="O45" s="56"/>
    </row>
    <row r="46" spans="2:15" ht="47.25" x14ac:dyDescent="0.25">
      <c r="B46" s="52"/>
      <c r="C46" s="52"/>
      <c r="D46" s="52"/>
      <c r="E46" s="53" t="s">
        <v>96</v>
      </c>
      <c r="F46" s="50" t="s">
        <v>69</v>
      </c>
      <c r="G46" s="50" t="s">
        <v>69</v>
      </c>
      <c r="H46" s="50" t="s">
        <v>69</v>
      </c>
      <c r="I46" s="50" t="s">
        <v>69</v>
      </c>
      <c r="J46" s="50" t="s">
        <v>69</v>
      </c>
      <c r="K46" s="50" t="s">
        <v>69</v>
      </c>
      <c r="L46" s="50" t="s">
        <v>69</v>
      </c>
      <c r="M46" s="50" t="s">
        <v>69</v>
      </c>
      <c r="N46" s="50" t="s">
        <v>69</v>
      </c>
      <c r="O46" s="50" t="s">
        <v>69</v>
      </c>
    </row>
    <row r="47" spans="2:15" x14ac:dyDescent="0.25">
      <c r="B47" s="54"/>
      <c r="C47" s="54"/>
      <c r="D47" s="54"/>
      <c r="E47" s="55" t="s">
        <v>86</v>
      </c>
      <c r="F47" s="55"/>
      <c r="G47" s="55"/>
      <c r="H47" s="56"/>
      <c r="I47" s="56"/>
      <c r="J47" s="56"/>
      <c r="K47" s="56"/>
      <c r="L47" s="56"/>
      <c r="M47" s="56"/>
      <c r="N47" s="56"/>
      <c r="O47" s="56"/>
    </row>
    <row r="48" spans="2:15" x14ac:dyDescent="0.25">
      <c r="B48" s="54"/>
      <c r="C48" s="54"/>
      <c r="D48" s="54"/>
      <c r="E48" s="55" t="s">
        <v>86</v>
      </c>
      <c r="F48" s="55"/>
      <c r="G48" s="55"/>
      <c r="H48" s="56"/>
      <c r="I48" s="56"/>
      <c r="J48" s="56"/>
      <c r="K48" s="56"/>
      <c r="L48" s="56"/>
      <c r="M48" s="56"/>
      <c r="N48" s="56"/>
      <c r="O48" s="56"/>
    </row>
    <row r="49" spans="2:15" ht="141.75" x14ac:dyDescent="0.25">
      <c r="B49" s="52"/>
      <c r="C49" s="52"/>
      <c r="D49" s="52"/>
      <c r="E49" s="53" t="s">
        <v>97</v>
      </c>
      <c r="F49" s="50" t="s">
        <v>69</v>
      </c>
      <c r="G49" s="50" t="s">
        <v>69</v>
      </c>
      <c r="H49" s="50" t="s">
        <v>69</v>
      </c>
      <c r="I49" s="50" t="s">
        <v>69</v>
      </c>
      <c r="J49" s="50" t="s">
        <v>69</v>
      </c>
      <c r="K49" s="50" t="s">
        <v>69</v>
      </c>
      <c r="L49" s="50" t="s">
        <v>69</v>
      </c>
      <c r="M49" s="50" t="s">
        <v>69</v>
      </c>
      <c r="N49" s="50" t="s">
        <v>69</v>
      </c>
      <c r="O49" s="50" t="s">
        <v>69</v>
      </c>
    </row>
    <row r="50" spans="2:15" x14ac:dyDescent="0.25">
      <c r="B50" s="54"/>
      <c r="C50" s="54"/>
      <c r="D50" s="54"/>
      <c r="E50" s="55" t="s">
        <v>86</v>
      </c>
      <c r="F50" s="55"/>
      <c r="G50" s="55"/>
      <c r="H50" s="56"/>
      <c r="I50" s="56"/>
      <c r="J50" s="56"/>
      <c r="K50" s="56"/>
      <c r="L50" s="56"/>
      <c r="M50" s="56"/>
      <c r="N50" s="56"/>
      <c r="O50" s="56"/>
    </row>
    <row r="51" spans="2:15" x14ac:dyDescent="0.25">
      <c r="B51" s="54"/>
      <c r="C51" s="54"/>
      <c r="D51" s="54"/>
      <c r="E51" s="55" t="s">
        <v>86</v>
      </c>
      <c r="F51" s="55"/>
      <c r="G51" s="55"/>
      <c r="H51" s="56"/>
      <c r="I51" s="56"/>
      <c r="J51" s="56"/>
      <c r="K51" s="56"/>
      <c r="L51" s="56"/>
      <c r="M51" s="56"/>
      <c r="N51" s="56"/>
      <c r="O51" s="56"/>
    </row>
    <row r="52" spans="2:15" x14ac:dyDescent="0.25">
      <c r="B52" s="52"/>
      <c r="C52" s="52"/>
      <c r="D52" s="52"/>
      <c r="E52" s="53" t="s">
        <v>98</v>
      </c>
      <c r="F52" s="50" t="s">
        <v>69</v>
      </c>
      <c r="G52" s="50" t="s">
        <v>69</v>
      </c>
      <c r="H52" s="50" t="s">
        <v>69</v>
      </c>
      <c r="I52" s="50" t="s">
        <v>69</v>
      </c>
      <c r="J52" s="50" t="s">
        <v>69</v>
      </c>
      <c r="K52" s="50" t="s">
        <v>69</v>
      </c>
      <c r="L52" s="50" t="s">
        <v>69</v>
      </c>
      <c r="M52" s="50" t="s">
        <v>69</v>
      </c>
      <c r="N52" s="50" t="s">
        <v>69</v>
      </c>
      <c r="O52" s="50" t="s">
        <v>69</v>
      </c>
    </row>
    <row r="53" spans="2:15" x14ac:dyDescent="0.25">
      <c r="B53" s="54"/>
      <c r="C53" s="54"/>
      <c r="D53" s="54"/>
      <c r="E53" s="55" t="s">
        <v>86</v>
      </c>
      <c r="F53" s="50"/>
      <c r="G53" s="50"/>
      <c r="H53" s="55"/>
      <c r="I53" s="55"/>
      <c r="J53" s="56"/>
      <c r="K53" s="56"/>
      <c r="L53" s="56"/>
      <c r="M53" s="56"/>
      <c r="N53" s="56"/>
      <c r="O53" s="56"/>
    </row>
    <row r="54" spans="2:15" x14ac:dyDescent="0.25">
      <c r="B54" s="54"/>
      <c r="C54" s="54"/>
      <c r="D54" s="54"/>
      <c r="E54" s="55" t="s">
        <v>86</v>
      </c>
      <c r="F54" s="50"/>
      <c r="G54" s="50"/>
      <c r="H54" s="55"/>
      <c r="I54" s="55"/>
      <c r="J54" s="56"/>
      <c r="K54" s="56"/>
      <c r="L54" s="56"/>
      <c r="M54" s="56"/>
      <c r="N54" s="56"/>
      <c r="O54" s="56"/>
    </row>
    <row r="55" spans="2:15" x14ac:dyDescent="0.25">
      <c r="B55" s="52"/>
      <c r="C55" s="56"/>
      <c r="D55" s="56"/>
      <c r="E55" s="57" t="s">
        <v>68</v>
      </c>
      <c r="F55" s="50" t="s">
        <v>69</v>
      </c>
      <c r="G55" s="50" t="s">
        <v>69</v>
      </c>
      <c r="H55" s="50" t="s">
        <v>69</v>
      </c>
      <c r="I55" s="50" t="s">
        <v>69</v>
      </c>
      <c r="J55" s="50"/>
      <c r="K55" s="50"/>
      <c r="L55" s="50" t="s">
        <v>69</v>
      </c>
      <c r="M55" s="50" t="s">
        <v>69</v>
      </c>
      <c r="N55" s="50" t="s">
        <v>69</v>
      </c>
      <c r="O55" s="50" t="s">
        <v>69</v>
      </c>
    </row>
  </sheetData>
  <mergeCells count="1">
    <mergeCell ref="B5:O5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11"/>
  <dimension ref="A1:E22"/>
  <sheetViews>
    <sheetView tabSelected="1" view="pageBreakPreview" zoomScale="70" zoomScaleNormal="70" zoomScaleSheetLayoutView="70" workbookViewId="0">
      <selection activeCell="E10" sqref="E10:E17"/>
    </sheetView>
  </sheetViews>
  <sheetFormatPr defaultColWidth="9.140625" defaultRowHeight="15" x14ac:dyDescent="0.25"/>
  <cols>
    <col min="1" max="1" width="7.140625" style="63" customWidth="1"/>
    <col min="2" max="2" width="44" style="63" customWidth="1"/>
    <col min="3" max="4" width="23.28515625" style="63" customWidth="1"/>
    <col min="5" max="5" width="10.42578125" style="63" customWidth="1"/>
    <col min="6" max="6" width="35.140625" style="63" customWidth="1"/>
    <col min="7" max="16384" width="9.140625" style="63"/>
  </cols>
  <sheetData>
    <row r="1" spans="1:5" ht="28.5" x14ac:dyDescent="0.25">
      <c r="A1" s="64" t="s">
        <v>105</v>
      </c>
      <c r="B1" s="64"/>
      <c r="C1" s="64"/>
      <c r="D1" s="64"/>
    </row>
    <row r="2" spans="1:5" ht="63" x14ac:dyDescent="0.25">
      <c r="A2" s="65" t="s">
        <v>106</v>
      </c>
      <c r="B2" s="66" t="s">
        <v>107</v>
      </c>
      <c r="C2" s="67" t="s">
        <v>144</v>
      </c>
      <c r="D2" s="67" t="s">
        <v>108</v>
      </c>
    </row>
    <row r="3" spans="1:5" ht="47.25" x14ac:dyDescent="0.25">
      <c r="A3" s="68" t="s">
        <v>109</v>
      </c>
      <c r="B3" s="69" t="s">
        <v>110</v>
      </c>
      <c r="C3" s="70">
        <v>3020.8176599999997</v>
      </c>
      <c r="D3" s="76">
        <v>3020.8176599999997</v>
      </c>
      <c r="E3" s="59"/>
    </row>
    <row r="4" spans="1:5" ht="15.75" x14ac:dyDescent="0.25">
      <c r="A4" s="68" t="s">
        <v>111</v>
      </c>
      <c r="B4" s="69" t="s">
        <v>112</v>
      </c>
      <c r="C4" s="71">
        <v>604.16353199999992</v>
      </c>
      <c r="D4" s="77">
        <f>D3*0,2</f>
        <v>604.16353199999992</v>
      </c>
      <c r="E4" s="59"/>
    </row>
    <row r="5" spans="1:5" ht="47.25" x14ac:dyDescent="0.25">
      <c r="A5" s="68" t="s">
        <v>113</v>
      </c>
      <c r="B5" s="72" t="s">
        <v>114</v>
      </c>
      <c r="C5" s="73">
        <v>3624.9811919999997</v>
      </c>
      <c r="D5" s="76">
        <f>D3+D4</f>
        <v>3624.9811919999997</v>
      </c>
      <c r="E5" s="59"/>
    </row>
    <row r="6" spans="1:5" ht="47.25" x14ac:dyDescent="0.25">
      <c r="A6" s="68" t="s">
        <v>115</v>
      </c>
      <c r="B6" s="72" t="s">
        <v>116</v>
      </c>
      <c r="C6" s="71">
        <v>10154.694941895805</v>
      </c>
      <c r="D6" s="77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4189.3106458958136</v>
      </c>
      <c r="E6" s="59"/>
    </row>
    <row r="7" spans="1:5" ht="47.25" x14ac:dyDescent="0.25">
      <c r="A7" s="68" t="s">
        <v>117</v>
      </c>
      <c r="B7" s="69" t="s">
        <v>118</v>
      </c>
      <c r="C7" s="74">
        <v>0</v>
      </c>
      <c r="D7" s="77">
        <v>0</v>
      </c>
      <c r="E7" s="59"/>
    </row>
    <row r="8" spans="1:5" ht="31.5" x14ac:dyDescent="0.25">
      <c r="A8" s="68" t="s">
        <v>119</v>
      </c>
      <c r="B8" s="69" t="s">
        <v>120</v>
      </c>
      <c r="C8" s="74">
        <v>3624.9811919999997</v>
      </c>
      <c r="D8" s="77">
        <f>D5-D7</f>
        <v>3624.9811919999997</v>
      </c>
      <c r="E8" s="59"/>
    </row>
    <row r="9" spans="1:5" ht="47.25" x14ac:dyDescent="0.25">
      <c r="A9" s="68" t="s">
        <v>121</v>
      </c>
      <c r="B9" s="69" t="s">
        <v>122</v>
      </c>
      <c r="C9" s="74">
        <v>8442.0343499999999</v>
      </c>
      <c r="D9" s="77">
        <f>СУММ(D10:D17)</f>
        <v>8442.0343499999999</v>
      </c>
      <c r="E9" s="59"/>
    </row>
    <row r="10" spans="1:5" ht="15.75" x14ac:dyDescent="0.25">
      <c r="A10" s="68" t="s">
        <v>123</v>
      </c>
      <c r="B10" s="69" t="s">
        <v>124</v>
      </c>
      <c r="C10" s="74">
        <v>0</v>
      </c>
      <c r="D10" s="77">
        <v>0</v>
      </c>
      <c r="E10" s="78">
        <v>105.2557</v>
      </c>
    </row>
    <row r="11" spans="1:5" ht="15.75" x14ac:dyDescent="0.25">
      <c r="A11" s="68" t="s">
        <v>125</v>
      </c>
      <c r="B11" s="69" t="s">
        <v>126</v>
      </c>
      <c r="C11" s="74">
        <v>0</v>
      </c>
      <c r="D11" s="77">
        <v>0</v>
      </c>
      <c r="E11" s="78">
        <v>106.826398641827</v>
      </c>
    </row>
    <row r="12" spans="1:5" ht="15.75" x14ac:dyDescent="0.25">
      <c r="A12" s="68" t="s">
        <v>127</v>
      </c>
      <c r="B12" s="69" t="s">
        <v>128</v>
      </c>
      <c r="C12" s="74">
        <v>8442.0343499999999</v>
      </c>
      <c r="D12" s="77">
        <v>8442.0343499999999</v>
      </c>
      <c r="E12" s="78">
        <v>105.561885224957</v>
      </c>
    </row>
    <row r="13" spans="1:5" ht="15.75" x14ac:dyDescent="0.25">
      <c r="A13" s="68" t="s">
        <v>129</v>
      </c>
      <c r="B13" s="69" t="s">
        <v>130</v>
      </c>
      <c r="C13" s="74">
        <v>0</v>
      </c>
      <c r="D13" s="77">
        <v>0</v>
      </c>
      <c r="E13" s="78">
        <v>104.9354</v>
      </c>
    </row>
    <row r="14" spans="1:5" ht="15.75" x14ac:dyDescent="0.25">
      <c r="A14" s="68" t="s">
        <v>131</v>
      </c>
      <c r="B14" s="69" t="s">
        <v>132</v>
      </c>
      <c r="C14" s="74">
        <v>0</v>
      </c>
      <c r="D14" s="77">
        <v>0</v>
      </c>
      <c r="E14" s="78">
        <v>113.87439215858601</v>
      </c>
    </row>
    <row r="15" spans="1:5" ht="15.75" x14ac:dyDescent="0.25">
      <c r="A15" s="68" t="s">
        <v>133</v>
      </c>
      <c r="B15" s="69" t="s">
        <v>134</v>
      </c>
      <c r="C15" s="74">
        <v>0</v>
      </c>
      <c r="D15" s="77">
        <v>0</v>
      </c>
      <c r="E15" s="78">
        <v>105.89170681013999</v>
      </c>
    </row>
    <row r="16" spans="1:5" ht="15.75" x14ac:dyDescent="0.25">
      <c r="A16" s="68" t="s">
        <v>135</v>
      </c>
      <c r="B16" s="69" t="s">
        <v>136</v>
      </c>
      <c r="C16" s="74">
        <v>0</v>
      </c>
      <c r="D16" s="77">
        <v>0</v>
      </c>
      <c r="E16" s="78">
        <v>105.30227480021099</v>
      </c>
    </row>
    <row r="17" spans="1:5" ht="15.75" x14ac:dyDescent="0.25">
      <c r="A17" s="68" t="s">
        <v>137</v>
      </c>
      <c r="B17" s="69" t="s">
        <v>138</v>
      </c>
      <c r="C17" s="74">
        <v>0</v>
      </c>
      <c r="D17" s="77">
        <v>0</v>
      </c>
      <c r="E17" s="78">
        <v>104.794259089128</v>
      </c>
    </row>
    <row r="18" spans="1:5" ht="47.25" x14ac:dyDescent="0.25">
      <c r="A18" s="68">
        <v>8</v>
      </c>
      <c r="B18" s="69" t="s">
        <v>139</v>
      </c>
      <c r="C18" s="74">
        <v>4.1893106458958043</v>
      </c>
      <c r="D18" s="77">
        <f>D6/1000</f>
        <v>4.189310645895814</v>
      </c>
      <c r="E18" s="59"/>
    </row>
    <row r="19" spans="1:5" ht="78.75" x14ac:dyDescent="0.25">
      <c r="A19" s="68">
        <v>9</v>
      </c>
      <c r="B19" s="69" t="s">
        <v>140</v>
      </c>
      <c r="C19" s="74">
        <v>5.9653842959999995E-3</v>
      </c>
      <c r="D19" s="77">
        <v>5.9653842959999999</v>
      </c>
      <c r="E19" s="59"/>
    </row>
    <row r="20" spans="1:5" ht="31.5" x14ac:dyDescent="0.25">
      <c r="A20" s="68">
        <v>10</v>
      </c>
      <c r="B20" s="72" t="s">
        <v>141</v>
      </c>
      <c r="C20" s="73">
        <v>10.154694941895805</v>
      </c>
      <c r="D20" s="76">
        <f>D18+D19</f>
        <v>10.154694941895814</v>
      </c>
      <c r="E20" s="59"/>
    </row>
    <row r="21" spans="1:5" x14ac:dyDescent="0.25">
      <c r="E21" s="59"/>
    </row>
    <row r="22" spans="1:5" x14ac:dyDescent="0.25">
      <c r="D22" s="75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КоррИПР</vt:lpstr>
      <vt:lpstr>20.2 </vt:lpstr>
      <vt:lpstr>т6</vt:lpstr>
      <vt:lpstr>КоррИПР!Заголовки_для_печати</vt:lpstr>
      <vt:lpstr>КоррИПР!Область_печати</vt:lpstr>
      <vt:lpstr>т6!Область_печати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dcterms:created xsi:type="dcterms:W3CDTF">2020-10-23T08:34:35Z</dcterms:created>
  <dcterms:modified xsi:type="dcterms:W3CDTF">2023-10-24T08:43:48Z</dcterms:modified>
</cp:coreProperties>
</file>