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1-1-06-1-01-04-2-0185\"/>
    </mc:Choice>
  </mc:AlternateContent>
  <xr:revisionPtr revIDLastSave="0" documentId="14_{E2C5B839-EFA4-4E9F-9F88-7E4EBD0A86FF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1-1-06-1-01-04-2-0185" sheetId="1" r:id="rId1"/>
    <sheet name="T6" sheetId="2" r:id="rId2"/>
  </sheets>
  <definedNames>
    <definedName name="_xlnm.Print_Titles" localSheetId="0">'21-1-06-1-01-04-2-0185'!$19:$19</definedName>
    <definedName name="_xlnm.Print_Area" localSheetId="0">'21-1-06-1-01-04-2-0185'!$A$1:$S$38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37" i="1"/>
  <c r="R36" i="1"/>
  <c r="R35" i="1"/>
  <c r="R34" i="1"/>
  <c r="R33" i="1"/>
  <c r="R32" i="1"/>
  <c r="P31" i="1"/>
  <c r="R31" i="1" s="1"/>
  <c r="R30" i="1"/>
  <c r="R29" i="1"/>
  <c r="M28" i="1"/>
  <c r="R28" i="1" s="1"/>
  <c r="M27" i="1"/>
  <c r="R27" i="1" s="1"/>
  <c r="R26" i="1"/>
  <c r="R25" i="1"/>
  <c r="R24" i="1"/>
  <c r="R23" i="1"/>
  <c r="R22" i="1"/>
  <c r="R21" i="1"/>
  <c r="R20" i="1"/>
  <c r="I19" i="1"/>
  <c r="R38" i="1" l="1"/>
</calcChain>
</file>

<file path=xl/sharedStrings.xml><?xml version="1.0" encoding="utf-8"?>
<sst xmlns="http://schemas.openxmlformats.org/spreadsheetml/2006/main" count="126" uniqueCount="116">
  <si>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</si>
  <si>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</si>
  <si>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</si>
  <si>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</si>
  <si>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</si>
  <si>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</si>
  <si>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</si>
  <si>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</si>
  <si>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</si>
  <si>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</si>
  <si>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</si>
  <si>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</si>
  <si>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</si>
  <si>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</si>
  <si>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</si>
  <si>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</si>
  <si>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</si>
  <si>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</si>
  <si>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</si>
  <si>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</si>
  <si>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</si>
  <si>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</si>
  <si>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</si>
  <si>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</si>
  <si>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</si>
  <si>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</si>
  <si>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ВЛ 0,4-750 кВ на строительно-монтажные работы без опор и провода (тыс. руб.)</t>
  </si>
  <si>
    <t>1 км</t>
  </si>
  <si>
    <t>Л1-02 -1</t>
  </si>
  <si>
    <t>УНЦ опор ВЛ 0,4-750 кВ (тыс. руб.)</t>
  </si>
  <si>
    <t>Л3-02 -1</t>
  </si>
  <si>
    <t>УНЦ провода СИП ВЛ 0,4-35 кВ (тыс. руб.)</t>
  </si>
  <si>
    <t>Л7-04 -3</t>
  </si>
  <si>
    <t>УНЦ устройства лежневых дорог (тыс. руб.)</t>
  </si>
  <si>
    <t>Л9-01</t>
  </si>
  <si>
    <t>УНЦ арматуры, крепления, защиты от перенапряжений ВЛ 0,4-35 кВ (тыс. руб.). Арматура и устройство крепления провода СИП</t>
  </si>
  <si>
    <t>1 ед.</t>
  </si>
  <si>
    <t>Л11-01</t>
  </si>
  <si>
    <t>УНЦ арматуры, крепления, защиты от перенапряжений ВЛ 6-35 кВ (тыс. руб.).</t>
  </si>
  <si>
    <t>Л11-03</t>
  </si>
  <si>
    <t>УНЦ на демонтаж ВЛ 0,4-750 кВ (тыс. руб.).</t>
  </si>
  <si>
    <t>М2-02 - 1</t>
  </si>
  <si>
    <t>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</si>
  <si>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</si>
  <si>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</si>
  <si>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(для всех субъектов Российской Федерации) (тыс. руб.)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</si>
  <si>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</si>
  <si>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</si>
  <si>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</si>
  <si>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</si>
  <si>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больших переходов ВЛ (тыс. руб.)</t>
  </si>
  <si>
    <t>1 переход</t>
  </si>
  <si>
    <t>Ж2-01-1</t>
  </si>
  <si>
    <t>Затраты на проектно-изыскательские работы по ВЛ (тыс. руб.)</t>
  </si>
  <si>
    <t>ПЗ-02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</si>
  <si>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</si>
  <si>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</si>
  <si>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</si>
  <si>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П9-01</t>
  </si>
  <si>
    <t>УНЦ ИИК (тыс.руб.) Прибор учета трехфазный для РП (СП,ТП, РТП) РУ 6-20 кВ</t>
  </si>
  <si>
    <t>1 точка</t>
  </si>
  <si>
    <t>А1-04</t>
  </si>
  <si>
    <t>УНЦ РЗА и прочие шкафы (панели) (тыс. руб.) КК</t>
  </si>
  <si>
    <t>1 ед</t>
  </si>
  <si>
    <t>И12-06</t>
  </si>
  <si>
    <t>УНЦ автоматического пункта секционирования (реклоузера) 6-35 кВ без ПКУ (тыс. руб.)</t>
  </si>
  <si>
    <t>1 ячейка</t>
  </si>
  <si>
    <t>В6-01</t>
  </si>
  <si>
    <t>УНЦ автоматического пункта секционирования (реклоузера) 6-35 кВ с ПКУ и интеграцией в АСУТП (тыс. руб.)</t>
  </si>
  <si>
    <t>В7-01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</si>
  <si>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</si>
  <si>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</si>
  <si>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</si>
  <si>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1.4.</t>
  </si>
  <si>
    <t>Гатч, Стр-во реклоузера на ВЛ 10 кВ от КТП 46 до КТП 51 Ф-4 (инв.№100000647) в п. Вырица Гатчинского р-на ЛО (21-1-06-1-01-04-2-0185)</t>
  </si>
  <si>
    <t>K_21-1-06-1-01-04-2-0185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</si>
  <si>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</si>
  <si>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</si>
  <si>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</si>
  <si>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</si>
  <si>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</si>
  <si>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</si>
  <si>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</si>
  <si>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</si>
  <si>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</si>
  <si>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</si>
  <si>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</si>
  <si>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</si>
  <si>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</si>
  <si>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</si>
  <si>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</si>
  <si>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</si>
  <si>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</si>
  <si>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</si>
  <si>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</si>
  <si>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</si>
  <si>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</si>
  <si>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</si>
  <si>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</si>
  <si>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</si>
  <si>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</si>
  <si>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</si>
  <si>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</si>
  <si>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</si>
  <si>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</si>
  <si>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</si>
  <si>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</si>
  <si>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</si>
  <si>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</si>
  <si>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</si>
  <si>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</si>
  <si>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</si>
  <si>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</si>
  <si>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Главного инженера АО "ЛОЭСК" от 31.11.2020 № 64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</si>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</sst>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1" xfId="1" applyFill="1" applyBorder="1" applyAlignment="1">
      <alignment horizontal="center" vertical="center" wrapText="1"/>
    </xf>
    <xf numFmtId="3" fontId="1" fillId="0" borderId="1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1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1" xfId="1" applyNumberFormat="1" applyFill="1" applyBorder="1" applyAlignment="1">
      <alignment horizontal="center"/>
    </xf>
    <xf numFmtId="49" fontId="1" fillId="0" borderId="1" xfId="1" applyNumberFormat="1" applyFill="1" applyBorder="1" applyAlignment="1">
      <alignment horizontal="center" wrapText="1"/>
    </xf>
    <xf numFmtId="0" fontId="1" fillId="0" borderId="1" xfId="1" applyFill="1" applyBorder="1" applyAlignment="1">
      <alignment horizontal="left" vertical="center" wrapText="1"/>
    </xf>
    <xf numFmtId="0" fontId="1" fillId="0" borderId="1" xfId="1" applyFill="1" applyBorder="1"/>
    <xf numFmtId="0" fontId="1" fillId="0" borderId="1" xfId="1" applyFill="1" applyBorder="1" applyAlignment="1">
      <alignment horizontal="center" wrapText="1"/>
    </xf>
    <xf numFmtId="0" fontId="1" fillId="0" borderId="1" xfId="1" applyFill="1" applyBorder="1" applyAlignment="1">
      <alignment wrapText="1"/>
    </xf>
    <xf numFmtId="0" fontId="4" fillId="0" borderId="1" xfId="1" applyFont="1" applyFill="1" applyBorder="1" applyAlignment="1">
      <alignment horizontal="center" wrapText="1"/>
    </xf>
    <xf numFmtId="0" fontId="1" fillId="0" borderId="1" xfId="1" applyFill="1" applyBorder="1" applyAlignment="1">
      <alignment horizontal="center"/>
    </xf>
    <xf numFmtId="0" fontId="4" fillId="0" borderId="1" xfId="1" applyFont="1" applyFill="1" applyBorder="1"/>
    <xf numFmtId="0" fontId="1" fillId="0" borderId="2" xfId="1" applyFill="1" applyBorder="1" applyAlignment="1">
      <alignment horizontal="center" vertical="center" wrapText="1"/>
    </xf>
    <xf numFmtId="49" fontId="1" fillId="0" borderId="3" xfId="1" applyNumberFormat="1" applyFill="1" applyBorder="1" applyAlignment="1">
      <alignment horizontal="center"/>
    </xf>
    <xf numFmtId="0" fontId="1" fillId="0" borderId="3" xfId="1" applyFill="1" applyBorder="1" applyAlignment="1">
      <alignment wrapText="1"/>
    </xf>
    <xf numFmtId="49" fontId="1" fillId="0" borderId="3" xfId="1" applyNumberFormat="1" applyFill="1" applyBorder="1" applyAlignment="1">
      <alignment horizontal="center" wrapText="1"/>
    </xf>
    <xf numFmtId="0" fontId="1" fillId="0" borderId="3" xfId="1" applyFill="1" applyBorder="1" applyAlignment="1">
      <alignment horizontal="center" wrapText="1"/>
    </xf>
    <xf numFmtId="0" fontId="1" fillId="0" borderId="3" xfId="1" applyFill="1" applyBorder="1" applyAlignment="1">
      <alignment horizontal="center"/>
    </xf>
    <xf numFmtId="0" fontId="1" fillId="0" borderId="3" xfId="1" applyFill="1" applyBorder="1"/>
    <xf numFmtId="0" fontId="1" fillId="0" borderId="4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left" vertical="center"/>
    </xf>
    <xf numFmtId="0" fontId="1" fillId="0" borderId="4" xfId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5" xfId="5" applyFont="1" applyFill="1" applyBorder="1" applyAlignment="1" applyProtection="1">
      <alignment horizontal="center" vertical="center" wrapText="1"/>
    </xf>
    <xf numFmtId="0" fontId="8" fillId="0" borderId="6" xfId="5" applyFont="1" applyFill="1" applyBorder="1" applyAlignment="1" applyProtection="1">
      <alignment horizontal="center" vertical="center" wrapText="1"/>
    </xf>
    <xf numFmtId="0" fontId="8" fillId="0" borderId="1" xfId="5" applyFont="1" applyFill="1" applyBorder="1" applyAlignment="1" applyProtection="1">
      <alignment horizontal="center" vertical="center" wrapText="1"/>
    </xf>
    <xf numFmtId="49" fontId="1" fillId="0" borderId="5" xfId="5" applyNumberFormat="1" applyFont="1" applyFill="1" applyBorder="1" applyAlignment="1" applyProtection="1">
      <alignment horizontal="center" vertical="center" wrapText="1"/>
    </xf>
    <xf numFmtId="0" fontId="1" fillId="0" borderId="5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6" xfId="5" applyNumberFormat="1" applyFont="1" applyFill="1" applyBorder="1" applyAlignment="1" applyProtection="1">
      <alignment horizontal="center" vertical="center" wrapText="1"/>
    </xf>
    <xf numFmtId="0" fontId="8" fillId="0" borderId="5" xfId="5" applyFont="1" applyFill="1" applyBorder="1" applyAlignment="1" applyProtection="1">
      <alignment horizontal="left" vertical="center" wrapText="1"/>
    </xf>
    <xf numFmtId="4" fontId="8" fillId="0" borderId="5" xfId="5" applyNumberFormat="1" applyFont="1" applyFill="1" applyBorder="1" applyAlignment="1" applyProtection="1">
      <alignment horizontal="center" vertical="center" wrapText="1"/>
    </xf>
    <xf numFmtId="4" fontId="1" fillId="0" borderId="5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1" xfId="5" applyNumberFormat="1" applyFont="1" applyFill="1" applyBorder="1" applyAlignment="1" applyProtection="1">
      <alignment horizontal="center" vertical="center" wrapText="1"/>
    </xf>
    <xf numFmtId="4" fontId="1" fillId="0" borderId="1" xfId="5" applyNumberFormat="1" applyFont="1" applyFill="1" applyBorder="1" applyAlignment="1" applyProtection="1">
      <alignment horizontal="center" vertical="center" wrapText="1"/>
    </xf>
    <xf numFmtId="165" fontId="11" fillId="0" borderId="8" xfId="7" applyNumberFormat="1" applyFont="1" applyFill="1" applyBorder="1" applyAlignment="1" applyProtection="1">
      <alignment horizontal="center" vertical="center"/>
      <protection locked="0"/>
    </xf>
    <xf numFmtId="0" fontId="1" fillId="0" borderId="1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9"/>
  <sheetViews>
    <sheetView zoomScale="75" zoomScaleNormal="75" zoomScaleSheetLayoutView="55" workbookViewId="0">
      <pane xSplit="4" topLeftCell="E1" activePane="topRight" state="frozen"/>
      <selection pane="topRight"/>
    </sheetView>
  </sheetViews>
  <sheetFormatPr defaultColWidth="9.140625" defaultRowHeight="15.75" x14ac:dyDescent="0.25"/>
  <cols>
    <col min="1" max="1" width="11.42578125" style="2" customWidth="1"/>
    <col min="2" max="2" width="55.7109375" style="2" customWidth="1"/>
    <col min="3" max="3" width="31.7109375" style="2" customWidth="1"/>
    <col min="4" max="4" width="41.28515625" style="3" customWidth="1"/>
    <col min="5" max="5" width="24" style="3" customWidth="1"/>
    <col min="6" max="6" width="15.85546875" style="3" customWidth="1"/>
    <col min="7" max="7" width="18" style="3" customWidth="1"/>
    <col min="8" max="8" width="14.5703125" style="4" customWidth="1"/>
    <col min="9" max="9" width="17" style="3" customWidth="1"/>
    <col min="10" max="10" width="26.7109375" style="4" customWidth="1"/>
    <col min="11" max="11" width="27.5703125" style="4" customWidth="1"/>
    <col min="12" max="12" width="15.42578125" style="4" customWidth="1"/>
    <col min="13" max="13" width="12.5703125" style="4" bestFit="1" customWidth="1"/>
    <col min="14" max="14" width="13.7109375" style="5" customWidth="1"/>
    <col min="15" max="15" width="14.85546875" style="5" customWidth="1"/>
    <col min="16" max="16" width="16.7109375" style="5" customWidth="1"/>
    <col min="17" max="17" width="26" style="5" customWidth="1"/>
    <col min="18" max="18" width="14.85546875" style="5" customWidth="1"/>
    <col min="19" max="19" width="23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2" t="s">
        <v>3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72</v>
      </c>
      <c r="F7" s="14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115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1" t="s">
        <v>5</v>
      </c>
      <c r="B17" s="61" t="s">
        <v>6</v>
      </c>
      <c r="C17" s="61" t="s">
        <v>7</v>
      </c>
      <c r="D17" s="61" t="s">
        <v>8</v>
      </c>
      <c r="E17" s="61" t="s">
        <v>9</v>
      </c>
      <c r="F17" s="61" t="s">
        <v>10</v>
      </c>
      <c r="G17" s="61" t="s">
        <v>11</v>
      </c>
      <c r="H17" s="61" t="s">
        <v>12</v>
      </c>
      <c r="I17" s="61"/>
      <c r="J17" s="61"/>
      <c r="K17" s="61"/>
      <c r="L17" s="61" t="s">
        <v>13</v>
      </c>
      <c r="M17" s="61"/>
      <c r="N17" s="61"/>
      <c r="O17" s="61"/>
      <c r="P17" s="61"/>
      <c r="Q17" s="61"/>
      <c r="R17" s="61"/>
      <c r="S17" s="61" t="s">
        <v>14</v>
      </c>
    </row>
    <row r="18" spans="1:19" s="22" customFormat="1" ht="63" customHeight="1" x14ac:dyDescent="0.25">
      <c r="A18" s="61"/>
      <c r="B18" s="61"/>
      <c r="C18" s="61"/>
      <c r="D18" s="61"/>
      <c r="E18" s="61"/>
      <c r="F18" s="61"/>
      <c r="G18" s="61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1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56.25" customHeight="1" x14ac:dyDescent="0.25">
      <c r="A20" s="25" t="s">
        <v>73</v>
      </c>
      <c r="B20" s="26" t="s">
        <v>74</v>
      </c>
      <c r="C20" s="25" t="s">
        <v>75</v>
      </c>
      <c r="D20" s="27" t="s">
        <v>26</v>
      </c>
      <c r="E20" s="28"/>
      <c r="F20" s="28"/>
      <c r="G20" s="28"/>
      <c r="H20" s="29">
        <v>10</v>
      </c>
      <c r="I20" s="30"/>
      <c r="J20" s="29" t="s">
        <v>113</v>
      </c>
      <c r="K20" s="29"/>
      <c r="L20" s="31"/>
      <c r="M20" s="29">
        <v>0.09</v>
      </c>
      <c r="N20" s="32" t="s">
        <v>27</v>
      </c>
      <c r="O20" s="32" t="s">
        <v>28</v>
      </c>
      <c r="P20" s="32">
        <v>767</v>
      </c>
      <c r="Q20" s="32">
        <v>1.44</v>
      </c>
      <c r="R20" s="32">
        <f t="shared" ref="R20:R29" si="1">M20*P20*Q20</f>
        <v>99.403199999999998</v>
      </c>
      <c r="S20" s="33"/>
    </row>
    <row r="21" spans="1:19" x14ac:dyDescent="0.25">
      <c r="A21" s="25"/>
      <c r="B21" s="25"/>
      <c r="C21" s="25"/>
      <c r="D21" s="27" t="s">
        <v>29</v>
      </c>
      <c r="E21" s="30"/>
      <c r="F21" s="30"/>
      <c r="G21" s="30"/>
      <c r="H21" s="29"/>
      <c r="I21" s="30"/>
      <c r="J21" s="29"/>
      <c r="K21" s="29"/>
      <c r="L21" s="31"/>
      <c r="M21" s="29">
        <v>0.09</v>
      </c>
      <c r="N21" s="32" t="s">
        <v>27</v>
      </c>
      <c r="O21" s="32" t="s">
        <v>30</v>
      </c>
      <c r="P21" s="32">
        <v>699</v>
      </c>
      <c r="Q21" s="32">
        <v>1.04</v>
      </c>
      <c r="R21" s="32">
        <f t="shared" si="1"/>
        <v>65.426400000000001</v>
      </c>
      <c r="S21" s="33"/>
    </row>
    <row r="22" spans="1:19" ht="31.5" x14ac:dyDescent="0.25">
      <c r="A22" s="25"/>
      <c r="B22" s="25"/>
      <c r="C22" s="25"/>
      <c r="D22" s="30" t="s">
        <v>31</v>
      </c>
      <c r="E22" s="30"/>
      <c r="F22" s="30"/>
      <c r="G22" s="30"/>
      <c r="H22" s="29"/>
      <c r="I22" s="30"/>
      <c r="J22" s="29"/>
      <c r="K22" s="29"/>
      <c r="L22" s="31">
        <v>3</v>
      </c>
      <c r="M22" s="29">
        <v>0.09</v>
      </c>
      <c r="N22" s="32" t="s">
        <v>27</v>
      </c>
      <c r="O22" s="32" t="s">
        <v>32</v>
      </c>
      <c r="P22" s="32">
        <v>413</v>
      </c>
      <c r="Q22" s="32">
        <v>1.04</v>
      </c>
      <c r="R22" s="32">
        <f>M22*P22*Q22*L22</f>
        <v>115.97040000000001</v>
      </c>
      <c r="S22" s="33"/>
    </row>
    <row r="23" spans="1:19" ht="31.5" x14ac:dyDescent="0.25">
      <c r="A23" s="25"/>
      <c r="B23" s="25"/>
      <c r="C23" s="25"/>
      <c r="D23" s="30" t="s">
        <v>33</v>
      </c>
      <c r="E23" s="30"/>
      <c r="F23" s="30"/>
      <c r="G23" s="30"/>
      <c r="H23" s="29"/>
      <c r="I23" s="30"/>
      <c r="J23" s="30"/>
      <c r="K23" s="29"/>
      <c r="L23" s="29"/>
      <c r="M23" s="29"/>
      <c r="N23" s="32" t="s">
        <v>27</v>
      </c>
      <c r="O23" s="32" t="s">
        <v>34</v>
      </c>
      <c r="P23" s="32">
        <v>6890</v>
      </c>
      <c r="Q23" s="32">
        <v>1.04</v>
      </c>
      <c r="R23" s="32">
        <f t="shared" si="1"/>
        <v>0</v>
      </c>
      <c r="S23" s="28"/>
    </row>
    <row r="24" spans="1:19" ht="63" x14ac:dyDescent="0.25">
      <c r="A24" s="25"/>
      <c r="B24" s="25"/>
      <c r="C24" s="25"/>
      <c r="D24" s="30" t="s">
        <v>35</v>
      </c>
      <c r="E24" s="30"/>
      <c r="F24" s="30"/>
      <c r="G24" s="30"/>
      <c r="H24" s="29"/>
      <c r="I24" s="30"/>
      <c r="J24" s="30"/>
      <c r="K24" s="29"/>
      <c r="L24" s="29"/>
      <c r="M24" s="29"/>
      <c r="N24" s="32" t="s">
        <v>36</v>
      </c>
      <c r="O24" s="32" t="s">
        <v>37</v>
      </c>
      <c r="P24" s="32">
        <v>2.2000000000000002</v>
      </c>
      <c r="Q24" s="32">
        <v>1.04</v>
      </c>
      <c r="R24" s="32">
        <f t="shared" si="1"/>
        <v>0</v>
      </c>
      <c r="S24" s="28"/>
    </row>
    <row r="25" spans="1:19" ht="34.5" customHeight="1" x14ac:dyDescent="0.25">
      <c r="A25" s="25"/>
      <c r="B25" s="25"/>
      <c r="C25" s="25"/>
      <c r="D25" s="30" t="s">
        <v>38</v>
      </c>
      <c r="E25" s="30"/>
      <c r="F25" s="30"/>
      <c r="G25" s="30"/>
      <c r="H25" s="29"/>
      <c r="I25" s="30"/>
      <c r="J25" s="30"/>
      <c r="K25" s="29"/>
      <c r="L25" s="29"/>
      <c r="M25" s="29"/>
      <c r="N25" s="32" t="s">
        <v>36</v>
      </c>
      <c r="O25" s="32" t="s">
        <v>39</v>
      </c>
      <c r="P25" s="32">
        <v>5.5</v>
      </c>
      <c r="Q25" s="32">
        <v>1.04</v>
      </c>
      <c r="R25" s="32">
        <f t="shared" si="1"/>
        <v>0</v>
      </c>
      <c r="S25" s="28"/>
    </row>
    <row r="26" spans="1:19" ht="31.5" x14ac:dyDescent="0.25">
      <c r="A26" s="25"/>
      <c r="B26" s="25"/>
      <c r="C26" s="25"/>
      <c r="D26" s="30" t="s">
        <v>40</v>
      </c>
      <c r="E26" s="30"/>
      <c r="F26" s="30"/>
      <c r="G26" s="30"/>
      <c r="H26" s="29"/>
      <c r="I26" s="30"/>
      <c r="J26" s="30"/>
      <c r="K26" s="29"/>
      <c r="L26" s="29"/>
      <c r="M26" s="29"/>
      <c r="N26" s="32" t="s">
        <v>27</v>
      </c>
      <c r="O26" s="32" t="s">
        <v>41</v>
      </c>
      <c r="P26" s="32">
        <v>287</v>
      </c>
      <c r="Q26" s="32">
        <v>1.18</v>
      </c>
      <c r="R26" s="32">
        <f t="shared" si="1"/>
        <v>0</v>
      </c>
      <c r="S26" s="28"/>
    </row>
    <row r="27" spans="1:19" ht="78.75" x14ac:dyDescent="0.25">
      <c r="A27" s="25"/>
      <c r="B27" s="25"/>
      <c r="C27" s="25"/>
      <c r="D27" s="30" t="s">
        <v>42</v>
      </c>
      <c r="E27" s="30"/>
      <c r="F27" s="30"/>
      <c r="G27" s="30"/>
      <c r="H27" s="29"/>
      <c r="I27" s="30"/>
      <c r="J27" s="30"/>
      <c r="K27" s="29"/>
      <c r="L27" s="29"/>
      <c r="M27" s="29">
        <f>90*10/10000</f>
        <v>0.09</v>
      </c>
      <c r="N27" s="32" t="s">
        <v>43</v>
      </c>
      <c r="O27" s="32" t="s">
        <v>44</v>
      </c>
      <c r="P27" s="32">
        <v>30</v>
      </c>
      <c r="Q27" s="32">
        <v>1</v>
      </c>
      <c r="R27" s="32">
        <f t="shared" si="1"/>
        <v>2.6999999999999997</v>
      </c>
      <c r="S27" s="28"/>
    </row>
    <row r="28" spans="1:19" ht="63" x14ac:dyDescent="0.25">
      <c r="A28" s="25"/>
      <c r="B28" s="25"/>
      <c r="C28" s="25"/>
      <c r="D28" s="30" t="s">
        <v>45</v>
      </c>
      <c r="E28" s="30"/>
      <c r="F28" s="30"/>
      <c r="G28" s="30"/>
      <c r="H28" s="29"/>
      <c r="I28" s="30"/>
      <c r="J28" s="30"/>
      <c r="K28" s="29"/>
      <c r="L28" s="29"/>
      <c r="M28" s="29">
        <f>90/100</f>
        <v>0.9</v>
      </c>
      <c r="N28" s="32" t="s">
        <v>43</v>
      </c>
      <c r="O28" s="32" t="s">
        <v>46</v>
      </c>
      <c r="P28" s="32">
        <v>261</v>
      </c>
      <c r="Q28" s="32">
        <v>1</v>
      </c>
      <c r="R28" s="32">
        <f t="shared" si="1"/>
        <v>234.9</v>
      </c>
      <c r="S28" s="28"/>
    </row>
    <row r="29" spans="1:19" ht="47.25" x14ac:dyDescent="0.25">
      <c r="A29" s="25"/>
      <c r="B29" s="25"/>
      <c r="C29" s="25"/>
      <c r="D29" s="30" t="s">
        <v>47</v>
      </c>
      <c r="E29" s="30"/>
      <c r="F29" s="30"/>
      <c r="G29" s="30"/>
      <c r="H29" s="29"/>
      <c r="I29" s="30"/>
      <c r="J29" s="30"/>
      <c r="K29" s="29"/>
      <c r="L29" s="29"/>
      <c r="M29" s="29"/>
      <c r="N29" s="32" t="s">
        <v>48</v>
      </c>
      <c r="O29" s="32" t="s">
        <v>49</v>
      </c>
      <c r="P29" s="32">
        <v>6.9</v>
      </c>
      <c r="Q29" s="32">
        <v>1.18</v>
      </c>
      <c r="R29" s="32">
        <f t="shared" si="1"/>
        <v>0</v>
      </c>
      <c r="S29" s="28"/>
    </row>
    <row r="30" spans="1:19" x14ac:dyDescent="0.25">
      <c r="A30" s="25"/>
      <c r="B30" s="25"/>
      <c r="C30" s="25"/>
      <c r="D30" s="30" t="s">
        <v>50</v>
      </c>
      <c r="E30" s="30"/>
      <c r="F30" s="30"/>
      <c r="G30" s="30"/>
      <c r="H30" s="29"/>
      <c r="I30" s="30"/>
      <c r="J30" s="30"/>
      <c r="K30" s="29"/>
      <c r="L30" s="29">
        <v>0.05</v>
      </c>
      <c r="M30" s="29"/>
      <c r="N30" s="32" t="s">
        <v>51</v>
      </c>
      <c r="O30" s="32" t="s">
        <v>52</v>
      </c>
      <c r="P30" s="32">
        <v>32718</v>
      </c>
      <c r="Q30" s="32">
        <v>1.07</v>
      </c>
      <c r="R30" s="32">
        <f>M30*P30*Q30*L30</f>
        <v>0</v>
      </c>
      <c r="S30" s="28"/>
    </row>
    <row r="31" spans="1:19" ht="31.5" x14ac:dyDescent="0.25">
      <c r="A31" s="25"/>
      <c r="B31" s="25"/>
      <c r="C31" s="25"/>
      <c r="D31" s="30" t="s">
        <v>53</v>
      </c>
      <c r="E31" s="30"/>
      <c r="F31" s="30"/>
      <c r="G31" s="30"/>
      <c r="H31" s="29"/>
      <c r="I31" s="30"/>
      <c r="J31" s="30"/>
      <c r="K31" s="29"/>
      <c r="L31" s="29"/>
      <c r="M31" s="29">
        <v>1</v>
      </c>
      <c r="N31" s="32" t="s">
        <v>36</v>
      </c>
      <c r="O31" s="32" t="s">
        <v>54</v>
      </c>
      <c r="P31" s="32">
        <f>561</f>
        <v>561</v>
      </c>
      <c r="Q31" s="32">
        <v>1</v>
      </c>
      <c r="R31" s="32">
        <f t="shared" ref="R31:R37" si="2">M31*P31*Q31</f>
        <v>561</v>
      </c>
      <c r="S31" s="28"/>
    </row>
    <row r="32" spans="1:19" ht="63" x14ac:dyDescent="0.25">
      <c r="A32" s="25"/>
      <c r="B32" s="25"/>
      <c r="C32" s="25"/>
      <c r="D32" s="30" t="s">
        <v>55</v>
      </c>
      <c r="E32" s="30"/>
      <c r="F32" s="30"/>
      <c r="G32" s="30"/>
      <c r="H32" s="29"/>
      <c r="I32" s="30"/>
      <c r="J32" s="30"/>
      <c r="K32" s="29"/>
      <c r="L32" s="29"/>
      <c r="M32" s="29"/>
      <c r="N32" s="32" t="s">
        <v>27</v>
      </c>
      <c r="O32" s="32" t="s">
        <v>56</v>
      </c>
      <c r="P32" s="32">
        <v>563</v>
      </c>
      <c r="Q32" s="32">
        <v>1</v>
      </c>
      <c r="R32" s="32">
        <f t="shared" si="2"/>
        <v>0</v>
      </c>
      <c r="S32" s="28"/>
    </row>
    <row r="33" spans="1:19" ht="47.25" x14ac:dyDescent="0.25">
      <c r="A33" s="25"/>
      <c r="B33" s="25"/>
      <c r="C33" s="25"/>
      <c r="D33" s="30" t="s">
        <v>57</v>
      </c>
      <c r="E33" s="30"/>
      <c r="F33" s="30"/>
      <c r="G33" s="30"/>
      <c r="H33" s="29"/>
      <c r="I33" s="30"/>
      <c r="J33" s="30"/>
      <c r="K33" s="29"/>
      <c r="L33" s="29"/>
      <c r="M33" s="29">
        <v>0.09</v>
      </c>
      <c r="N33" s="32" t="s">
        <v>27</v>
      </c>
      <c r="O33" s="32" t="s">
        <v>58</v>
      </c>
      <c r="P33" s="32">
        <v>279</v>
      </c>
      <c r="Q33" s="32">
        <v>1</v>
      </c>
      <c r="R33" s="32">
        <f t="shared" si="2"/>
        <v>25.11</v>
      </c>
      <c r="S33" s="28"/>
    </row>
    <row r="34" spans="1:19" ht="47.25" x14ac:dyDescent="0.25">
      <c r="A34" s="25"/>
      <c r="B34" s="25"/>
      <c r="C34" s="25"/>
      <c r="D34" s="30" t="s">
        <v>59</v>
      </c>
      <c r="E34" s="30"/>
      <c r="F34" s="30"/>
      <c r="G34" s="30"/>
      <c r="H34" s="26"/>
      <c r="I34" s="30"/>
      <c r="J34" s="30"/>
      <c r="K34" s="29"/>
      <c r="L34" s="29"/>
      <c r="M34" s="29"/>
      <c r="N34" s="32" t="s">
        <v>60</v>
      </c>
      <c r="O34" s="32" t="s">
        <v>61</v>
      </c>
      <c r="P34" s="32">
        <v>38</v>
      </c>
      <c r="Q34" s="32">
        <v>1.02</v>
      </c>
      <c r="R34" s="32">
        <f t="shared" si="2"/>
        <v>0</v>
      </c>
      <c r="S34" s="28"/>
    </row>
    <row r="35" spans="1:19" x14ac:dyDescent="0.25">
      <c r="A35" s="25"/>
      <c r="B35" s="25"/>
      <c r="C35" s="25"/>
      <c r="D35" s="28" t="s">
        <v>62</v>
      </c>
      <c r="E35" s="28"/>
      <c r="F35" s="28"/>
      <c r="G35" s="28"/>
      <c r="H35" s="34"/>
      <c r="I35" s="30"/>
      <c r="J35" s="29"/>
      <c r="K35" s="29"/>
      <c r="L35" s="31"/>
      <c r="M35" s="29">
        <v>1</v>
      </c>
      <c r="N35" s="32" t="s">
        <v>63</v>
      </c>
      <c r="O35" s="32" t="s">
        <v>64</v>
      </c>
      <c r="P35" s="32">
        <v>162</v>
      </c>
      <c r="Q35" s="32">
        <v>1.02</v>
      </c>
      <c r="R35" s="32">
        <f t="shared" si="2"/>
        <v>165.24</v>
      </c>
      <c r="S35" s="33"/>
    </row>
    <row r="36" spans="1:19" ht="47.25" x14ac:dyDescent="0.25">
      <c r="A36" s="25"/>
      <c r="B36" s="25"/>
      <c r="C36" s="25"/>
      <c r="D36" s="30" t="s">
        <v>65</v>
      </c>
      <c r="E36" s="30"/>
      <c r="F36" s="30"/>
      <c r="G36" s="30"/>
      <c r="H36" s="26"/>
      <c r="I36" s="30"/>
      <c r="J36" s="30"/>
      <c r="K36" s="29"/>
      <c r="L36" s="29"/>
      <c r="M36" s="29"/>
      <c r="N36" s="32" t="s">
        <v>66</v>
      </c>
      <c r="O36" s="32" t="s">
        <v>67</v>
      </c>
      <c r="P36" s="32">
        <v>1358</v>
      </c>
      <c r="Q36" s="32">
        <v>1.06</v>
      </c>
      <c r="R36" s="32">
        <f t="shared" si="2"/>
        <v>0</v>
      </c>
      <c r="S36" s="28"/>
    </row>
    <row r="37" spans="1:19" ht="63.75" thickBot="1" x14ac:dyDescent="0.3">
      <c r="A37" s="35"/>
      <c r="B37" s="35"/>
      <c r="C37" s="35"/>
      <c r="D37" s="36" t="s">
        <v>68</v>
      </c>
      <c r="E37" s="36"/>
      <c r="F37" s="36"/>
      <c r="G37" s="36"/>
      <c r="H37" s="37"/>
      <c r="I37" s="36"/>
      <c r="J37" s="36"/>
      <c r="K37" s="38"/>
      <c r="L37" s="38"/>
      <c r="M37" s="38">
        <v>1</v>
      </c>
      <c r="N37" s="39" t="s">
        <v>66</v>
      </c>
      <c r="O37" s="39" t="s">
        <v>69</v>
      </c>
      <c r="P37" s="39">
        <v>1663</v>
      </c>
      <c r="Q37" s="39">
        <v>1.06</v>
      </c>
      <c r="R37" s="39">
        <f t="shared" si="2"/>
        <v>1762.7800000000002</v>
      </c>
      <c r="S37" s="40"/>
    </row>
    <row r="38" spans="1:19" ht="48" thickTop="1" x14ac:dyDescent="0.25">
      <c r="A38" s="41"/>
      <c r="B38" s="42"/>
      <c r="C38" s="41"/>
      <c r="D38" s="43" t="s">
        <v>70</v>
      </c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>
        <f>R20+R21+R22+R23+R24+R25+R26+R28+R29+R30+R31+R32+R33+R36+R37+R27+R34+R35</f>
        <v>3032.5299999999997</v>
      </c>
      <c r="S38" s="44" t="s">
        <v>71</v>
      </c>
    </row>
    <row r="39" spans="1:19" x14ac:dyDescent="0.25">
      <c r="A39" s="41"/>
      <c r="B39" s="42"/>
      <c r="C39" s="41"/>
      <c r="D39" s="43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6" customWidth="1"/>
    <col min="2" max="3" width="22.7109375" style="46" customWidth="1"/>
    <col min="4" max="4" width="13.28515625" style="46" customWidth="1"/>
    <col min="5" max="16384" width="8.85546875" style="46"/>
  </cols>
  <sheetData>
    <row r="1" spans="1:5" ht="28.5" x14ac:dyDescent="0.25">
      <c r="A1" s="45" t="s">
        <v>76</v>
      </c>
      <c r="B1" s="45"/>
      <c r="C1" s="45"/>
      <c r="D1" s="45"/>
      <c r="E1" s="1"/>
    </row>
    <row r="2" spans="1:5" ht="94.5" x14ac:dyDescent="0.25">
      <c r="A2" s="47" t="s">
        <v>77</v>
      </c>
      <c r="B2" s="48" t="s">
        <v>78</v>
      </c>
      <c r="C2" s="49" t="s">
        <v>114</v>
      </c>
      <c r="D2" s="49" t="s">
        <v>79</v>
      </c>
      <c r="E2" s="1"/>
    </row>
    <row r="3" spans="1:5" ht="126" x14ac:dyDescent="0.25">
      <c r="A3" s="50" t="s">
        <v>80</v>
      </c>
      <c r="B3" s="51" t="s">
        <v>81</v>
      </c>
      <c r="C3" s="52">
        <v>3032.5299999999997</v>
      </c>
      <c r="D3" s="58">
        <v>3032.5299999999997</v>
      </c>
      <c r="E3" s="1"/>
    </row>
    <row r="4" spans="1:5" ht="15.75" x14ac:dyDescent="0.25">
      <c r="A4" s="50" t="s">
        <v>82</v>
      </c>
      <c r="B4" s="51" t="s">
        <v>83</v>
      </c>
      <c r="C4" s="53">
        <v>606.50599999999997</v>
      </c>
      <c r="D4" s="59">
        <f>D3*0.2</f>
        <v>606.50599999999997</v>
      </c>
      <c r="E4" s="1"/>
    </row>
    <row r="5" spans="1:5" ht="110.25" x14ac:dyDescent="0.25">
      <c r="A5" s="50" t="s">
        <v>84</v>
      </c>
      <c r="B5" s="54" t="s">
        <v>85</v>
      </c>
      <c r="C5" s="55">
        <v>3639.0359999999996</v>
      </c>
      <c r="D5" s="58">
        <f>D3+D4</f>
        <v>3639.0359999999996</v>
      </c>
      <c r="E5" s="1"/>
    </row>
    <row r="6" spans="1:5" ht="78.75" x14ac:dyDescent="0.25">
      <c r="A6" s="50" t="s">
        <v>86</v>
      </c>
      <c r="B6" s="54" t="s">
        <v>87</v>
      </c>
      <c r="C6" s="53">
        <v>4657.6879537371969</v>
      </c>
      <c r="D6" s="59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4848.9091222540301</v>
      </c>
      <c r="E6" s="1"/>
    </row>
    <row r="7" spans="1:5" ht="94.5" x14ac:dyDescent="0.25">
      <c r="A7" s="50" t="s">
        <v>88</v>
      </c>
      <c r="B7" s="51" t="s">
        <v>89</v>
      </c>
      <c r="C7" s="56">
        <v>0</v>
      </c>
      <c r="D7" s="59">
        <v>0</v>
      </c>
      <c r="E7" s="1"/>
    </row>
    <row r="8" spans="1:5" ht="63" x14ac:dyDescent="0.25">
      <c r="A8" s="50" t="s">
        <v>90</v>
      </c>
      <c r="B8" s="51" t="s">
        <v>91</v>
      </c>
      <c r="C8" s="56">
        <v>3639.0359999999996</v>
      </c>
      <c r="D8" s="59">
        <f>D5-D7</f>
        <v>3639.0359999999996</v>
      </c>
      <c r="E8" s="1"/>
    </row>
    <row r="9" spans="1:5" ht="110.25" x14ac:dyDescent="0.25">
      <c r="A9" s="50" t="s">
        <v>92</v>
      </c>
      <c r="B9" s="51" t="s">
        <v>93</v>
      </c>
      <c r="C9" s="56">
        <v>1783.11635</v>
      </c>
      <c r="D9" s="59">
        <f>SUM(D10:D17)</f>
        <v>1783.1163499999998</v>
      </c>
      <c r="E9" s="1"/>
    </row>
    <row r="10" spans="1:5" ht="15.75" x14ac:dyDescent="0.25">
      <c r="A10" s="50" t="s">
        <v>94</v>
      </c>
      <c r="B10" s="51" t="s">
        <v>95</v>
      </c>
      <c r="C10" s="56">
        <v>0</v>
      </c>
      <c r="D10" s="59">
        <v>0</v>
      </c>
      <c r="E10" s="60">
        <v>105.2557</v>
      </c>
    </row>
    <row r="11" spans="1:5" ht="15.75" x14ac:dyDescent="0.25">
      <c r="A11" s="50" t="s">
        <v>96</v>
      </c>
      <c r="B11" s="51" t="s">
        <v>97</v>
      </c>
      <c r="C11" s="56">
        <v>0</v>
      </c>
      <c r="D11" s="59">
        <v>0</v>
      </c>
      <c r="E11" s="60">
        <v>106.826398641827</v>
      </c>
    </row>
    <row r="12" spans="1:5" ht="15.75" x14ac:dyDescent="0.25">
      <c r="A12" s="50" t="s">
        <v>98</v>
      </c>
      <c r="B12" s="51" t="s">
        <v>99</v>
      </c>
      <c r="C12" s="56">
        <v>0</v>
      </c>
      <c r="D12" s="59">
        <v>0</v>
      </c>
      <c r="E12" s="60">
        <v>105.561885224957</v>
      </c>
    </row>
    <row r="13" spans="1:5" ht="15.75" x14ac:dyDescent="0.25">
      <c r="A13" s="50" t="s">
        <v>100</v>
      </c>
      <c r="B13" s="51" t="s">
        <v>101</v>
      </c>
      <c r="C13" s="56">
        <v>84.474349999999987</v>
      </c>
      <c r="D13" s="59">
        <v>84.474349999999987</v>
      </c>
      <c r="E13" s="60">
        <v>104.9354</v>
      </c>
    </row>
    <row r="14" spans="1:5" ht="15.75" x14ac:dyDescent="0.25">
      <c r="A14" s="50" t="s">
        <v>102</v>
      </c>
      <c r="B14" s="51" t="s">
        <v>103</v>
      </c>
      <c r="C14" s="56">
        <v>1698.6420000000001</v>
      </c>
      <c r="D14" s="59">
        <v>1614.9098999999999</v>
      </c>
      <c r="E14" s="60">
        <v>113.87439215858601</v>
      </c>
    </row>
    <row r="15" spans="1:5" ht="15.75" x14ac:dyDescent="0.25">
      <c r="A15" s="50" t="s">
        <v>104</v>
      </c>
      <c r="B15" s="51" t="s">
        <v>105</v>
      </c>
      <c r="C15" s="56">
        <v>0</v>
      </c>
      <c r="D15" s="59">
        <v>83.732100000000003</v>
      </c>
      <c r="E15" s="60">
        <v>105.89170681013999</v>
      </c>
    </row>
    <row r="16" spans="1:5" ht="15.75" x14ac:dyDescent="0.25">
      <c r="A16" s="50" t="s">
        <v>106</v>
      </c>
      <c r="B16" s="51" t="s">
        <v>107</v>
      </c>
      <c r="C16" s="56">
        <v>0</v>
      </c>
      <c r="D16" s="59">
        <v>0</v>
      </c>
      <c r="E16" s="60">
        <v>105.30227480021099</v>
      </c>
    </row>
    <row r="17" spans="1:5" ht="15.75" x14ac:dyDescent="0.25">
      <c r="A17" s="50" t="s">
        <v>108</v>
      </c>
      <c r="B17" s="51" t="s">
        <v>109</v>
      </c>
      <c r="C17" s="56">
        <v>0</v>
      </c>
      <c r="D17" s="59">
        <v>0</v>
      </c>
      <c r="E17" s="60">
        <v>104.794259089128</v>
      </c>
    </row>
    <row r="18" spans="1:5" ht="78.75" x14ac:dyDescent="0.25">
      <c r="A18" s="50">
        <v>8</v>
      </c>
      <c r="B18" s="51" t="s">
        <v>110</v>
      </c>
      <c r="C18" s="56">
        <v>4.6576879537371969</v>
      </c>
      <c r="D18" s="59">
        <f>D6/1000</f>
        <v>4.8489091222540299</v>
      </c>
      <c r="E18" s="1"/>
    </row>
    <row r="19" spans="1:5" ht="141.75" x14ac:dyDescent="0.25">
      <c r="A19" s="50">
        <v>9</v>
      </c>
      <c r="B19" s="51" t="s">
        <v>111</v>
      </c>
      <c r="C19" s="56">
        <v>0</v>
      </c>
      <c r="D19" s="59">
        <v>0</v>
      </c>
      <c r="E19" s="1"/>
    </row>
    <row r="20" spans="1:5" ht="63" x14ac:dyDescent="0.25">
      <c r="A20" s="50">
        <v>10</v>
      </c>
      <c r="B20" s="54" t="s">
        <v>112</v>
      </c>
      <c r="C20" s="55">
        <v>4.6576879537371969</v>
      </c>
      <c r="D20" s="58">
        <f>D18+D19</f>
        <v>4.8489091222540299</v>
      </c>
      <c r="E20" s="1"/>
    </row>
    <row r="22" spans="1:5" x14ac:dyDescent="0.25">
      <c r="C22" s="57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21-1-06-1-01-04-2-0185</vt:lpstr>
      <vt:lpstr>T6</vt:lpstr>
      <vt:lpstr>'21-1-06-1-01-04-2-0185'!Заголовки_для_печати</vt:lpstr>
      <vt:lpstr>'21-1-06-1-01-04-2-0185'!Область_печати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2021-02-13T13:13:22Z</dcterms:created>
  <dcterms:modified xsi:type="dcterms:W3CDTF">2023-10-24T08:51:01Z</dcterms:modified>
</cp:coreProperties>
</file>