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17-1-08-03-2-0664\"/>
    </mc:Choice>
  </mc:AlternateContent>
  <xr:revisionPtr revIDLastSave="0" documentId="14_{32F6D846-D805-4226-9202-A6B050BEA566}" xr6:coauthVersionLast="36" xr6:coauthVersionMax="36" xr10:uidLastSave="{00000000-0000-0000-0000-000000000000}"/>
  <bookViews>
    <workbookView xWindow="0" yWindow="0" windowWidth="14475" windowHeight="1224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L20" i="34"/>
  <c r="M32" i="34" l="1"/>
  <c r="M20" i="34"/>
  <c r="R20" i="34" s="1"/>
  <c r="R24" i="34" l="1"/>
  <c r="R21" i="34" l="1"/>
  <c r="R32" i="34" l="1"/>
  <c r="R31" i="34"/>
  <c r="R30" i="34"/>
  <c r="R29" i="34"/>
  <c r="R28" i="34"/>
  <c r="R27" i="34"/>
  <c r="R26" i="34"/>
  <c r="R25" i="34"/>
  <c r="R23" i="34"/>
  <c r="R22" i="34"/>
  <c r="I19" i="34"/>
  <c r="R33" i="34" l="1"/>
</calcChain>
</file>

<file path=xl/sharedStrings.xml><?xml version="1.0" encoding="utf-8"?>
<sst xmlns="http://schemas.openxmlformats.org/spreadsheetml/2006/main" count="114" uniqueCount="109">
  <si>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</si>
  <si>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</si>
  <si>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</si>
  <si>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</si>
  <si>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</si>
  <si>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</si>
  <si>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</si>
  <si>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</si>
  <si>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</si>
  <si>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</si>
  <si>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</si>
  <si>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</si>
  <si>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</si>
  <si>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</si>
  <si>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</si>
  <si>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</si>
  <si>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</si>
  <si>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</si>
  <si>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</si>
  <si>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</si>
  <si>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</si>
  <si>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</si>
  <si>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</si>
  <si>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</si>
  <si>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</si>
  <si>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</si>
  <si>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</si>
  <si>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УНЦ на устройство траншеи КЛ и восстановление благоустройства по трассе (тыс. руб.)</t>
  </si>
  <si>
    <t>1 км по трассе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</si>
  <si>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</si>
  <si>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</si>
  <si>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</si>
  <si>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</si>
  <si>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</si>
  <si>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</si>
  <si>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</si>
  <si>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</si>
  <si>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</si>
  <si>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</si>
  <si>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</si>
  <si>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</si>
  <si>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</t>
  </si>
  <si>
    <t>Н4-01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</si>
  <si>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</si>
  <si>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</si>
  <si>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</si>
  <si>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</si>
  <si>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</si>
  <si>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</si>
  <si>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</si>
  <si>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</si>
  <si>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</si>
  <si>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</si>
  <si>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</si>
  <si>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</si>
  <si>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Проектирование</t>
  </si>
  <si>
    <t>П5-02</t>
  </si>
  <si>
    <t xml:space="preserve">Технические характеристики  </t>
  </si>
  <si>
    <t>ПИР</t>
  </si>
  <si>
    <t>УНЦ КЛ-0,4кВ (тыс. руб.), алюминий, количество жил - 4</t>
  </si>
  <si>
    <t>Н1-03</t>
  </si>
  <si>
    <t>0,4</t>
  </si>
  <si>
    <t>Б2-01-4</t>
  </si>
  <si>
    <t>К3-10-1</t>
  </si>
  <si>
    <t>Стр-во 2КЛ-0,4 кВ от проектируемой БКТП-8 до ГРЩЖ-7.5 многоквартирного дома в ЖК "Авиатор" Всеволожского района ЛО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</si>
  <si>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</si>
  <si>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</si>
  <si>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2КЛ-0,4 кВ от проектируемой БКТП-8 до ГРЩЖ-7.5 многоквартирного дома в ЖК "Авиатор" Всеволожского района ЛО (20-1-17-1-08-03-2-0664)</t>
  </si>
  <si>
    <t>K_20-1-17-1-08-03-2-0664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</si>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</sst>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95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8" xfId="2" applyFont="1" applyFill="1" applyBorder="1" applyAlignment="1">
      <alignment horizontal="left" vertical="center" wrapText="1"/>
    </xf>
    <xf numFmtId="0" fontId="6" fillId="0" borderId="28" xfId="2" applyFont="1" applyFill="1" applyBorder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0" fontId="6" fillId="0" borderId="2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35" fillId="0" borderId="18" xfId="2" applyFont="1" applyFill="1" applyBorder="1" applyAlignment="1">
      <alignment horizontal="center" vertical="center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49" fontId="6" fillId="0" borderId="18" xfId="2" applyNumberFormat="1" applyFont="1" applyFill="1" applyBorder="1" applyAlignment="1">
      <alignment horizontal="center" vertical="center" wrapText="1"/>
    </xf>
    <xf numFmtId="49" fontId="6" fillId="0" borderId="28" xfId="2" applyNumberFormat="1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6" fillId="0" borderId="31" xfId="2" applyFont="1" applyFill="1" applyBorder="1" applyAlignment="1">
      <alignment horizontal="center" vertical="center"/>
    </xf>
    <xf numFmtId="49" fontId="6" fillId="0" borderId="30" xfId="2" applyNumberFormat="1" applyFont="1" applyFill="1" applyBorder="1" applyAlignment="1">
      <alignment horizontal="center" vertical="center" wrapText="1"/>
    </xf>
    <xf numFmtId="49" fontId="6" fillId="0" borderId="29" xfId="2" applyNumberFormat="1" applyFont="1" applyFill="1" applyBorder="1" applyAlignment="1">
      <alignment horizontal="center" vertical="center" wrapText="1"/>
    </xf>
    <xf numFmtId="49" fontId="6" fillId="0" borderId="31" xfId="2" applyNumberFormat="1" applyFont="1" applyFill="1" applyBorder="1" applyAlignment="1">
      <alignment horizontal="center" vertical="center" wrapText="1"/>
    </xf>
    <xf numFmtId="49" fontId="6" fillId="0" borderId="30" xfId="2" applyNumberFormat="1" applyFont="1" applyFill="1" applyBorder="1" applyAlignment="1">
      <alignment horizontal="center" vertical="center"/>
    </xf>
    <xf numFmtId="49" fontId="6" fillId="0" borderId="29" xfId="2" applyNumberFormat="1" applyFont="1" applyFill="1" applyBorder="1" applyAlignment="1">
      <alignment horizontal="center" vertical="center"/>
    </xf>
    <xf numFmtId="49" fontId="6" fillId="0" borderId="31" xfId="2" applyNumberFormat="1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23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6" fillId="0" borderId="32" xfId="2" applyFont="1" applyFill="1" applyBorder="1" applyAlignment="1">
      <alignment horizontal="center" vertical="center"/>
    </xf>
    <xf numFmtId="0" fontId="35" fillId="0" borderId="18" xfId="2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6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3" xfId="251" applyFont="1" applyFill="1" applyBorder="1" applyAlignment="1" applyProtection="1">
      <alignment horizontal="center" vertical="center" wrapText="1"/>
    </xf>
    <xf numFmtId="0" fontId="29" fillId="0" borderId="34" xfId="251" applyFont="1" applyFill="1" applyBorder="1" applyAlignment="1" applyProtection="1">
      <alignment horizontal="center" vertical="center" wrapText="1"/>
    </xf>
    <xf numFmtId="0" fontId="29" fillId="0" borderId="18" xfId="251" applyFont="1" applyFill="1" applyBorder="1" applyAlignment="1" applyProtection="1">
      <alignment horizontal="center" vertical="center" wrapText="1"/>
    </xf>
    <xf numFmtId="49" fontId="6" fillId="0" borderId="33" xfId="251" applyNumberFormat="1" applyFont="1" applyFill="1" applyBorder="1" applyAlignment="1" applyProtection="1">
      <alignment horizontal="center" vertical="center" wrapText="1"/>
    </xf>
    <xf numFmtId="0" fontId="6" fillId="0" borderId="33" xfId="251" applyFont="1" applyFill="1" applyBorder="1" applyAlignment="1" applyProtection="1">
      <alignment horizontal="left" vertical="center" wrapText="1"/>
    </xf>
    <xf numFmtId="4" fontId="29" fillId="0" borderId="35" xfId="251" applyNumberFormat="1" applyFont="1" applyFill="1" applyBorder="1" applyAlignment="1" applyProtection="1">
      <alignment horizontal="center" vertical="center" wrapText="1"/>
    </xf>
    <xf numFmtId="4" fontId="6" fillId="0" borderId="34" xfId="251" applyNumberFormat="1" applyFont="1" applyFill="1" applyBorder="1" applyAlignment="1" applyProtection="1">
      <alignment horizontal="center" vertical="center" wrapText="1"/>
    </xf>
    <xf numFmtId="0" fontId="29" fillId="0" borderId="33" xfId="251" applyFont="1" applyFill="1" applyBorder="1" applyAlignment="1" applyProtection="1">
      <alignment horizontal="left" vertical="center" wrapText="1"/>
    </xf>
    <xf numFmtId="4" fontId="29" fillId="0" borderId="33" xfId="251" applyNumberFormat="1" applyFont="1" applyFill="1" applyBorder="1" applyAlignment="1" applyProtection="1">
      <alignment horizontal="center" vertical="center" wrapText="1"/>
    </xf>
    <xf numFmtId="4" fontId="6" fillId="0" borderId="33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7" fillId="0" borderId="36" xfId="72" applyNumberFormat="1" applyFont="1" applyFill="1" applyBorder="1" applyAlignment="1" applyProtection="1">
      <alignment horizontal="center" vertical="center"/>
      <protection locked="0"/>
    </xf>
    <xf numFmtId="0" fontId="6" fillId="0" borderId="30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33"/>
  <sheetViews>
    <sheetView zoomScale="85" zoomScaleNormal="85" workbookViewId="0"/>
  </sheetViews>
  <sheetFormatPr defaultColWidth="9.140625" defaultRowHeight="15.75" x14ac:dyDescent="0.25"/>
  <cols>
    <col min="1" max="1" width="10.7109375" style="61" customWidth="1"/>
    <col min="2" max="2" width="55.7109375" style="61" customWidth="1"/>
    <col min="3" max="3" width="31.7109375" style="61" customWidth="1"/>
    <col min="4" max="4" width="59.28515625" style="62" customWidth="1"/>
    <col min="5" max="5" width="16.140625" style="61" customWidth="1"/>
    <col min="6" max="6" width="13.140625" style="61" customWidth="1"/>
    <col min="7" max="7" width="12.28515625" style="61" customWidth="1"/>
    <col min="8" max="8" width="12.85546875" style="63" customWidth="1"/>
    <col min="9" max="9" width="18" style="63" customWidth="1"/>
    <col min="10" max="10" width="15.140625" style="63" customWidth="1"/>
    <col min="11" max="11" width="14.28515625" style="63" customWidth="1"/>
    <col min="12" max="12" width="14.140625" style="63" customWidth="1"/>
    <col min="13" max="13" width="10.85546875" style="63" customWidth="1"/>
    <col min="14" max="14" width="12.85546875" style="63" customWidth="1"/>
    <col min="15" max="15" width="10.85546875" style="63" customWidth="1"/>
    <col min="16" max="16" width="15.28515625" style="63" customWidth="1"/>
    <col min="17" max="17" width="16.42578125" style="63" customWidth="1"/>
    <col min="18" max="18" width="13" style="63" customWidth="1"/>
    <col min="19" max="19" width="17" style="63" customWidth="1"/>
    <col min="20" max="16384" width="9.140625" style="50"/>
  </cols>
  <sheetData>
    <row r="1" spans="1:19" x14ac:dyDescent="0.25">
      <c r="A1" s="3"/>
      <c r="B1" s="3"/>
      <c r="C1" s="3"/>
      <c r="D1" s="20"/>
      <c r="E1" s="2"/>
      <c r="F1" s="2"/>
      <c r="G1" s="2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31" t="s">
        <v>17</v>
      </c>
    </row>
    <row r="2" spans="1:19" x14ac:dyDescent="0.25">
      <c r="A2" s="3"/>
      <c r="B2" s="3"/>
      <c r="C2" s="3"/>
      <c r="D2" s="20"/>
      <c r="E2" s="2"/>
      <c r="F2" s="2"/>
      <c r="G2" s="2"/>
      <c r="H2" s="17"/>
      <c r="I2" s="17"/>
      <c r="J2" s="17"/>
      <c r="K2" s="17"/>
      <c r="L2" s="17"/>
      <c r="M2" s="17"/>
      <c r="N2" s="18"/>
      <c r="O2" s="18"/>
      <c r="P2" s="18"/>
      <c r="Q2" s="18"/>
      <c r="R2" s="18"/>
      <c r="S2" s="31" t="s">
        <v>4</v>
      </c>
    </row>
    <row r="3" spans="1:19" x14ac:dyDescent="0.25">
      <c r="A3" s="3"/>
      <c r="B3" s="3"/>
      <c r="C3" s="3"/>
      <c r="D3" s="20"/>
      <c r="E3" s="2"/>
      <c r="F3" s="2"/>
      <c r="G3" s="2"/>
      <c r="H3" s="17"/>
      <c r="I3" s="17"/>
      <c r="J3" s="17"/>
      <c r="K3" s="17"/>
      <c r="L3" s="17"/>
      <c r="M3" s="17"/>
      <c r="N3" s="18"/>
      <c r="O3" s="18"/>
      <c r="P3" s="18"/>
      <c r="Q3" s="18"/>
      <c r="R3" s="18"/>
      <c r="S3" s="31" t="s">
        <v>25</v>
      </c>
    </row>
    <row r="4" spans="1:19" x14ac:dyDescent="0.25">
      <c r="A4" s="3"/>
      <c r="B4" s="3"/>
      <c r="C4" s="3"/>
      <c r="D4" s="20"/>
      <c r="E4" s="2"/>
      <c r="F4" s="2"/>
      <c r="G4" s="2"/>
      <c r="H4" s="17"/>
      <c r="I4" s="17"/>
      <c r="J4" s="17"/>
      <c r="K4" s="17"/>
      <c r="L4" s="17"/>
      <c r="M4" s="17"/>
      <c r="N4" s="18"/>
      <c r="O4" s="18"/>
      <c r="P4" s="18"/>
      <c r="Q4" s="18"/>
      <c r="R4" s="18"/>
      <c r="S4" s="31"/>
    </row>
    <row r="5" spans="1:19" x14ac:dyDescent="0.25">
      <c r="A5" s="87" t="s">
        <v>26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47"/>
    </row>
    <row r="6" spans="1:19" x14ac:dyDescent="0.25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48"/>
    </row>
    <row r="7" spans="1:19" x14ac:dyDescent="0.25">
      <c r="A7" s="1"/>
      <c r="B7" s="1"/>
      <c r="C7" s="1"/>
      <c r="D7" s="20"/>
      <c r="E7" s="7" t="s">
        <v>65</v>
      </c>
      <c r="F7" s="14"/>
      <c r="G7" s="7"/>
      <c r="H7" s="28"/>
      <c r="I7" s="28"/>
      <c r="J7" s="18"/>
      <c r="K7" s="17"/>
      <c r="L7" s="17"/>
      <c r="M7" s="17"/>
      <c r="N7" s="18"/>
      <c r="O7" s="18"/>
      <c r="P7" s="18"/>
      <c r="Q7" s="28"/>
      <c r="R7" s="28"/>
      <c r="S7" s="18"/>
    </row>
    <row r="8" spans="1:19" x14ac:dyDescent="0.25">
      <c r="A8" s="1"/>
      <c r="B8" s="1"/>
      <c r="C8" s="1"/>
      <c r="D8" s="20"/>
      <c r="E8" s="51" t="s">
        <v>8</v>
      </c>
      <c r="F8" s="51"/>
      <c r="G8" s="51"/>
      <c r="H8" s="52"/>
      <c r="I8" s="52"/>
      <c r="J8" s="18"/>
      <c r="K8" s="17"/>
      <c r="L8" s="17"/>
      <c r="M8" s="17"/>
      <c r="N8" s="18"/>
      <c r="O8" s="18"/>
      <c r="P8" s="18"/>
      <c r="Q8" s="52"/>
      <c r="R8" s="52"/>
      <c r="S8" s="18"/>
    </row>
    <row r="9" spans="1:19" x14ac:dyDescent="0.25">
      <c r="A9" s="1"/>
      <c r="B9" s="1"/>
      <c r="C9" s="1"/>
      <c r="D9" s="20"/>
      <c r="E9" s="3"/>
      <c r="F9" s="3"/>
      <c r="G9" s="3"/>
      <c r="H9" s="28"/>
      <c r="I9" s="28"/>
      <c r="J9" s="18"/>
      <c r="K9" s="17"/>
      <c r="L9" s="17"/>
      <c r="M9" s="17"/>
      <c r="N9" s="18"/>
      <c r="O9" s="18"/>
      <c r="P9" s="18"/>
      <c r="Q9" s="28"/>
      <c r="R9" s="28"/>
      <c r="S9" s="18"/>
    </row>
    <row r="10" spans="1:19" x14ac:dyDescent="0.25">
      <c r="A10" s="4"/>
      <c r="B10" s="4"/>
      <c r="C10" s="4"/>
      <c r="D10" s="24"/>
      <c r="E10" s="7" t="s">
        <v>108</v>
      </c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25">
      <c r="A11" s="53"/>
      <c r="B11" s="53"/>
      <c r="C11" s="53"/>
      <c r="D11" s="54"/>
      <c r="E11" s="53"/>
      <c r="F11" s="53"/>
      <c r="G11" s="53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</row>
    <row r="12" spans="1:19" x14ac:dyDescent="0.25">
      <c r="A12" s="53"/>
      <c r="B12" s="53"/>
      <c r="C12" s="53"/>
      <c r="D12" s="54"/>
      <c r="E12" s="7"/>
      <c r="F12" s="7"/>
      <c r="G12" s="7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</row>
    <row r="13" spans="1:19" x14ac:dyDescent="0.25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48"/>
    </row>
    <row r="14" spans="1:19" x14ac:dyDescent="0.25">
      <c r="A14" s="5"/>
      <c r="B14" s="9"/>
      <c r="C14" s="11"/>
      <c r="D14" s="25"/>
      <c r="E14" s="9"/>
      <c r="F14" s="9"/>
      <c r="G14" s="9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</row>
    <row r="15" spans="1:19" x14ac:dyDescent="0.25">
      <c r="A15" s="4"/>
      <c r="B15" s="4"/>
      <c r="C15" s="4"/>
      <c r="D15" s="24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25">
      <c r="A16" s="1"/>
      <c r="B16" s="1"/>
      <c r="C16" s="1"/>
      <c r="D16" s="20"/>
      <c r="E16" s="1"/>
      <c r="F16" s="1"/>
      <c r="G16" s="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5">
      <c r="A17" s="90" t="s">
        <v>18</v>
      </c>
      <c r="B17" s="90" t="s">
        <v>10</v>
      </c>
      <c r="C17" s="90" t="s">
        <v>9</v>
      </c>
      <c r="D17" s="90" t="s">
        <v>13</v>
      </c>
      <c r="E17" s="92" t="s">
        <v>15</v>
      </c>
      <c r="F17" s="93" t="s">
        <v>19</v>
      </c>
      <c r="G17" s="94" t="s">
        <v>23</v>
      </c>
      <c r="H17" s="83" t="s">
        <v>7</v>
      </c>
      <c r="I17" s="84"/>
      <c r="J17" s="84"/>
      <c r="K17" s="84"/>
      <c r="L17" s="85" t="s">
        <v>3</v>
      </c>
      <c r="M17" s="85"/>
      <c r="N17" s="85"/>
      <c r="O17" s="85"/>
      <c r="P17" s="85"/>
      <c r="Q17" s="85"/>
      <c r="R17" s="85"/>
      <c r="S17" s="86" t="s">
        <v>12</v>
      </c>
    </row>
    <row r="18" spans="1:19" ht="116.25" customHeight="1" x14ac:dyDescent="0.25">
      <c r="A18" s="91"/>
      <c r="B18" s="91"/>
      <c r="C18" s="91"/>
      <c r="D18" s="91"/>
      <c r="E18" s="92"/>
      <c r="F18" s="91"/>
      <c r="G18" s="91"/>
      <c r="H18" s="49" t="s">
        <v>1</v>
      </c>
      <c r="I18" s="49" t="s">
        <v>57</v>
      </c>
      <c r="J18" s="49" t="s">
        <v>24</v>
      </c>
      <c r="K18" s="49" t="s">
        <v>20</v>
      </c>
      <c r="L18" s="46" t="s">
        <v>21</v>
      </c>
      <c r="M18" s="49" t="s">
        <v>11</v>
      </c>
      <c r="N18" s="49" t="s">
        <v>14</v>
      </c>
      <c r="O18" s="56" t="s">
        <v>2</v>
      </c>
      <c r="P18" s="56" t="s">
        <v>6</v>
      </c>
      <c r="Q18" s="56" t="s">
        <v>16</v>
      </c>
      <c r="R18" s="6" t="s">
        <v>0</v>
      </c>
      <c r="S18" s="86"/>
    </row>
    <row r="19" spans="1:19" s="57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31.15" customHeight="1" x14ac:dyDescent="0.25">
      <c r="A20" s="43" t="s">
        <v>66</v>
      </c>
      <c r="B20" s="40" t="s">
        <v>67</v>
      </c>
      <c r="C20" s="40" t="s">
        <v>68</v>
      </c>
      <c r="D20" s="21" t="s">
        <v>27</v>
      </c>
      <c r="E20" s="34" t="s">
        <v>64</v>
      </c>
      <c r="F20" s="37">
        <v>1</v>
      </c>
      <c r="G20" s="37" t="s">
        <v>58</v>
      </c>
      <c r="H20" s="32" t="s">
        <v>61</v>
      </c>
      <c r="I20" s="46">
        <v>2</v>
      </c>
      <c r="J20" s="34" t="s">
        <v>106</v>
      </c>
      <c r="K20" s="80"/>
      <c r="L20" s="46">
        <f>L21/2</f>
        <v>3</v>
      </c>
      <c r="M20" s="46">
        <f>M21-M24</f>
        <v>0.15</v>
      </c>
      <c r="N20" s="46" t="s">
        <v>28</v>
      </c>
      <c r="O20" s="46" t="s">
        <v>62</v>
      </c>
      <c r="P20" s="46">
        <v>1771</v>
      </c>
      <c r="Q20" s="26">
        <v>1</v>
      </c>
      <c r="R20" s="26">
        <f>M20*P20*Q20*L20</f>
        <v>796.94999999999993</v>
      </c>
      <c r="S20" s="29"/>
    </row>
    <row r="21" spans="1:19" ht="31.5" x14ac:dyDescent="0.25">
      <c r="A21" s="44"/>
      <c r="B21" s="41"/>
      <c r="C21" s="41"/>
      <c r="D21" s="21" t="s">
        <v>59</v>
      </c>
      <c r="E21" s="35"/>
      <c r="F21" s="38"/>
      <c r="G21" s="38"/>
      <c r="H21" s="32"/>
      <c r="I21" s="46">
        <v>240</v>
      </c>
      <c r="J21" s="35"/>
      <c r="K21" s="81"/>
      <c r="L21" s="46">
        <v>6</v>
      </c>
      <c r="M21" s="46">
        <v>0.15</v>
      </c>
      <c r="N21" s="46" t="s">
        <v>28</v>
      </c>
      <c r="O21" s="46" t="s">
        <v>63</v>
      </c>
      <c r="P21" s="46">
        <v>1116</v>
      </c>
      <c r="Q21" s="58">
        <v>1.08</v>
      </c>
      <c r="R21" s="26">
        <f>M21*P21*Q21*L21</f>
        <v>1084.7520000000002</v>
      </c>
      <c r="S21" s="29"/>
    </row>
    <row r="22" spans="1:19" ht="31.5" x14ac:dyDescent="0.25">
      <c r="A22" s="44"/>
      <c r="B22" s="41"/>
      <c r="C22" s="41"/>
      <c r="D22" s="21" t="s">
        <v>29</v>
      </c>
      <c r="E22" s="35"/>
      <c r="F22" s="38"/>
      <c r="G22" s="38"/>
      <c r="H22" s="32"/>
      <c r="I22" s="46"/>
      <c r="J22" s="35"/>
      <c r="K22" s="81"/>
      <c r="L22" s="59"/>
      <c r="M22" s="46">
        <v>0</v>
      </c>
      <c r="N22" s="26" t="s">
        <v>30</v>
      </c>
      <c r="O22" s="26" t="s">
        <v>31</v>
      </c>
      <c r="P22" s="26">
        <v>1.3</v>
      </c>
      <c r="Q22" s="26">
        <v>1</v>
      </c>
      <c r="R22" s="26">
        <f t="shared" ref="R22:R32" si="1">M22*P22*Q22</f>
        <v>0</v>
      </c>
      <c r="S22" s="29"/>
    </row>
    <row r="23" spans="1:19" ht="31.5" x14ac:dyDescent="0.25">
      <c r="A23" s="44"/>
      <c r="B23" s="41"/>
      <c r="C23" s="41"/>
      <c r="D23" s="21" t="s">
        <v>32</v>
      </c>
      <c r="E23" s="35"/>
      <c r="F23" s="38"/>
      <c r="G23" s="38"/>
      <c r="H23" s="32"/>
      <c r="I23" s="46"/>
      <c r="J23" s="35"/>
      <c r="K23" s="81"/>
      <c r="L23" s="59"/>
      <c r="M23" s="46">
        <v>0</v>
      </c>
      <c r="N23" s="26" t="s">
        <v>30</v>
      </c>
      <c r="O23" s="26" t="s">
        <v>33</v>
      </c>
      <c r="P23" s="26">
        <v>2.3199999999999998</v>
      </c>
      <c r="Q23" s="26">
        <v>1</v>
      </c>
      <c r="R23" s="26">
        <f t="shared" si="1"/>
        <v>0</v>
      </c>
      <c r="S23" s="29"/>
    </row>
    <row r="24" spans="1:19" ht="31.5" x14ac:dyDescent="0.25">
      <c r="A24" s="44"/>
      <c r="B24" s="41"/>
      <c r="C24" s="41"/>
      <c r="D24" s="21" t="s">
        <v>34</v>
      </c>
      <c r="E24" s="35"/>
      <c r="F24" s="38"/>
      <c r="G24" s="38"/>
      <c r="H24" s="32"/>
      <c r="I24" s="46">
        <v>3</v>
      </c>
      <c r="J24" s="35"/>
      <c r="K24" s="81"/>
      <c r="L24" s="46">
        <v>1</v>
      </c>
      <c r="M24" s="46">
        <v>0</v>
      </c>
      <c r="N24" s="26" t="s">
        <v>35</v>
      </c>
      <c r="O24" s="46" t="s">
        <v>60</v>
      </c>
      <c r="P24" s="46">
        <v>23088</v>
      </c>
      <c r="Q24" s="26">
        <v>1.08</v>
      </c>
      <c r="R24" s="26">
        <f>M24*P24*Q24*L24</f>
        <v>0</v>
      </c>
      <c r="S24" s="29"/>
    </row>
    <row r="25" spans="1:19" ht="31.5" x14ac:dyDescent="0.25">
      <c r="A25" s="44"/>
      <c r="B25" s="41"/>
      <c r="C25" s="41"/>
      <c r="D25" s="21" t="s">
        <v>36</v>
      </c>
      <c r="E25" s="35"/>
      <c r="F25" s="38"/>
      <c r="G25" s="38"/>
      <c r="H25" s="32"/>
      <c r="I25" s="46"/>
      <c r="J25" s="35"/>
      <c r="K25" s="81"/>
      <c r="L25" s="59"/>
      <c r="M25" s="46">
        <v>0</v>
      </c>
      <c r="N25" s="26" t="s">
        <v>37</v>
      </c>
      <c r="O25" s="26" t="s">
        <v>38</v>
      </c>
      <c r="P25" s="26">
        <v>8</v>
      </c>
      <c r="Q25" s="26">
        <v>1.08</v>
      </c>
      <c r="R25" s="26">
        <f t="shared" si="1"/>
        <v>0</v>
      </c>
      <c r="S25" s="29"/>
    </row>
    <row r="26" spans="1:19" ht="31.5" x14ac:dyDescent="0.25">
      <c r="A26" s="44"/>
      <c r="B26" s="41"/>
      <c r="C26" s="41"/>
      <c r="D26" s="21" t="s">
        <v>39</v>
      </c>
      <c r="E26" s="35"/>
      <c r="F26" s="38"/>
      <c r="G26" s="38"/>
      <c r="H26" s="32"/>
      <c r="I26" s="46"/>
      <c r="J26" s="35"/>
      <c r="K26" s="81"/>
      <c r="L26" s="59"/>
      <c r="M26" s="46">
        <v>0</v>
      </c>
      <c r="N26" s="26" t="s">
        <v>37</v>
      </c>
      <c r="O26" s="26" t="s">
        <v>40</v>
      </c>
      <c r="P26" s="26">
        <v>134</v>
      </c>
      <c r="Q26" s="26">
        <v>1.08</v>
      </c>
      <c r="R26" s="26">
        <f t="shared" si="1"/>
        <v>0</v>
      </c>
      <c r="S26" s="29"/>
    </row>
    <row r="27" spans="1:19" ht="21" customHeight="1" x14ac:dyDescent="0.25">
      <c r="A27" s="44"/>
      <c r="B27" s="41"/>
      <c r="C27" s="41"/>
      <c r="D27" s="21" t="s">
        <v>41</v>
      </c>
      <c r="E27" s="35"/>
      <c r="F27" s="38"/>
      <c r="G27" s="38"/>
      <c r="H27" s="32"/>
      <c r="I27" s="46"/>
      <c r="J27" s="35"/>
      <c r="K27" s="81"/>
      <c r="L27" s="59"/>
      <c r="M27" s="46">
        <v>0.40499999999999997</v>
      </c>
      <c r="N27" s="26" t="s">
        <v>35</v>
      </c>
      <c r="O27" s="26" t="s">
        <v>42</v>
      </c>
      <c r="P27" s="26">
        <v>1556</v>
      </c>
      <c r="Q27" s="26">
        <v>1.08</v>
      </c>
      <c r="R27" s="26">
        <f t="shared" si="1"/>
        <v>680.59439999999995</v>
      </c>
      <c r="S27" s="29"/>
    </row>
    <row r="28" spans="1:19" ht="31.5" x14ac:dyDescent="0.25">
      <c r="A28" s="44"/>
      <c r="B28" s="41"/>
      <c r="C28" s="41"/>
      <c r="D28" s="21" t="s">
        <v>43</v>
      </c>
      <c r="E28" s="35"/>
      <c r="F28" s="38"/>
      <c r="G28" s="38"/>
      <c r="H28" s="32"/>
      <c r="I28" s="46"/>
      <c r="J28" s="35"/>
      <c r="K28" s="81"/>
      <c r="L28" s="59"/>
      <c r="M28" s="46">
        <v>0</v>
      </c>
      <c r="N28" s="26" t="s">
        <v>44</v>
      </c>
      <c r="O28" s="26" t="s">
        <v>45</v>
      </c>
      <c r="P28" s="26">
        <v>1410</v>
      </c>
      <c r="Q28" s="26">
        <v>1.08</v>
      </c>
      <c r="R28" s="26">
        <f t="shared" si="1"/>
        <v>0</v>
      </c>
      <c r="S28" s="29"/>
    </row>
    <row r="29" spans="1:19" ht="31.5" x14ac:dyDescent="0.25">
      <c r="A29" s="44"/>
      <c r="B29" s="41"/>
      <c r="C29" s="41"/>
      <c r="D29" s="21" t="s">
        <v>46</v>
      </c>
      <c r="E29" s="35"/>
      <c r="F29" s="38"/>
      <c r="G29" s="38"/>
      <c r="H29" s="32"/>
      <c r="I29" s="46"/>
      <c r="J29" s="35"/>
      <c r="K29" s="81"/>
      <c r="L29" s="59"/>
      <c r="M29" s="46">
        <v>0</v>
      </c>
      <c r="N29" s="26" t="s">
        <v>47</v>
      </c>
      <c r="O29" s="26" t="s">
        <v>48</v>
      </c>
      <c r="P29" s="26">
        <v>261</v>
      </c>
      <c r="Q29" s="26">
        <v>1</v>
      </c>
      <c r="R29" s="26">
        <f t="shared" si="1"/>
        <v>0</v>
      </c>
      <c r="S29" s="29"/>
    </row>
    <row r="30" spans="1:19" ht="31.5" x14ac:dyDescent="0.25">
      <c r="A30" s="44"/>
      <c r="B30" s="41"/>
      <c r="C30" s="41"/>
      <c r="D30" s="21" t="s">
        <v>49</v>
      </c>
      <c r="E30" s="35"/>
      <c r="F30" s="38"/>
      <c r="G30" s="38"/>
      <c r="H30" s="32"/>
      <c r="I30" s="46"/>
      <c r="J30" s="35"/>
      <c r="K30" s="81"/>
      <c r="L30" s="59"/>
      <c r="M30" s="46">
        <v>0</v>
      </c>
      <c r="N30" s="26" t="s">
        <v>50</v>
      </c>
      <c r="O30" s="26" t="s">
        <v>51</v>
      </c>
      <c r="P30" s="26">
        <v>6.9</v>
      </c>
      <c r="Q30" s="26">
        <v>1.18</v>
      </c>
      <c r="R30" s="26">
        <f t="shared" si="1"/>
        <v>0</v>
      </c>
      <c r="S30" s="29"/>
    </row>
    <row r="31" spans="1:19" x14ac:dyDescent="0.25">
      <c r="A31" s="44"/>
      <c r="B31" s="41"/>
      <c r="C31" s="41"/>
      <c r="D31" s="21" t="s">
        <v>52</v>
      </c>
      <c r="E31" s="35"/>
      <c r="F31" s="38"/>
      <c r="G31" s="38"/>
      <c r="H31" s="32"/>
      <c r="I31" s="46"/>
      <c r="J31" s="35"/>
      <c r="K31" s="81"/>
      <c r="L31" s="59"/>
      <c r="M31" s="46">
        <v>0</v>
      </c>
      <c r="N31" s="26" t="s">
        <v>53</v>
      </c>
      <c r="O31" s="26" t="s">
        <v>54</v>
      </c>
      <c r="P31" s="26">
        <v>6890</v>
      </c>
      <c r="Q31" s="26">
        <v>1.04</v>
      </c>
      <c r="R31" s="26">
        <f t="shared" si="1"/>
        <v>0</v>
      </c>
      <c r="S31" s="29"/>
    </row>
    <row r="32" spans="1:19" ht="16.5" thickBot="1" x14ac:dyDescent="0.3">
      <c r="A32" s="45"/>
      <c r="B32" s="42"/>
      <c r="C32" s="42"/>
      <c r="D32" s="22" t="s">
        <v>55</v>
      </c>
      <c r="E32" s="36"/>
      <c r="F32" s="39"/>
      <c r="G32" s="39"/>
      <c r="H32" s="33"/>
      <c r="I32" s="60"/>
      <c r="J32" s="36"/>
      <c r="K32" s="82"/>
      <c r="L32" s="60"/>
      <c r="M32" s="60">
        <f>M21</f>
        <v>0.15</v>
      </c>
      <c r="N32" s="27" t="s">
        <v>28</v>
      </c>
      <c r="O32" s="27" t="s">
        <v>56</v>
      </c>
      <c r="P32" s="27">
        <v>611</v>
      </c>
      <c r="Q32" s="27">
        <v>1</v>
      </c>
      <c r="R32" s="27">
        <f t="shared" si="1"/>
        <v>91.649999999999991</v>
      </c>
      <c r="S32" s="27"/>
    </row>
    <row r="33" spans="1:19" ht="32.25" thickTop="1" x14ac:dyDescent="0.25">
      <c r="A33" s="30"/>
      <c r="B33" s="15"/>
      <c r="C33" s="30"/>
      <c r="D33" s="23" t="s">
        <v>22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 t="e">
        <f ca="1">СУММ(R20:R32)</f>
        <v>#NAME?</v>
      </c>
      <c r="S33" s="16" t="s">
        <v>5</v>
      </c>
    </row>
  </sheetData>
  <mergeCells count="14">
    <mergeCell ref="K20:K32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65" customWidth="1"/>
    <col min="2" max="3" width="22.7109375" style="65" customWidth="1"/>
    <col min="4" max="4" width="12.28515625" style="65" customWidth="1"/>
    <col min="5" max="16384" width="8.85546875" style="65"/>
  </cols>
  <sheetData>
    <row r="1" spans="1:5" ht="28.5" x14ac:dyDescent="0.25">
      <c r="A1" s="64" t="s">
        <v>69</v>
      </c>
      <c r="B1" s="64"/>
      <c r="C1" s="64"/>
      <c r="D1" s="64"/>
      <c r="E1" s="50"/>
    </row>
    <row r="2" spans="1:5" ht="110.25" x14ac:dyDescent="0.25">
      <c r="A2" s="66" t="s">
        <v>70</v>
      </c>
      <c r="B2" s="67" t="s">
        <v>71</v>
      </c>
      <c r="C2" s="68" t="s">
        <v>107</v>
      </c>
      <c r="D2" s="68" t="s">
        <v>72</v>
      </c>
      <c r="E2" s="50"/>
    </row>
    <row r="3" spans="1:5" ht="126" x14ac:dyDescent="0.25">
      <c r="A3" s="69" t="s">
        <v>73</v>
      </c>
      <c r="B3" s="70" t="s">
        <v>74</v>
      </c>
      <c r="C3" s="71">
        <v>2653.9464000000003</v>
      </c>
      <c r="D3" s="77">
        <v>2653.9464000000003</v>
      </c>
      <c r="E3" s="50"/>
    </row>
    <row r="4" spans="1:5" ht="15.75" x14ac:dyDescent="0.25">
      <c r="A4" s="69" t="s">
        <v>75</v>
      </c>
      <c r="B4" s="70" t="s">
        <v>76</v>
      </c>
      <c r="C4" s="72">
        <v>530.78928000000008</v>
      </c>
      <c r="D4" s="78">
        <f>D3*0.2</f>
        <v>530.78928000000008</v>
      </c>
      <c r="E4" s="50"/>
    </row>
    <row r="5" spans="1:5" ht="110.25" x14ac:dyDescent="0.25">
      <c r="A5" s="69" t="s">
        <v>77</v>
      </c>
      <c r="B5" s="73" t="s">
        <v>78</v>
      </c>
      <c r="C5" s="74">
        <v>3184.7356800000002</v>
      </c>
      <c r="D5" s="77">
        <f>D3+D4</f>
        <v>3184.7356800000002</v>
      </c>
      <c r="E5" s="50"/>
    </row>
    <row r="6" spans="1:5" ht="78.75" x14ac:dyDescent="0.25">
      <c r="A6" s="69" t="s">
        <v>79</v>
      </c>
      <c r="B6" s="73" t="s">
        <v>80</v>
      </c>
      <c r="C6" s="72">
        <v>3892.676829245609</v>
      </c>
      <c r="D6" s="7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3892.370237272577</v>
      </c>
      <c r="E6" s="50"/>
    </row>
    <row r="7" spans="1:5" ht="94.5" x14ac:dyDescent="0.25">
      <c r="A7" s="69" t="s">
        <v>81</v>
      </c>
      <c r="B7" s="70" t="s">
        <v>82</v>
      </c>
      <c r="C7" s="75">
        <v>0</v>
      </c>
      <c r="D7" s="78">
        <v>0</v>
      </c>
      <c r="E7" s="50"/>
    </row>
    <row r="8" spans="1:5" ht="63" x14ac:dyDescent="0.25">
      <c r="A8" s="69" t="s">
        <v>83</v>
      </c>
      <c r="B8" s="70" t="s">
        <v>84</v>
      </c>
      <c r="C8" s="75">
        <v>3184.7356800000002</v>
      </c>
      <c r="D8" s="78">
        <f>D5-D7</f>
        <v>3184.7356800000002</v>
      </c>
      <c r="E8" s="50"/>
    </row>
    <row r="9" spans="1:5" ht="110.25" x14ac:dyDescent="0.25">
      <c r="A9" s="69" t="s">
        <v>85</v>
      </c>
      <c r="B9" s="70" t="s">
        <v>86</v>
      </c>
      <c r="C9" s="75">
        <v>1919.89411</v>
      </c>
      <c r="D9" s="78">
        <f>SUM(D10:D17)</f>
        <v>1919.89411</v>
      </c>
      <c r="E9" s="50"/>
    </row>
    <row r="10" spans="1:5" ht="15.75" x14ac:dyDescent="0.25">
      <c r="A10" s="69" t="s">
        <v>87</v>
      </c>
      <c r="B10" s="70" t="s">
        <v>88</v>
      </c>
      <c r="C10" s="75">
        <v>0</v>
      </c>
      <c r="D10" s="78">
        <v>0</v>
      </c>
      <c r="E10" s="79">
        <v>105.2557</v>
      </c>
    </row>
    <row r="11" spans="1:5" ht="15.75" x14ac:dyDescent="0.25">
      <c r="A11" s="69" t="s">
        <v>89</v>
      </c>
      <c r="B11" s="70" t="s">
        <v>90</v>
      </c>
      <c r="C11" s="75">
        <v>0</v>
      </c>
      <c r="D11" s="78">
        <v>0</v>
      </c>
      <c r="E11" s="79">
        <v>106.826398641827</v>
      </c>
    </row>
    <row r="12" spans="1:5" ht="15.75" x14ac:dyDescent="0.25">
      <c r="A12" s="69" t="s">
        <v>91</v>
      </c>
      <c r="B12" s="70" t="s">
        <v>92</v>
      </c>
      <c r="C12" s="75">
        <v>0</v>
      </c>
      <c r="D12" s="78">
        <v>0</v>
      </c>
      <c r="E12" s="79">
        <v>105.561885224957</v>
      </c>
    </row>
    <row r="13" spans="1:5" ht="15.75" x14ac:dyDescent="0.25">
      <c r="A13" s="69" t="s">
        <v>93</v>
      </c>
      <c r="B13" s="70" t="s">
        <v>94</v>
      </c>
      <c r="C13" s="75">
        <v>1821.01873</v>
      </c>
      <c r="D13" s="78">
        <v>1821.01873</v>
      </c>
      <c r="E13" s="79">
        <v>104.9354</v>
      </c>
    </row>
    <row r="14" spans="1:5" ht="15.75" x14ac:dyDescent="0.25">
      <c r="A14" s="69" t="s">
        <v>95</v>
      </c>
      <c r="B14" s="70" t="s">
        <v>96</v>
      </c>
      <c r="C14" s="75">
        <v>98.875380000000007</v>
      </c>
      <c r="D14" s="78">
        <v>98.875380000000007</v>
      </c>
      <c r="E14" s="79">
        <v>113.87439215858601</v>
      </c>
    </row>
    <row r="15" spans="1:5" ht="15.75" x14ac:dyDescent="0.25">
      <c r="A15" s="69" t="s">
        <v>97</v>
      </c>
      <c r="B15" s="70" t="s">
        <v>98</v>
      </c>
      <c r="C15" s="75">
        <v>0</v>
      </c>
      <c r="D15" s="78">
        <v>0</v>
      </c>
      <c r="E15" s="79">
        <v>105.89170681013999</v>
      </c>
    </row>
    <row r="16" spans="1:5" ht="15.75" x14ac:dyDescent="0.25">
      <c r="A16" s="69" t="s">
        <v>99</v>
      </c>
      <c r="B16" s="70" t="s">
        <v>100</v>
      </c>
      <c r="C16" s="75">
        <v>0</v>
      </c>
      <c r="D16" s="78">
        <v>0</v>
      </c>
      <c r="E16" s="79">
        <v>105.30227480021099</v>
      </c>
    </row>
    <row r="17" spans="1:5" ht="15.75" x14ac:dyDescent="0.25">
      <c r="A17" s="69" t="s">
        <v>101</v>
      </c>
      <c r="B17" s="70" t="s">
        <v>102</v>
      </c>
      <c r="C17" s="75">
        <v>0</v>
      </c>
      <c r="D17" s="78">
        <v>0</v>
      </c>
      <c r="E17" s="79">
        <v>104.794259089128</v>
      </c>
    </row>
    <row r="18" spans="1:5" ht="78.75" x14ac:dyDescent="0.25">
      <c r="A18" s="69">
        <v>8</v>
      </c>
      <c r="B18" s="70" t="s">
        <v>103</v>
      </c>
      <c r="C18" s="75">
        <v>3.8926768292456089</v>
      </c>
      <c r="D18" s="78">
        <f>D6/1000</f>
        <v>3.8923702372725768</v>
      </c>
      <c r="E18" s="50"/>
    </row>
    <row r="19" spans="1:5" ht="141.75" x14ac:dyDescent="0.25">
      <c r="A19" s="69">
        <v>9</v>
      </c>
      <c r="B19" s="70" t="s">
        <v>104</v>
      </c>
      <c r="C19" s="75">
        <v>0</v>
      </c>
      <c r="D19" s="78">
        <v>0</v>
      </c>
      <c r="E19" s="50"/>
    </row>
    <row r="20" spans="1:5" ht="63" x14ac:dyDescent="0.25">
      <c r="A20" s="69">
        <v>10</v>
      </c>
      <c r="B20" s="73" t="s">
        <v>105</v>
      </c>
      <c r="C20" s="74">
        <v>3.8926768292456089</v>
      </c>
      <c r="D20" s="77">
        <f>D18+D19</f>
        <v>3.8923702372725768</v>
      </c>
      <c r="E20" s="50"/>
    </row>
    <row r="22" spans="1:5" x14ac:dyDescent="0.25">
      <c r="C22" s="7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2023-10-24T08:48:49Z</dcterms:modified>
</cp:coreProperties>
</file>