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0976\"/>
    </mc:Choice>
  </mc:AlternateContent>
  <xr:revisionPtr revIDLastSave="0" documentId="13_ncr:1_{BA9739BE-2B88-4AD8-A979-68605ABA6FCD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1" i="4"/>
  <c r="I32" i="4"/>
  <c r="I29" i="4"/>
  <c r="D287" i="5" l="1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l="1"/>
  <c r="H20" i="4" s="1"/>
  <c r="H23" i="4" s="1"/>
  <c r="H24" i="4" s="1"/>
  <c r="C30" i="4"/>
  <c r="E30" i="4" l="1"/>
  <c r="F30" i="4" s="1"/>
  <c r="G30" i="4" s="1"/>
  <c r="C29" i="4" l="1"/>
  <c r="C33" i="4" l="1"/>
  <c r="E33" i="4" s="1"/>
  <c r="F33" i="4" s="1"/>
  <c r="G33" i="4" s="1"/>
  <c r="I24" i="4"/>
  <c r="C36" i="4"/>
  <c r="C35" i="4"/>
  <c r="C34" i="4"/>
  <c r="E34" i="4" s="1"/>
  <c r="F34" i="4" s="1"/>
  <c r="G34" i="4" s="1"/>
  <c r="E29" i="4"/>
  <c r="F29" i="4" s="1"/>
  <c r="C37" i="4"/>
  <c r="G29" i="4" l="1"/>
  <c r="E36" i="4"/>
  <c r="F36" i="4" s="1"/>
  <c r="G36" i="4" l="1"/>
  <c r="E35" i="4" l="1"/>
  <c r="F35" i="4" s="1"/>
  <c r="C32" i="4"/>
  <c r="E37" i="4"/>
  <c r="G35" i="4" l="1"/>
  <c r="E32" i="4"/>
  <c r="E38" i="4" s="1"/>
  <c r="C38" i="4"/>
  <c r="F37" i="4"/>
  <c r="G37" i="4" s="1"/>
  <c r="F32" i="4" l="1"/>
  <c r="G32" i="4" l="1"/>
  <c r="G38" i="4" s="1"/>
  <c r="F38" i="4"/>
</calcChain>
</file>

<file path=xl/sharedStrings.xml><?xml version="1.0" encoding="utf-8"?>
<sst xmlns="http://schemas.openxmlformats.org/spreadsheetml/2006/main" count="683" uniqueCount="380">
  <si>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</si>
  <si>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</si>
  <si>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</si>
  <si>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</si>
  <si>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</si>
  <si>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</si>
  <si>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</si>
  <si>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</si>
  <si>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</si>
  <si>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</si>
  <si>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</si>
  <si>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</si>
  <si>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</si>
  <si>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</si>
  <si>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</si>
  <si>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</si>
  <si>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</si>
  <si>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</si>
  <si>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</si>
  <si>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</si>
  <si>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</si>
  <si>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</si>
  <si>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</si>
  <si>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</si>
  <si>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</si>
  <si>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</si>
  <si>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</si>
  <si>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</si>
  <si>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</si>
  <si>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</si>
  <si>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</si>
  <si>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</si>
  <si>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</si>
  <si>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</si>
  <si>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</si>
  <si>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</si>
  <si>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</si>
  <si>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</si>
  <si>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</si>
  <si>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</si>
  <si>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</si>
  <si>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</si>
  <si>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</si>
  <si>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</si>
  <si>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</si>
  <si>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</si>
  <si>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</si>
  <si>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</si>
  <si>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</si>
  <si>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</si>
  <si>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</si>
  <si>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</si>
  <si>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</si>
  <si>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</si>
  <si>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</si>
  <si>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</si>
  <si>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</si>
  <si>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</si>
  <si>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</si>
  <si>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</si>
  <si>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</si>
  <si>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</si>
  <si>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</si>
  <si>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</si>
  <si>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</si>
  <si>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</si>
  <si>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</si>
  <si>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</si>
  <si>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</si>
  <si>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</si>
  <si>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</si>
  <si>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</si>
  <si>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</si>
  <si>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</si>
  <si>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</si>
  <si>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</si>
  <si>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</si>
  <si>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</si>
  <si>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</si>
  <si>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</si>
  <si>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</si>
  <si>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</si>
  <si>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</si>
  <si>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</si>
  <si>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</si>
  <si>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</si>
  <si>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</si>
  <si>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</si>
  <si>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</si>
  <si>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</si>
  <si>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</si>
  <si>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</si>
  <si>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</si>
  <si>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</si>
  <si>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</si>
  <si>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</si>
  <si>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</si>
  <si>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</si>
  <si>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</si>
  <si>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</si>
  <si>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</si>
  <si>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</si>
  <si>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</si>
  <si>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</si>
  <si>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</si>
  <si>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</si>
  <si>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</si>
  <si>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</si>
  <si>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</si>
  <si>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</si>
  <si>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</si>
  <si>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</si>
  <si>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</si>
  <si>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</si>
  <si>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</si>
  <si>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</si>
  <si>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</si>
  <si>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</si>
  <si>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</si>
  <si>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</si>
  <si>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</si>
  <si>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</si>
  <si>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</si>
  <si>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</si>
  <si>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</si>
  <si>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</si>
  <si>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</si>
  <si>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</si>
  <si>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</si>
  <si>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</si>
  <si>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</si>
  <si>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</si>
  <si>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</si>
  <si>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</si>
  <si>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</si>
  <si>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</si>
  <si>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</si>
  <si>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</si>
  <si>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</si>
  <si>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</si>
  <si>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</si>
  <si>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</si>
  <si>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</si>
  <si>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</si>
  <si>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</si>
  <si>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</si>
  <si>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</si>
  <si>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</si>
  <si>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</si>
  <si>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</si>
  <si>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</si>
  <si>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</si>
  <si>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</si>
  <si>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</si>
  <si>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</si>
  <si>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</si>
  <si>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</si>
  <si>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</si>
  <si>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</si>
  <si>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</si>
  <si>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</si>
  <si>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</si>
  <si>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</si>
  <si>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</si>
  <si>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</si>
  <si>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</si>
  <si>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</si>
  <si>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</si>
  <si>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</si>
  <si>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</si>
  <si>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</si>
  <si>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</si>
  <si>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</si>
  <si>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</si>
  <si>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</si>
  <si>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</si>
  <si>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</si>
  <si>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</si>
  <si>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</si>
  <si>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</si>
  <si>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</si>
  <si>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</si>
  <si>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</si>
  <si>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</si>
  <si>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</si>
  <si>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</si>
  <si>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</si>
  <si>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</si>
  <si>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</si>
  <si>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</si>
  <si>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</si>
  <si>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</si>
  <si>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</si>
  <si>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</si>
  <si>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</si>
  <si>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</si>
  <si>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</si>
  <si>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</si>
  <si>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</si>
  <si>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</si>
  <si>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</si>
  <si>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</si>
  <si>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</si>
  <si>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</si>
  <si>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</si>
  <si>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</si>
  <si>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</si>
  <si>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</si>
  <si>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</si>
  <si>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</si>
  <si>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</si>
  <si>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</si>
  <si>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</si>
  <si>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</si>
  <si>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</si>
  <si>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</si>
  <si>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</si>
  <si>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</si>
  <si>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</si>
  <si>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</si>
  <si>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</si>
  <si>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</si>
  <si>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</si>
  <si>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</si>
  <si>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</si>
  <si>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</si>
  <si>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</si>
  <si>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</si>
  <si>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</si>
  <si>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</si>
  <si>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</si>
  <si>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</si>
  <si>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</si>
  <si>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</si>
  <si>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</si>
  <si>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</si>
  <si>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</si>
  <si>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</si>
  <si>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</si>
  <si>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</si>
  <si>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</si>
  <si>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</si>
  <si>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</si>
  <si>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</si>
  <si>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</si>
  <si>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</si>
  <si>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</si>
  <si>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</si>
  <si>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</si>
  <si>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</si>
  <si>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</si>
  <si>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</si>
  <si>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</si>
  <si>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</si>
  <si>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</si>
  <si>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</si>
  <si>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</si>
  <si>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</si>
  <si>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</si>
  <si>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</si>
  <si>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</si>
  <si>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</si>
  <si>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</si>
  <si>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</si>
  <si>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</si>
  <si>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</si>
  <si>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</si>
  <si>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</si>
  <si>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</si>
  <si>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</si>
  <si>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</si>
  <si>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</si>
  <si>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</si>
  <si>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</si>
  <si>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</si>
  <si>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</si>
  <si>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</si>
  <si>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</si>
  <si>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</si>
  <si>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</si>
  <si>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</si>
  <si>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</si>
  <si>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</si>
  <si>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</si>
  <si>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</si>
  <si>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</si>
  <si>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</si>
  <si>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</si>
  <si>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</si>
  <si>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</si>
  <si>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</si>
  <si>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</si>
  <si>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</si>
  <si>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</si>
  <si>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</si>
  <si>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</si>
  <si>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</si>
  <si>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</si>
  <si>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</si>
  <si>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</si>
  <si>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</si>
  <si>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</si>
  <si>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</si>
  <si>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</si>
  <si>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</si>
  <si>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</si>
  <si>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</si>
  <si>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</si>
  <si>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</si>
  <si>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</si>
  <si>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</si>
  <si>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</si>
  <si>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</si>
  <si>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</si>
  <si>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</si>
  <si>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</si>
  <si>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</si>
  <si>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</si>
  <si>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</si>
  <si>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</si>
  <si>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</si>
  <si>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</si>
  <si>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</si>
  <si>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</si>
  <si>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</si>
  <si>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</si>
  <si>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</si>
  <si>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</si>
  <si>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</si>
  <si>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</si>
  <si>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</si>
  <si>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</si>
  <si>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</si>
  <si>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</si>
  <si>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</si>
  <si>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</si>
  <si>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</si>
  <si>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</si>
  <si>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</si>
  <si>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</si>
  <si>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</si>
  <si>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</si>
  <si>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</si>
  <si>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</si>
  <si>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</si>
  <si>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</si>
  <si>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</si>
  <si>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</si>
  <si>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</si>
  <si>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</si>
  <si>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</si>
  <si>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</si>
  <si>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</si>
  <si>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</si>
  <si>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</si>
  <si>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</si>
  <si>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</si>
  <si>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</si>
  <si>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</si>
  <si>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</si>
  <si>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</si>
  <si>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</si>
  <si>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</si>
  <si>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</si>
  <si>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</si>
  <si>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</si>
  <si>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</si>
  <si>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</si>
  <si>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</si>
  <si>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</si>
  <si>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</si>
  <si>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</si>
  <si>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1.2.</t>
  </si>
  <si>
    <t>L_20-1-17-1-08-03-0-0976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</si>
  <si>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</si>
  <si>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</si>
  <si>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</si>
  <si>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</si>
  <si>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2КЛ-0,4 кВ от БКТП-2 до ГРЩ паркинга корп. 2 в дер. Кудрово Всеволожского района ЛО (20-1-17-1-08-03-0-0976)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</si>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</sst>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="70" zoomScaleNormal="70" zoomScaleSheetLayoutView="70" workbookViewId="0"/>
  </sheetViews>
  <sheetFormatPr defaultRowHeight="15" x14ac:dyDescent="0.25"/>
  <cols>
    <col min="1" max="1" width="6.7109375" style="59" customWidth="1"/>
    <col min="2" max="2" width="60.42578125" style="60" customWidth="1"/>
    <col min="3" max="3" width="12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6" style="60" customWidth="1"/>
    <col min="8" max="8" width="15.7109375" style="60" customWidth="1"/>
    <col min="9" max="9" width="13.5703125" style="60" hidden="1" customWidth="1"/>
    <col min="10" max="10" width="0" style="60" hidden="1" customWidth="1"/>
    <col min="11" max="11" width="14.140625" style="60" hidden="1" customWidth="1"/>
    <col min="12" max="12" width="10.28515625" style="60" hidden="1" customWidth="1"/>
    <col min="13" max="14" width="0" style="60" hidden="1" customWidth="1"/>
    <col min="15" max="15" width="15.28515625" style="60" hidden="1" customWidth="1"/>
    <col min="16" max="19" width="0" style="60" hidden="1" customWidth="1"/>
    <col min="20" max="16384" width="9.140625" style="60"/>
  </cols>
  <sheetData>
    <row r="1" spans="1:16" x14ac:dyDescent="0.25">
      <c r="H1" s="2" t="s">
        <v>37</v>
      </c>
    </row>
    <row r="3" spans="1:16" x14ac:dyDescent="0.25">
      <c r="A3" s="61" t="s">
        <v>19</v>
      </c>
    </row>
    <row r="5" spans="1:16" ht="34.5" customHeight="1" x14ac:dyDescent="0.25">
      <c r="A5" s="105" t="s">
        <v>378</v>
      </c>
      <c r="B5" s="105"/>
      <c r="C5" s="105"/>
      <c r="D5" s="105"/>
      <c r="E5" s="105"/>
      <c r="F5" s="105"/>
    </row>
    <row r="7" spans="1:16" ht="21" customHeight="1" x14ac:dyDescent="0.25">
      <c r="A7" s="62" t="s">
        <v>8</v>
      </c>
      <c r="F7" s="106" t="s">
        <v>373</v>
      </c>
      <c r="G7" s="106"/>
      <c r="H7" s="106"/>
    </row>
    <row r="8" spans="1:16" x14ac:dyDescent="0.25">
      <c r="A8" s="63"/>
    </row>
    <row r="9" spans="1:16" x14ac:dyDescent="0.25">
      <c r="A9" s="62" t="s">
        <v>15</v>
      </c>
      <c r="F9" s="106" t="s">
        <v>334</v>
      </c>
      <c r="G9" s="106"/>
      <c r="H9" s="106"/>
    </row>
    <row r="10" spans="1:16" x14ac:dyDescent="0.25">
      <c r="A10" s="63"/>
    </row>
    <row r="11" spans="1:16" x14ac:dyDescent="0.25">
      <c r="A11" s="64" t="s">
        <v>20</v>
      </c>
      <c r="B11" s="65"/>
      <c r="C11" s="65"/>
    </row>
    <row r="12" spans="1:16" x14ac:dyDescent="0.25">
      <c r="H12" s="66" t="s">
        <v>379</v>
      </c>
    </row>
    <row r="13" spans="1:16" s="59" customFormat="1" ht="26.25" customHeight="1" x14ac:dyDescent="0.25">
      <c r="A13" s="103" t="s">
        <v>9</v>
      </c>
      <c r="B13" s="103" t="s">
        <v>21</v>
      </c>
      <c r="C13" s="103" t="s">
        <v>11</v>
      </c>
      <c r="D13" s="103" t="s">
        <v>10</v>
      </c>
      <c r="E13" s="103" t="s">
        <v>43</v>
      </c>
      <c r="F13" s="103" t="s">
        <v>14</v>
      </c>
      <c r="G13" s="103" t="s">
        <v>27</v>
      </c>
      <c r="H13" s="103" t="s">
        <v>42</v>
      </c>
      <c r="I13" s="58"/>
      <c r="J13" s="57"/>
      <c r="K13" s="67">
        <v>7.46</v>
      </c>
    </row>
    <row r="14" spans="1:16" ht="37.5" customHeight="1" x14ac:dyDescent="0.25">
      <c r="A14" s="104"/>
      <c r="B14" s="104"/>
      <c r="C14" s="104"/>
      <c r="D14" s="104"/>
      <c r="E14" s="104"/>
      <c r="F14" s="104"/>
      <c r="G14" s="104"/>
      <c r="H14" s="104"/>
      <c r="I14" s="57"/>
      <c r="J14" s="57"/>
      <c r="K14" s="67">
        <v>6.16</v>
      </c>
      <c r="M14" s="68"/>
      <c r="N14" s="69"/>
      <c r="O14" s="51"/>
      <c r="P14" s="70"/>
    </row>
    <row r="15" spans="1:16" ht="15.75" x14ac:dyDescent="0.25">
      <c r="A15" s="71" t="s">
        <v>22</v>
      </c>
      <c r="B15" s="72" t="s">
        <v>23</v>
      </c>
      <c r="C15" s="73"/>
      <c r="D15" s="74"/>
      <c r="E15" s="74"/>
      <c r="F15" s="74"/>
      <c r="G15" s="74"/>
      <c r="H15" s="74"/>
      <c r="I15" s="56"/>
      <c r="J15" s="56"/>
      <c r="K15" s="67">
        <v>5.62</v>
      </c>
      <c r="M15" s="68"/>
      <c r="N15" s="69"/>
      <c r="O15" s="75"/>
      <c r="P15" s="76"/>
    </row>
    <row r="16" spans="1:16" ht="15.75" x14ac:dyDescent="0.25">
      <c r="A16" s="77" t="s">
        <v>353</v>
      </c>
      <c r="B16" s="55" t="s">
        <v>165</v>
      </c>
      <c r="C16" s="78" t="s">
        <v>327</v>
      </c>
      <c r="D16" s="79">
        <v>0.42099999999999999</v>
      </c>
      <c r="E16" s="79">
        <f>VLOOKUP(B16,'Типовые 2 кв. 2021'!B:D,3,)</f>
        <v>486300.32500000001</v>
      </c>
      <c r="F16" s="79">
        <f>D16*E16</f>
        <v>204732.43682500001</v>
      </c>
      <c r="G16" s="80">
        <v>5.62</v>
      </c>
      <c r="H16" s="79">
        <f>F16*G16</f>
        <v>1150596.2949565002</v>
      </c>
      <c r="J16" s="81"/>
      <c r="K16" s="81"/>
      <c r="M16" s="68"/>
      <c r="N16" s="69"/>
      <c r="O16" s="75"/>
      <c r="P16" s="76"/>
    </row>
    <row r="17" spans="1:16" ht="15.75" x14ac:dyDescent="0.25">
      <c r="A17" s="82" t="s">
        <v>372</v>
      </c>
      <c r="B17" s="83" t="s">
        <v>369</v>
      </c>
      <c r="C17" s="78" t="s">
        <v>371</v>
      </c>
      <c r="D17" s="79">
        <v>6.3</v>
      </c>
      <c r="E17" s="79">
        <f>VLOOKUP(B17,'Типовые 2 кв. 2021'!B:D,3,)</f>
        <v>89.958333333333343</v>
      </c>
      <c r="F17" s="79">
        <f>D17*E17</f>
        <v>566.73750000000007</v>
      </c>
      <c r="G17" s="80">
        <v>5.62</v>
      </c>
      <c r="H17" s="79">
        <f>F17*G17</f>
        <v>3185.0647500000005</v>
      </c>
      <c r="M17" s="68"/>
      <c r="N17" s="69"/>
      <c r="O17" s="75"/>
      <c r="P17" s="76"/>
    </row>
    <row r="18" spans="1:16" x14ac:dyDescent="0.25">
      <c r="A18" s="82"/>
      <c r="B18" s="73"/>
      <c r="C18" s="78"/>
      <c r="D18" s="80"/>
      <c r="E18" s="80"/>
      <c r="F18" s="80"/>
      <c r="G18" s="80"/>
      <c r="H18" s="80"/>
    </row>
    <row r="19" spans="1:16" x14ac:dyDescent="0.25">
      <c r="A19" s="82"/>
      <c r="B19" s="73"/>
      <c r="C19" s="78"/>
      <c r="D19" s="80"/>
      <c r="E19" s="80"/>
      <c r="F19" s="80"/>
      <c r="G19" s="80"/>
      <c r="H19" s="80"/>
    </row>
    <row r="20" spans="1:16" x14ac:dyDescent="0.25">
      <c r="A20" s="82"/>
      <c r="B20" s="72" t="s">
        <v>12</v>
      </c>
      <c r="C20" s="78"/>
      <c r="D20" s="80"/>
      <c r="E20" s="80"/>
      <c r="F20" s="80"/>
      <c r="G20" s="80"/>
      <c r="H20" s="80">
        <f>SUM(H21:H22)</f>
        <v>1153781.3597065001</v>
      </c>
    </row>
    <row r="21" spans="1:16" x14ac:dyDescent="0.25">
      <c r="A21" s="82"/>
      <c r="B21" s="84" t="s">
        <v>2</v>
      </c>
      <c r="C21" s="78"/>
      <c r="D21" s="80"/>
      <c r="E21" s="80"/>
      <c r="F21" s="80"/>
      <c r="G21" s="80"/>
      <c r="H21" s="80">
        <f>H16+H17</f>
        <v>1153781.3597065001</v>
      </c>
    </row>
    <row r="22" spans="1:16" x14ac:dyDescent="0.25">
      <c r="A22" s="82"/>
      <c r="B22" s="84" t="s">
        <v>3</v>
      </c>
      <c r="C22" s="78"/>
      <c r="D22" s="80"/>
      <c r="E22" s="80"/>
      <c r="F22" s="80"/>
      <c r="G22" s="80"/>
      <c r="H22" s="80">
        <v>0</v>
      </c>
    </row>
    <row r="23" spans="1:16" x14ac:dyDescent="0.25">
      <c r="A23" s="71" t="s">
        <v>24</v>
      </c>
      <c r="B23" s="72" t="s">
        <v>31</v>
      </c>
      <c r="C23" s="78"/>
      <c r="D23" s="80"/>
      <c r="E23" s="80"/>
      <c r="F23" s="80"/>
      <c r="G23" s="80"/>
      <c r="H23" s="80">
        <f>H20*0.08</f>
        <v>92302.508776520015</v>
      </c>
    </row>
    <row r="24" spans="1:16" x14ac:dyDescent="0.25">
      <c r="A24" s="71" t="s">
        <v>26</v>
      </c>
      <c r="B24" s="72" t="s">
        <v>25</v>
      </c>
      <c r="C24" s="78"/>
      <c r="D24" s="80"/>
      <c r="E24" s="80"/>
      <c r="F24" s="80"/>
      <c r="G24" s="80"/>
      <c r="H24" s="85">
        <f>H23+H20</f>
        <v>1246083.86848302</v>
      </c>
      <c r="I24" s="86">
        <f>H24-(SUM(C29:C31))</f>
        <v>0</v>
      </c>
    </row>
    <row r="25" spans="1:16" x14ac:dyDescent="0.25">
      <c r="A25" s="87"/>
      <c r="B25" s="56"/>
      <c r="C25" s="56"/>
    </row>
    <row r="26" spans="1:16" x14ac:dyDescent="0.25">
      <c r="A26" s="65" t="s">
        <v>13</v>
      </c>
      <c r="B26" s="56"/>
      <c r="C26" s="56"/>
    </row>
    <row r="27" spans="1:16" x14ac:dyDescent="0.25">
      <c r="A27" s="88"/>
      <c r="B27" s="56"/>
      <c r="C27" s="56"/>
      <c r="H27" s="66" t="s">
        <v>379</v>
      </c>
    </row>
    <row r="28" spans="1:16" ht="63.75" customHeight="1" x14ac:dyDescent="0.25">
      <c r="A28" s="89" t="s">
        <v>9</v>
      </c>
      <c r="B28" s="89" t="s">
        <v>0</v>
      </c>
      <c r="C28" s="90" t="s">
        <v>44</v>
      </c>
      <c r="D28" s="89" t="s">
        <v>40</v>
      </c>
      <c r="E28" s="89" t="s">
        <v>16</v>
      </c>
      <c r="F28" s="89" t="s">
        <v>17</v>
      </c>
      <c r="G28" s="89" t="s">
        <v>18</v>
      </c>
      <c r="H28" s="89" t="s">
        <v>374</v>
      </c>
    </row>
    <row r="29" spans="1:16" ht="15.75" x14ac:dyDescent="0.25">
      <c r="A29" s="91">
        <v>1</v>
      </c>
      <c r="B29" s="84" t="s">
        <v>1</v>
      </c>
      <c r="C29" s="92">
        <f>H23</f>
        <v>92302.508776520015</v>
      </c>
      <c r="D29" s="93">
        <v>1.0369999999999999</v>
      </c>
      <c r="E29" s="54">
        <f>C29*D29</f>
        <v>95717.701601251247</v>
      </c>
      <c r="F29" s="54">
        <f>E29*0.2</f>
        <v>19143.540320250249</v>
      </c>
      <c r="G29" s="54">
        <f>E29+F29</f>
        <v>114861.2419215015</v>
      </c>
      <c r="H29" s="74"/>
      <c r="I29" s="68">
        <f>E29/1000</f>
        <v>95.71770160125125</v>
      </c>
      <c r="J29" s="69"/>
      <c r="K29" s="75"/>
      <c r="L29" s="94"/>
    </row>
    <row r="30" spans="1:16" ht="15.75" x14ac:dyDescent="0.25">
      <c r="A30" s="91">
        <v>2</v>
      </c>
      <c r="B30" s="84" t="s">
        <v>2</v>
      </c>
      <c r="C30" s="95">
        <f>H21</f>
        <v>1153781.3597065001</v>
      </c>
      <c r="D30" s="93">
        <v>1.0369999999999999</v>
      </c>
      <c r="E30" s="54">
        <f t="shared" ref="E30:E37" si="0">C30*D30</f>
        <v>1196471.2700156404</v>
      </c>
      <c r="F30" s="54">
        <f t="shared" ref="F30:F37" si="1">E30*0.2</f>
        <v>239294.2540031281</v>
      </c>
      <c r="G30" s="54">
        <f t="shared" ref="G30:G37" si="2">E30+F30</f>
        <v>1435765.5240187685</v>
      </c>
      <c r="H30" s="74"/>
      <c r="I30" s="68">
        <f t="shared" ref="I30:I32" si="3">E30/1000</f>
        <v>1196.4712700156404</v>
      </c>
      <c r="J30" s="69"/>
      <c r="K30" s="75"/>
      <c r="L30" s="94"/>
    </row>
    <row r="31" spans="1:16" ht="15.75" x14ac:dyDescent="0.25">
      <c r="A31" s="91">
        <v>3</v>
      </c>
      <c r="B31" s="84" t="s">
        <v>3</v>
      </c>
      <c r="C31" s="95">
        <f>H22</f>
        <v>0</v>
      </c>
      <c r="D31" s="93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H31" s="74"/>
      <c r="I31" s="68">
        <f t="shared" si="3"/>
        <v>0</v>
      </c>
      <c r="J31" s="69"/>
      <c r="K31" s="75"/>
      <c r="L31" s="94"/>
    </row>
    <row r="32" spans="1:16" ht="15.75" x14ac:dyDescent="0.25">
      <c r="A32" s="91">
        <v>4</v>
      </c>
      <c r="B32" s="84" t="s">
        <v>7</v>
      </c>
      <c r="C32" s="95">
        <f>SUM(C33:C37)*2%</f>
        <v>4129.5219401527283</v>
      </c>
      <c r="D32" s="93">
        <v>1.0369999999999999</v>
      </c>
      <c r="E32" s="54">
        <f t="shared" si="0"/>
        <v>4282.3142519383791</v>
      </c>
      <c r="F32" s="54">
        <f t="shared" si="1"/>
        <v>856.46285038767587</v>
      </c>
      <c r="G32" s="54">
        <f t="shared" si="2"/>
        <v>5138.7771023260548</v>
      </c>
      <c r="H32" s="74"/>
      <c r="I32" s="68">
        <f t="shared" si="3"/>
        <v>4.282314251938379</v>
      </c>
      <c r="J32" s="69"/>
      <c r="K32" s="75"/>
      <c r="L32" s="94"/>
    </row>
    <row r="33" spans="1:12" ht="15.75" x14ac:dyDescent="0.25">
      <c r="A33" s="77" t="s">
        <v>354</v>
      </c>
      <c r="B33" s="84" t="s">
        <v>4</v>
      </c>
      <c r="C33" s="95">
        <f>SUM(C29:C31)*I33</f>
        <v>12087.013524285294</v>
      </c>
      <c r="D33" s="93">
        <v>1.0369999999999999</v>
      </c>
      <c r="E33" s="54">
        <f t="shared" si="0"/>
        <v>12534.233024683848</v>
      </c>
      <c r="F33" s="54">
        <f t="shared" si="1"/>
        <v>2506.8466049367698</v>
      </c>
      <c r="G33" s="54">
        <f t="shared" si="2"/>
        <v>15041.079629620617</v>
      </c>
      <c r="H33" s="74"/>
      <c r="I33" s="96">
        <v>9.7000000000000003E-3</v>
      </c>
      <c r="J33" s="69"/>
      <c r="K33" s="75"/>
      <c r="L33" s="94"/>
    </row>
    <row r="34" spans="1:12" ht="15.75" x14ac:dyDescent="0.25">
      <c r="A34" s="77" t="s">
        <v>355</v>
      </c>
      <c r="B34" s="97" t="s">
        <v>38</v>
      </c>
      <c r="C34" s="95">
        <f>SUM(C29:C31)*I34</f>
        <v>26666.194785536627</v>
      </c>
      <c r="D34" s="93">
        <v>1.0369999999999999</v>
      </c>
      <c r="E34" s="54">
        <f t="shared" si="0"/>
        <v>27652.84399260148</v>
      </c>
      <c r="F34" s="54">
        <f t="shared" si="1"/>
        <v>5530.5687985202967</v>
      </c>
      <c r="G34" s="54">
        <f t="shared" si="2"/>
        <v>33183.41279112178</v>
      </c>
      <c r="H34" s="74"/>
      <c r="I34" s="96">
        <v>2.1399999999999999E-2</v>
      </c>
      <c r="J34" s="69"/>
      <c r="K34" s="75"/>
      <c r="L34" s="94"/>
    </row>
    <row r="35" spans="1:12" ht="15.75" x14ac:dyDescent="0.25">
      <c r="A35" s="77" t="s">
        <v>356</v>
      </c>
      <c r="B35" s="97" t="s">
        <v>39</v>
      </c>
      <c r="C35" s="95">
        <f>SUM(C29:C31)*I35</f>
        <v>105169.47849996689</v>
      </c>
      <c r="D35" s="93">
        <v>1.0369999999999999</v>
      </c>
      <c r="E35" s="54">
        <f t="shared" si="0"/>
        <v>109060.74920446565</v>
      </c>
      <c r="F35" s="54">
        <f t="shared" si="1"/>
        <v>21812.149840893133</v>
      </c>
      <c r="G35" s="54">
        <f t="shared" si="2"/>
        <v>130872.89904535879</v>
      </c>
      <c r="H35" s="74"/>
      <c r="I35" s="96">
        <v>8.4400000000000003E-2</v>
      </c>
      <c r="J35" s="69"/>
      <c r="K35" s="75"/>
      <c r="L35" s="94"/>
    </row>
    <row r="36" spans="1:12" ht="15.75" x14ac:dyDescent="0.25">
      <c r="A36" s="77" t="s">
        <v>357</v>
      </c>
      <c r="B36" s="84" t="s">
        <v>6</v>
      </c>
      <c r="C36" s="95">
        <f>SUM(C29:C31)*I36</f>
        <v>35513.390251766068</v>
      </c>
      <c r="D36" s="93">
        <v>1.0369999999999999</v>
      </c>
      <c r="E36" s="54">
        <f t="shared" si="0"/>
        <v>36827.385691081407</v>
      </c>
      <c r="F36" s="54">
        <f t="shared" si="1"/>
        <v>7365.4771382162817</v>
      </c>
      <c r="G36" s="54">
        <f t="shared" si="2"/>
        <v>44192.862829297686</v>
      </c>
      <c r="H36" s="74"/>
      <c r="I36" s="96">
        <v>2.8500000000000001E-2</v>
      </c>
      <c r="J36" s="69"/>
      <c r="K36" s="75"/>
      <c r="L36" s="94"/>
    </row>
    <row r="37" spans="1:12" x14ac:dyDescent="0.25">
      <c r="A37" s="77" t="s">
        <v>358</v>
      </c>
      <c r="B37" s="84" t="s">
        <v>5</v>
      </c>
      <c r="C37" s="95">
        <f>SUM(C29:C31)*I37</f>
        <v>27040.019946081535</v>
      </c>
      <c r="D37" s="93">
        <v>1.0369999999999999</v>
      </c>
      <c r="E37" s="54">
        <f t="shared" si="0"/>
        <v>28040.50068408655</v>
      </c>
      <c r="F37" s="54">
        <f t="shared" si="1"/>
        <v>5608.1001368173102</v>
      </c>
      <c r="G37" s="54">
        <f t="shared" si="2"/>
        <v>33648.600820903863</v>
      </c>
      <c r="H37" s="74"/>
      <c r="I37" s="98">
        <v>2.1700000000000001E-2</v>
      </c>
    </row>
    <row r="38" spans="1:12" x14ac:dyDescent="0.25">
      <c r="A38" s="82"/>
      <c r="B38" s="99" t="s">
        <v>359</v>
      </c>
      <c r="C38" s="95">
        <f>SUM(C29:C32)</f>
        <v>1250213.3904231726</v>
      </c>
      <c r="D38" s="93">
        <v>1.0369999999999999</v>
      </c>
      <c r="E38" s="54">
        <f>SUM(E29:E32)</f>
        <v>1296471.28586883</v>
      </c>
      <c r="F38" s="54">
        <f>SUM(F29:F32)</f>
        <v>259294.25717376603</v>
      </c>
      <c r="G38" s="54">
        <f>SUM(G29:G32)</f>
        <v>1555765.543042596</v>
      </c>
      <c r="H38" s="74"/>
    </row>
    <row r="40" spans="1:12" s="56" customFormat="1" ht="12.75" x14ac:dyDescent="0.2">
      <c r="A40" s="88" t="s">
        <v>28</v>
      </c>
      <c r="B40" s="88"/>
    </row>
    <row r="41" spans="1:12" s="57" customFormat="1" ht="67.5" customHeight="1" x14ac:dyDescent="0.25">
      <c r="A41" s="100" t="s">
        <v>29</v>
      </c>
      <c r="B41" s="102" t="s">
        <v>375</v>
      </c>
      <c r="C41" s="102"/>
      <c r="D41" s="102"/>
      <c r="E41" s="102"/>
      <c r="F41" s="102"/>
      <c r="G41" s="102"/>
    </row>
    <row r="42" spans="1:12" s="57" customFormat="1" ht="40.5" customHeight="1" x14ac:dyDescent="0.25">
      <c r="A42" s="100" t="s">
        <v>30</v>
      </c>
      <c r="B42" s="102" t="s">
        <v>360</v>
      </c>
      <c r="C42" s="102"/>
      <c r="D42" s="102"/>
      <c r="E42" s="102"/>
      <c r="F42" s="102"/>
      <c r="G42" s="102"/>
      <c r="H42" s="58"/>
      <c r="I42" s="58" t="s">
        <v>367</v>
      </c>
      <c r="J42" s="57">
        <v>7.46</v>
      </c>
    </row>
    <row r="43" spans="1:12" s="57" customFormat="1" ht="28.5" customHeight="1" x14ac:dyDescent="0.25">
      <c r="A43" s="100" t="s">
        <v>32</v>
      </c>
      <c r="B43" s="102" t="s">
        <v>33</v>
      </c>
      <c r="C43" s="102"/>
      <c r="D43" s="102"/>
      <c r="E43" s="102"/>
      <c r="F43" s="102"/>
      <c r="G43" s="102"/>
      <c r="I43" s="57" t="s">
        <v>365</v>
      </c>
      <c r="J43" s="57">
        <v>5.62</v>
      </c>
    </row>
    <row r="44" spans="1:12" s="56" customFormat="1" ht="16.5" customHeight="1" x14ac:dyDescent="0.2">
      <c r="A44" s="100" t="s">
        <v>34</v>
      </c>
      <c r="B44" s="57" t="s">
        <v>376</v>
      </c>
      <c r="C44" s="57"/>
      <c r="I44" s="56" t="s">
        <v>364</v>
      </c>
      <c r="J44" s="56">
        <v>6.16</v>
      </c>
    </row>
    <row r="45" spans="1:12" s="56" customFormat="1" ht="15.75" customHeight="1" x14ac:dyDescent="0.2">
      <c r="A45" s="101" t="s">
        <v>35</v>
      </c>
      <c r="B45" s="57" t="s">
        <v>377</v>
      </c>
      <c r="C45" s="57"/>
    </row>
    <row r="46" spans="1:12" s="56" customFormat="1" ht="18.75" customHeight="1" x14ac:dyDescent="0.2">
      <c r="A46" s="101" t="s">
        <v>36</v>
      </c>
      <c r="B46" s="57" t="s">
        <v>41</v>
      </c>
      <c r="C46" s="57"/>
    </row>
    <row r="47" spans="1:12" s="56" customFormat="1" ht="12.75" x14ac:dyDescent="0.2">
      <c r="A47" s="87"/>
    </row>
    <row r="48" spans="1:12" x14ac:dyDescent="0.25">
      <c r="B48" s="57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9" xr:uid="{00000000-0002-0000-0000-000001000000}">
      <formula1>$J$13:$J$15</formula1>
    </dataValidation>
  </dataValidations>
  <pageMargins left="0.59055118110236227" right="0.59055118110236227" top="0.74803149606299213" bottom="0.59055118110236227" header="3.937007874015748E-2" footer="3.937007874015748E-2"/>
  <pageSetup paperSize="9"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03" activePane="bottomLeft" state="frozen"/>
      <selection pane="bottomLeft" activeCell="B121" sqref="B1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7" t="s">
        <v>46</v>
      </c>
      <c r="C3" s="107"/>
      <c r="D3" s="107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8"/>
      <c r="D6" s="108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ht="15.75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365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365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365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365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365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365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365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365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365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365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365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365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365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365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365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365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365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365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365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365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365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365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365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365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365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365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365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365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365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365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365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365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365</v>
      </c>
    </row>
    <row r="216" spans="1:6" x14ac:dyDescent="0.25">
      <c r="A216" s="31">
        <v>209</v>
      </c>
      <c r="B216" s="36" t="s">
        <v>368</v>
      </c>
      <c r="C216" s="37">
        <v>13602.64</v>
      </c>
      <c r="D216" s="35">
        <f t="shared" si="3"/>
        <v>11335.533333333333</v>
      </c>
      <c r="E216" s="35"/>
      <c r="F216" s="53" t="s">
        <v>365</v>
      </c>
    </row>
    <row r="217" spans="1:6" x14ac:dyDescent="0.25">
      <c r="A217" s="31">
        <v>210</v>
      </c>
      <c r="B217" s="36" t="s">
        <v>370</v>
      </c>
      <c r="C217" s="37">
        <v>59787.55</v>
      </c>
      <c r="D217" s="35">
        <f t="shared" si="3"/>
        <v>49822.958333333336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107.95</v>
      </c>
      <c r="D218" s="35">
        <f t="shared" si="3"/>
        <v>89.958333333333343</v>
      </c>
      <c r="E218" s="35"/>
      <c r="F218" s="53" t="s">
        <v>365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366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366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366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366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366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366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366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366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366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366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366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366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366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366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366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366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366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366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366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366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366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366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366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366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366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366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366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366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366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366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366</v>
      </c>
    </row>
    <row r="250" spans="1:6" hidden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366</v>
      </c>
    </row>
    <row r="251" spans="1:6" hidden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366</v>
      </c>
    </row>
    <row r="252" spans="1:6" hidden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366</v>
      </c>
    </row>
    <row r="253" spans="1:6" hidden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366</v>
      </c>
    </row>
    <row r="254" spans="1:6" hidden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366</v>
      </c>
    </row>
    <row r="255" spans="1:6" hidden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366</v>
      </c>
    </row>
    <row r="256" spans="1:6" hidden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366</v>
      </c>
    </row>
    <row r="257" spans="1:6" hidden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366</v>
      </c>
    </row>
    <row r="258" spans="1:6" hidden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366</v>
      </c>
    </row>
    <row r="259" spans="1:6" hidden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366</v>
      </c>
    </row>
    <row r="260" spans="1:6" hidden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366</v>
      </c>
    </row>
    <row r="261" spans="1:6" hidden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366</v>
      </c>
    </row>
    <row r="262" spans="1:6" hidden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366</v>
      </c>
    </row>
    <row r="263" spans="1:6" hidden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366</v>
      </c>
    </row>
    <row r="264" spans="1:6" hidden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366</v>
      </c>
    </row>
    <row r="265" spans="1:6" hidden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366</v>
      </c>
    </row>
    <row r="266" spans="1:6" hidden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366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366</v>
      </c>
    </row>
    <row r="268" spans="1:6" hidden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366</v>
      </c>
    </row>
    <row r="269" spans="1:6" hidden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366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365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365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365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364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364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364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366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366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366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366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366</v>
      </c>
    </row>
    <row r="281" spans="1:6" hidden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366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366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366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366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366</v>
      </c>
    </row>
    <row r="286" spans="1:6" hidden="1" x14ac:dyDescent="0.25">
      <c r="A286" s="31">
        <v>279</v>
      </c>
      <c r="B286" s="34" t="s">
        <v>361</v>
      </c>
      <c r="C286" s="46">
        <v>157021.46</v>
      </c>
      <c r="D286" s="46">
        <f t="shared" ref="D286:D287" si="5">C286/1.2</f>
        <v>130851.21666666666</v>
      </c>
      <c r="E286" s="46"/>
      <c r="F286" s="53" t="s">
        <v>364</v>
      </c>
    </row>
    <row r="287" spans="1:6" hidden="1" x14ac:dyDescent="0.25">
      <c r="A287" s="31">
        <v>280</v>
      </c>
      <c r="B287" s="34" t="s">
        <v>362</v>
      </c>
      <c r="C287" s="46">
        <v>8120.62</v>
      </c>
      <c r="D287" s="46">
        <f t="shared" si="5"/>
        <v>6767.1833333333334</v>
      </c>
      <c r="E287" s="46"/>
      <c r="F287" s="53" t="s">
        <v>364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2021-11-25T13:08:52Z</cp:lastPrinted>
  <dcterms:created xsi:type="dcterms:W3CDTF">2021-07-06T05:30:42Z</dcterms:created>
  <dcterms:modified xsi:type="dcterms:W3CDTF">2022-03-14T12:22:18Z</dcterms:modified>
</cp:coreProperties>
</file>