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1-1-10-0-08-04-0-0765\"/>
    </mc:Choice>
  </mc:AlternateContent>
  <xr:revisionPtr revIDLastSave="0" documentId="14_{548387B7-2939-46C4-8024-610B6C215064}" xr6:coauthVersionLast="36" xr6:coauthVersionMax="36" xr10:uidLastSave="{00000000-0000-0000-0000-000000000000}"/>
  <bookViews>
    <workbookView xWindow="0" yWindow="0" windowWidth="21555" windowHeight="9135" activeTab="1" xr2:uid="{00000000-000D-0000-FFFF-FFFF00000000}"/>
  </bookViews>
  <sheets>
    <sheet name="ВЛ" sheetId="1" r:id="rId1"/>
    <sheet name="T6" sheetId="2" r:id="rId2"/>
  </sheets>
  <externalReferences>
    <externalReference r:id="rId3"/>
  </externalReferences>
  <definedNames>
    <definedName name="___wrn2" localSheetId="1" hidden="1">{"glc1";#Н/Д;ЛОЖЬ;"GLC":"glc2";#Н/Д;ЛОЖЬ;"GLC":"glc3";#Н/Д;ЛОЖЬ;"GLC":"glc4";#Н/Д;ЛОЖЬ;"GLC":"glc5";#Н/Д;ЛОЖЬ;"GLC"}</definedName>
    <definedName name="___wrn2" hidden="1">{"glc1";#Н/Д;ЛОЖЬ;"GLC":"glc2";#Н/Д;ЛОЖЬ;"GLC":"glc3";#Н/Д;ЛОЖЬ;"GLC":"glc4";#Н/Д;ЛОЖЬ;"GLC":"glc5";#Н/Д;ЛОЖЬ;"GLC"}</definedName>
    <definedName name="___wrn222" localSheetId="1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localSheetId="1" hidden="1">{"glc1";#Н/Д;ЛОЖЬ;"GLC":"glc2";#Н/Д;ЛОЖЬ;"GLC":"glc3";#Н/Д;ЛОЖЬ;"GLC":"glc4";#Н/Д;ЛОЖЬ;"GLC":"glc5";#Н/Д;ЛОЖЬ;"GLC"}</definedName>
    <definedName name="__wrn2" hidden="1">{"glc1";#Н/Д;ЛОЖЬ;"GLC":"glc2";#Н/Д;ЛОЖЬ;"GLC":"glc3";#Н/Д;ЛОЖЬ;"GLC":"glc4";#Н/Д;ЛОЖЬ;"GLC":"glc5";#Н/Д;ЛОЖЬ;"GLC"}</definedName>
    <definedName name="__wrn222" localSheetId="1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 localSheetId="1">#ССЫЛКА!</definedName>
    <definedName name="__xlnm.Print_Area_1">#ССЫЛКА!</definedName>
    <definedName name="_wrn2" localSheetId="1" hidden="1">{"glc1";#Н/Д;ЛОЖЬ;"GLC":"glc2";#Н/Д;ЛОЖЬ;"GLC":"glc3";#Н/Д;ЛОЖЬ;"GLC":"glc4";#Н/Д;ЛОЖЬ;"GLC":"glc5";#Н/Д;ЛОЖЬ;"GLC"}</definedName>
    <definedName name="_wrn2" hidden="1">{"glc1";#Н/Д;ЛОЖЬ;"GLC":"glc2";#Н/Д;ЛОЖЬ;"GLC":"glc3";#Н/Д;ЛОЖЬ;"GLC":"glc4";#Н/Д;ЛОЖЬ;"GLC":"glc5";#Н/Д;ЛОЖЬ;"GLC"}</definedName>
    <definedName name="_wrn222" localSheetId="1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{"glc1";#Н/Д;ЛОЖЬ;"GLC":"glc2";#Н/Д;ЛОЖЬ;"GLC":"glc3";#Н/Д;ЛОЖЬ;"GLC":"glc4";#Н/Д;ЛОЖЬ;"GLC":"glc5";#Н/Д;ЛОЖЬ;"GLC"}</definedName>
    <definedName name="wrn" hidden="1">{"glc1";#Н/Д;ЛОЖЬ;"GLC":"glc2";#Н/Д;ЛОЖЬ;"GLC":"glc3";#Н/Д;ЛОЖЬ;"GLC":"glc4";#Н/Д;ЛОЖЬ;"GLC":"glc5";#Н/Д;ЛОЖЬ;"GLC"}</definedName>
    <definedName name="wrn.Aging._.and._.Trend._.Analysis." localSheetId="1" hidden="1">{#Н/Д;#Н/Д;ЛОЖЬ;"Aging Summary":#Н/Д;#Н/Д;ЛОЖЬ;"Ratio Analysis":#Н/Д;#Н/Д;ЛОЖЬ;"Test 120 Day Accts":#Н/Д;#Н/Д;ЛОЖЬ;"Tickmarks"}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localSheetId="1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localSheetId="1" hidden="1">{"assets";#Н/Д;ЛОЖЬ;"historicBS":"liab";#Н/Д;ЛОЖЬ;"historicBS":"is";#Н/Д;ЛОЖЬ;"historicIS":"ratios";#Н/Д;ЛОЖЬ;"ratios"}</definedName>
    <definedName name="wrn.basicfin." hidden="1">{"assets";#Н/Д;ЛОЖЬ;"historicBS":"liab";#Н/Д;ЛОЖЬ;"historicBS":"is";#Н/Д;ЛОЖЬ;"historicIS":"ratios";#Н/Д;ЛОЖЬ;"ratios"}</definedName>
    <definedName name="wrn.basicfin.2" localSheetId="1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localSheetId="1" hidden="1">{#Н/Д;#Н/Д;ИСТИНА;"Engineering Dept":#Н/Д;#Н/Д;ИСТИНА;"Sales Dept":#Н/Д;#Н/Д;ИСТИНА;"Marketing Dept":#Н/Д;#Н/Д;ИСТИНА;"Admin Dept"}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localSheetId="1" hidden="1">{#Н/Д;#Н/Д;ЛОЖЬ;"Engineering Dept":#Н/Д;#Н/Д;ЛОЖЬ;"Sales Dept":#Н/Д;#Н/Д;ЛОЖЬ;"Marketing Dept":#Н/Д;#Н/Д;ЛОЖЬ;"Admin Dept":#Н/Д;#Н/Д;ЛОЖЬ;"Total Operating Expenses"}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localSheetId="1" hidden="1">{#Н/Д;#Н/Д;ИСТИНА;"Balance Sheet":#Н/Д;#Н/Д;ИСТИНА;"Income Statement":#Н/Д;#Н/Д;ИСТИНА;"Statement of Cash Flows":#Н/Д;#Н/Д;ИСТИНА;"Key Indicators"}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localSheetId="1" hidden="1">{"glcbs";#Н/Д;ЛОЖЬ;"GLCBS":"glccsbs";#Н/Д;ЛОЖЬ;"GLCCSBS":"glcis";#Н/Д;ЛОЖЬ;"GLCIS":"glccsis";#Н/Д;ЛОЖЬ;"GLCCSIS":"glcrat1";#Н/Д;ЛОЖЬ;"GLC-ratios1"}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localSheetId="1" hidden="1">{"glc1";#Н/Д;ЛОЖЬ;"GLC":"glc2";#Н/Д;ЛОЖЬ;"GLC":"glc3";#Н/Д;ЛОЖЬ;"GLC":"glc4";#Н/Д;ЛОЖЬ;"GLC":"glc5";#Н/Д;ЛОЖЬ;"GLC"}</definedName>
    <definedName name="wrn.glcpromonte." hidden="1">{"glc1";#Н/Д;ЛОЖЬ;"GLC":"glc2";#Н/Д;ЛОЖЬ;"GLC":"glc3";#Н/Д;ЛОЖЬ;"GLC":"glc4";#Н/Д;ЛОЖЬ;"GLC":"glc5";#Н/Д;ЛОЖЬ;"GLC"}</definedName>
    <definedName name="wrn.print.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localSheetId="1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localSheetId="1" hidden="1">{#Н/Д;#Н/Д;ЛОЖЬ;"Aging Summary":#Н/Д;#Н/Д;ЛОЖЬ;"Ratio Analysis":#Н/Д;#Н/Д;ЛОЖЬ;"Test 120 Day Accts":#Н/Д;#Н/Д;ЛОЖЬ;"Tickmarks"}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ВЛ!$15:$15</definedName>
    <definedName name="_xlnm.Print_Area" localSheetId="1">'T6'!$A$1:$D$20</definedName>
    <definedName name="_xlnm.Print_Area" localSheetId="0">ВЛ!$A$10:$R$50</definedName>
    <definedName name="пс40" localSheetId="1">#ССЫЛКА!</definedName>
    <definedName name="пс40">#ССЫЛКА!</definedName>
    <definedName name="ф1" localSheetId="1" hidden="1">{#Н/Д;#Н/Д;ЛОЖЬ;"Aging Summary":#Н/Д;#Н/Д;ЛОЖЬ;"Ratio Analysis":#Н/Д;#Н/Д;ЛОЖЬ;"Test 120 Day Accts":#Н/Д;#Н/Д;ЛОЖЬ;"Tickmarks"}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49" i="1"/>
  <c r="R48" i="1"/>
  <c r="P47" i="1"/>
  <c r="R47" i="1" s="1"/>
  <c r="P46" i="1"/>
  <c r="R46" i="1" s="1"/>
  <c r="R45" i="1"/>
  <c r="R43" i="1"/>
  <c r="R42" i="1"/>
  <c r="R41" i="1"/>
  <c r="R39" i="1"/>
  <c r="R38" i="1"/>
  <c r="R37" i="1"/>
  <c r="R36" i="1"/>
  <c r="R34" i="1"/>
  <c r="R33" i="1"/>
  <c r="R32" i="1"/>
  <c r="R31" i="1"/>
  <c r="R30" i="1"/>
  <c r="R29" i="1"/>
  <c r="R28" i="1"/>
  <c r="R26" i="1"/>
  <c r="R25" i="1"/>
  <c r="R24" i="1"/>
  <c r="R23" i="1"/>
  <c r="R22" i="1"/>
  <c r="R21" i="1"/>
  <c r="R20" i="1"/>
  <c r="R19" i="1"/>
  <c r="R18" i="1"/>
  <c r="R17" i="1"/>
  <c r="R50" i="1" l="1"/>
</calcChain>
</file>

<file path=xl/sharedStrings.xml><?xml version="1.0" encoding="utf-8"?>
<sst xmlns="http://schemas.openxmlformats.org/spreadsheetml/2006/main" count="557" uniqueCount="165">
  <si>
    <t>Таблица 4. Строительство (реконструкция) ВЛ 0,4-750 кВ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</si>
  <si>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</si>
  <si>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</si>
  <si>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</si>
  <si>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</si>
  <si>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</si>
  <si>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</si>
  <si>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</si>
  <si>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</si>
  <si>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</si>
  <si>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</si>
  <si>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</si>
  <si>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</si>
  <si>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</si>
  <si>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</si>
  <si>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</si>
  <si>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</si>
  <si>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Воздушные линии электропередачи (ВЛ)</t>
  </si>
  <si>
    <t>нд</t>
  </si>
  <si>
    <t>1.1</t>
  </si>
  <si>
    <t>Строительно-монтажные работы без опор и провода</t>
  </si>
  <si>
    <t>1 цепь</t>
  </si>
  <si>
    <t>1 км</t>
  </si>
  <si>
    <t>Л1-02 -1</t>
  </si>
  <si>
    <t>1.2</t>
  </si>
  <si>
    <t>2 цепи</t>
  </si>
  <si>
    <t>Л1-02 -2</t>
  </si>
  <si>
    <t>1.3</t>
  </si>
  <si>
    <t>Л1-01 -1</t>
  </si>
  <si>
    <t>1.4</t>
  </si>
  <si>
    <t>1.5</t>
  </si>
  <si>
    <t xml:space="preserve">Опоры ВЛ 0,4-750 кВ </t>
  </si>
  <si>
    <t>Л3-02 -1</t>
  </si>
  <si>
    <t>1.6</t>
  </si>
  <si>
    <t>Л3-02 -2</t>
  </si>
  <si>
    <t>1.7</t>
  </si>
  <si>
    <t>Л3-01 -1</t>
  </si>
  <si>
    <t>1.8</t>
  </si>
  <si>
    <t>Л3-01 -2</t>
  </si>
  <si>
    <t>1.9</t>
  </si>
  <si>
    <t xml:space="preserve">Провод СИП ВЛ 0,4-35 кВ </t>
  </si>
  <si>
    <t>1.10</t>
  </si>
  <si>
    <t xml:space="preserve">Демонтаж ВЛ </t>
  </si>
  <si>
    <t>(расценки применимы на объектах без замены опор)</t>
  </si>
  <si>
    <t>2.1</t>
  </si>
  <si>
    <t>0,4</t>
  </si>
  <si>
    <t>М2-01-1</t>
  </si>
  <si>
    <t>2.2</t>
  </si>
  <si>
    <t>М2-01-2</t>
  </si>
  <si>
    <t>2.3</t>
  </si>
  <si>
    <t>6-20</t>
  </si>
  <si>
    <t>М2-02-1</t>
  </si>
  <si>
    <t>2.4</t>
  </si>
  <si>
    <t>М2-02-2</t>
  </si>
  <si>
    <t>2.5</t>
  </si>
  <si>
    <t xml:space="preserve">Арматура, крепления, защиты от перенапряжений ВЛ </t>
  </si>
  <si>
    <t>0,4-35</t>
  </si>
  <si>
    <t>Арматура и устройство крепления провода СИП</t>
  </si>
  <si>
    <t>1 ед.</t>
  </si>
  <si>
    <t>Л11-01</t>
  </si>
  <si>
    <t>2.6</t>
  </si>
  <si>
    <t>Арматура, крепления, защиты от перенапряжений ВЛ</t>
  </si>
  <si>
    <t>ОПН</t>
  </si>
  <si>
    <t>Л11-02</t>
  </si>
  <si>
    <t>2.7</t>
  </si>
  <si>
    <t>6-35</t>
  </si>
  <si>
    <t>Л11-03</t>
  </si>
  <si>
    <t>Подготовительные работы</t>
  </si>
  <si>
    <t>3.1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</si>
  <si>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</si>
  <si>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</si>
  <si>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</si>
  <si>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</si>
  <si>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</si>
  <si>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</si>
  <si>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</si>
  <si>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</si>
  <si>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</si>
  <si>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</si>
  <si>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</si>
  <si>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</si>
  <si>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</si>
  <si>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Устройство лежневых 
дорог</t>
  </si>
  <si>
    <t>Л9-01</t>
  </si>
  <si>
    <t>Прочие работы</t>
  </si>
  <si>
    <t>4.1</t>
  </si>
  <si>
    <t>Автоматический пункт секционирования (реклоузер)</t>
  </si>
  <si>
    <t>6-15</t>
  </si>
  <si>
    <t>без ПКУ</t>
  </si>
  <si>
    <t>1 ячейка</t>
  </si>
  <si>
    <t>В6-01</t>
  </si>
  <si>
    <t>4.2</t>
  </si>
  <si>
    <t>с ПКУ и интеграцией в АСУТП</t>
  </si>
  <si>
    <t>В7-01</t>
  </si>
  <si>
    <t>4.3</t>
  </si>
  <si>
    <t>Прибор учета трехфазный для РП (СП,ТП, РТП) РУ</t>
  </si>
  <si>
    <t xml:space="preserve">ИИК </t>
  </si>
  <si>
    <t>1 точка</t>
  </si>
  <si>
    <t>А1-04</t>
  </si>
  <si>
    <t>Проектные работы</t>
  </si>
  <si>
    <t>5.1</t>
  </si>
  <si>
    <t>Проектно-изыскательские работы по ВЛ</t>
  </si>
  <si>
    <t>Протяженность до 1 км</t>
  </si>
  <si>
    <t>ПЗ-01</t>
  </si>
  <si>
    <t>5.2</t>
  </si>
  <si>
    <t>0,4-20</t>
  </si>
  <si>
    <t>Протяженность до 2 км</t>
  </si>
  <si>
    <t>ПЗ-02</t>
  </si>
  <si>
    <t>5.3</t>
  </si>
  <si>
    <t>Протяженность до 5 км</t>
  </si>
  <si>
    <t>ПЗ-03</t>
  </si>
  <si>
    <t>5.4</t>
  </si>
  <si>
    <t xml:space="preserve">Разработка и утверждение ДПТ при прохождении ВЛ по землям лесного фонда (землям, покрытым лесом) </t>
  </si>
  <si>
    <t>П8-01</t>
  </si>
  <si>
    <t>5.5</t>
  </si>
  <si>
    <t>Разработка и утверждение ДПТ ВЛ (КЛ) по границам земельного участка</t>
  </si>
  <si>
    <t>П9-01</t>
  </si>
  <si>
    <t>Итого объем финансовых потребностей, тыс рублей (без НДС)</t>
  </si>
  <si>
    <t>3х50+1х70</t>
  </si>
  <si>
    <t>Л7-22 -2</t>
  </si>
  <si>
    <t>Л7-04 -3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</si>
  <si>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</si>
  <si>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</si>
  <si>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</si>
  <si>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</si>
  <si>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</si>
  <si>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</si>
  <si>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</si>
  <si>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</si>
  <si>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</si>
  <si>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</si>
  <si>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</si>
  <si>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</si>
  <si>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</si>
  <si>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</si>
  <si>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</si>
  <si>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</si>
  <si>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</si>
  <si>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</si>
  <si>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</si>
  <si>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</si>
  <si>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</si>
  <si>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</si>
  <si>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</si>
  <si>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</si>
  <si>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</si>
  <si>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</si>
  <si>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</si>
  <si>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</si>
  <si>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</si>
  <si>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</si>
  <si>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</si>
  <si>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</si>
  <si>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</si>
  <si>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</si>
  <si>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</si>
  <si>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</si>
  <si>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</si>
  <si>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</si>
  <si>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</si>
  <si>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</si>
  <si>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</si>
  <si>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</si>
  <si>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L_21-1-10-0-08-04-0-0765</t>
  </si>
  <si>
    <t>Наименование инвестиционного проекта: Тосно, РК ВЛ-10 кВ ф.483-09 до ТП-78 в г.Тосно ЛО (инв. № 210000374) (21-1-10-0-08-04-0-0765)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</si>
</sst>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6" fillId="0" borderId="0">
      <protection locked="0"/>
    </xf>
    <xf numFmtId="0" fontId="8" fillId="0" borderId="0"/>
    <xf numFmtId="0" fontId="6" fillId="0" borderId="0"/>
    <xf numFmtId="164" fontId="8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2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7" fillId="0" borderId="0" xfId="3" applyFont="1" applyFill="1" applyBorder="1" applyAlignment="1" applyProtection="1">
      <alignment horizontal="centerContinuous" vertical="center" wrapText="1"/>
    </xf>
    <xf numFmtId="0" fontId="8" fillId="0" borderId="0" xfId="4" applyFill="1"/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10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9" xfId="5" applyNumberFormat="1" applyFont="1" applyFill="1" applyBorder="1" applyAlignment="1" applyProtection="1">
      <alignment horizontal="center" vertical="center" wrapText="1"/>
    </xf>
    <xf numFmtId="0" fontId="2" fillId="0" borderId="9" xfId="5" applyFont="1" applyFill="1" applyBorder="1" applyAlignment="1" applyProtection="1">
      <alignment horizontal="left" vertical="center" wrapText="1"/>
    </xf>
    <xf numFmtId="4" fontId="3" fillId="0" borderId="11" xfId="5" applyNumberFormat="1" applyFont="1" applyFill="1" applyBorder="1" applyAlignment="1" applyProtection="1">
      <alignment horizontal="center" vertical="center" wrapText="1"/>
    </xf>
    <xf numFmtId="4" fontId="2" fillId="0" borderId="10" xfId="5" applyNumberFormat="1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left" vertical="center" wrapText="1"/>
    </xf>
    <xf numFmtId="4" fontId="3" fillId="0" borderId="9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10" fontId="2" fillId="0" borderId="0" xfId="2" applyNumberFormat="1" applyFill="1"/>
    <xf numFmtId="4" fontId="4" fillId="0" borderId="0" xfId="3" applyNumberFormat="1" applyFont="1" applyFill="1" applyProtection="1"/>
    <xf numFmtId="0" fontId="10" fillId="0" borderId="0" xfId="7" applyFont="1" applyFill="1" applyAlignment="1">
      <alignment horizontal="right" vertical="center"/>
    </xf>
    <xf numFmtId="0" fontId="10" fillId="0" borderId="0" xfId="7" applyFont="1" applyFill="1" applyAlignment="1">
      <alignment horizontal="right"/>
    </xf>
    <xf numFmtId="0" fontId="4" fillId="0" borderId="0" xfId="0" applyFont="1" applyFill="1" applyAlignment="1">
      <alignment vertical="top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2" fillId="0" borderId="0" xfId="7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5" fontId="9" fillId="0" borderId="5" xfId="7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</cellXfs>
  <cellStyles count="8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 2" xfId="3" xr:uid="{00000000-0005-0000-0000-000003000000}"/>
    <cellStyle name="Обычный 3 2 2" xfId="7" xr:uid="{00000000-0005-0000-0000-000004000000}"/>
    <cellStyle name="Обычный 6 2" xfId="1" xr:uid="{00000000-0005-0000-0000-000005000000}"/>
    <cellStyle name="Обычный 7" xfId="4" xr:uid="{00000000-0005-0000-0000-000006000000}"/>
    <cellStyle name="Финансовый 2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62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11" style="32" customWidth="1"/>
    <col min="2" max="2" width="26.875" style="34" customWidth="1"/>
    <col min="3" max="3" width="14" style="33" customWidth="1"/>
    <col min="4" max="4" width="22.75" style="34" customWidth="1"/>
    <col min="5" max="5" width="13.625" style="33" customWidth="1"/>
    <col min="6" max="6" width="10.875" style="33" customWidth="1"/>
    <col min="7" max="7" width="13.875" style="38" customWidth="1"/>
    <col min="8" max="9" width="16.75" style="38" customWidth="1"/>
    <col min="10" max="10" width="15.125" style="31" customWidth="1"/>
    <col min="11" max="11" width="14" style="1" customWidth="1"/>
    <col min="12" max="12" width="22.75" style="1" customWidth="1"/>
    <col min="13" max="13" width="13.5" style="1" customWidth="1"/>
    <col min="14" max="14" width="10.875" style="1" customWidth="1"/>
    <col min="15" max="15" width="13.875" style="1" customWidth="1"/>
    <col min="16" max="17" width="16.75" style="1" customWidth="1"/>
    <col min="18" max="18" width="15.125" style="1" customWidth="1"/>
    <col min="19" max="19" width="21.625" style="1" hidden="1" customWidth="1"/>
    <col min="20" max="16384" width="9" style="1"/>
  </cols>
  <sheetData>
    <row r="1" spans="1:18" ht="18.75" x14ac:dyDescent="0.25">
      <c r="G1" s="39"/>
      <c r="H1" s="1"/>
      <c r="I1" s="56"/>
      <c r="R1" s="56" t="s">
        <v>158</v>
      </c>
    </row>
    <row r="2" spans="1:18" ht="18.75" x14ac:dyDescent="0.3">
      <c r="G2" s="39"/>
      <c r="H2" s="1"/>
      <c r="I2" s="57"/>
      <c r="R2" s="57" t="s">
        <v>159</v>
      </c>
    </row>
    <row r="3" spans="1:18" ht="18.75" x14ac:dyDescent="0.3">
      <c r="G3" s="39"/>
      <c r="H3" s="1"/>
      <c r="I3" s="57"/>
      <c r="R3" s="57" t="s">
        <v>160</v>
      </c>
    </row>
    <row r="4" spans="1:18" ht="15.75" customHeight="1" x14ac:dyDescent="0.25">
      <c r="A4" s="66" t="s">
        <v>161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8" ht="15.75" customHeight="1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</row>
    <row r="6" spans="1:18" x14ac:dyDescent="0.25">
      <c r="A6" s="19" t="s">
        <v>162</v>
      </c>
      <c r="B6" s="58"/>
      <c r="C6" s="58"/>
      <c r="D6" s="58"/>
      <c r="E6" s="58"/>
      <c r="F6" s="58"/>
      <c r="G6" s="58"/>
      <c r="H6" s="58"/>
      <c r="I6" s="58"/>
    </row>
    <row r="7" spans="1:18" s="61" customFormat="1" x14ac:dyDescent="0.25">
      <c r="A7" s="59" t="s">
        <v>164</v>
      </c>
      <c r="B7" s="60"/>
    </row>
    <row r="8" spans="1:18" s="61" customFormat="1" x14ac:dyDescent="0.25">
      <c r="A8" s="62" t="s">
        <v>163</v>
      </c>
      <c r="B8" s="60"/>
    </row>
    <row r="9" spans="1:18" s="61" customFormat="1" x14ac:dyDescent="0.25">
      <c r="A9" s="62"/>
      <c r="B9" s="60"/>
    </row>
    <row r="10" spans="1:18" ht="15.75" customHeight="1" x14ac:dyDescent="0.25">
      <c r="A10" s="72" t="s">
        <v>0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</row>
    <row r="11" spans="1:18" ht="15.75" customHeight="1" x14ac:dyDescent="0.25">
      <c r="A11" s="73" t="s">
        <v>1</v>
      </c>
      <c r="B11" s="71" t="s">
        <v>2</v>
      </c>
      <c r="C11" s="74" t="s">
        <v>3</v>
      </c>
      <c r="D11" s="74"/>
      <c r="E11" s="74"/>
      <c r="F11" s="74"/>
      <c r="G11" s="74"/>
      <c r="H11" s="74"/>
      <c r="I11" s="74"/>
      <c r="J11" s="74"/>
      <c r="K11" s="74" t="s">
        <v>4</v>
      </c>
      <c r="L11" s="74"/>
      <c r="M11" s="74"/>
      <c r="N11" s="74"/>
      <c r="O11" s="74"/>
      <c r="P11" s="74"/>
      <c r="Q11" s="74"/>
      <c r="R11" s="74"/>
    </row>
    <row r="12" spans="1:18" ht="41.25" customHeight="1" x14ac:dyDescent="0.25">
      <c r="A12" s="73"/>
      <c r="B12" s="71"/>
      <c r="C12" s="75" t="s">
        <v>5</v>
      </c>
      <c r="D12" s="76"/>
      <c r="E12" s="76"/>
      <c r="F12" s="76"/>
      <c r="G12" s="76"/>
      <c r="H12" s="76"/>
      <c r="I12" s="76"/>
      <c r="J12" s="77"/>
      <c r="K12" s="75" t="s">
        <v>157</v>
      </c>
      <c r="L12" s="76"/>
      <c r="M12" s="76"/>
      <c r="N12" s="76"/>
      <c r="O12" s="76"/>
      <c r="P12" s="76"/>
      <c r="Q12" s="76"/>
      <c r="R12" s="77"/>
    </row>
    <row r="13" spans="1:18" ht="33.75" customHeight="1" x14ac:dyDescent="0.25">
      <c r="A13" s="73"/>
      <c r="B13" s="71"/>
      <c r="C13" s="71" t="s">
        <v>6</v>
      </c>
      <c r="D13" s="71"/>
      <c r="E13" s="71"/>
      <c r="F13" s="71"/>
      <c r="G13" s="71" t="s">
        <v>7</v>
      </c>
      <c r="H13" s="71"/>
      <c r="I13" s="71"/>
      <c r="J13" s="71"/>
      <c r="K13" s="71" t="s">
        <v>6</v>
      </c>
      <c r="L13" s="71"/>
      <c r="M13" s="71"/>
      <c r="N13" s="71"/>
      <c r="O13" s="71" t="s">
        <v>7</v>
      </c>
      <c r="P13" s="71"/>
      <c r="Q13" s="71"/>
      <c r="R13" s="71"/>
    </row>
    <row r="14" spans="1:18" s="3" customFormat="1" ht="110.25" x14ac:dyDescent="0.25">
      <c r="A14" s="73"/>
      <c r="B14" s="71"/>
      <c r="C14" s="37" t="s">
        <v>8</v>
      </c>
      <c r="D14" s="37" t="s">
        <v>9</v>
      </c>
      <c r="E14" s="37" t="s">
        <v>10</v>
      </c>
      <c r="F14" s="37" t="s">
        <v>11</v>
      </c>
      <c r="G14" s="37" t="s">
        <v>12</v>
      </c>
      <c r="H14" s="37" t="s">
        <v>13</v>
      </c>
      <c r="I14" s="37" t="s">
        <v>14</v>
      </c>
      <c r="J14" s="2" t="s">
        <v>15</v>
      </c>
      <c r="K14" s="37" t="s">
        <v>8</v>
      </c>
      <c r="L14" s="37" t="s">
        <v>9</v>
      </c>
      <c r="M14" s="37" t="s">
        <v>10</v>
      </c>
      <c r="N14" s="37" t="s">
        <v>11</v>
      </c>
      <c r="O14" s="37" t="s">
        <v>12</v>
      </c>
      <c r="P14" s="37" t="s">
        <v>16</v>
      </c>
      <c r="Q14" s="37" t="s">
        <v>14</v>
      </c>
      <c r="R14" s="2" t="s">
        <v>15</v>
      </c>
    </row>
    <row r="15" spans="1:18" s="5" customFormat="1" x14ac:dyDescent="0.25">
      <c r="A15" s="4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/>
      <c r="J15" s="2">
        <v>9</v>
      </c>
      <c r="K15" s="37">
        <v>10</v>
      </c>
      <c r="L15" s="2">
        <v>11</v>
      </c>
      <c r="M15" s="37">
        <v>12</v>
      </c>
      <c r="N15" s="2">
        <v>13</v>
      </c>
      <c r="O15" s="37">
        <v>14</v>
      </c>
      <c r="P15" s="2">
        <v>15</v>
      </c>
      <c r="Q15" s="2"/>
      <c r="R15" s="37">
        <v>16</v>
      </c>
    </row>
    <row r="16" spans="1:18" s="5" customFormat="1" ht="31.5" x14ac:dyDescent="0.25">
      <c r="A16" s="6">
        <v>1</v>
      </c>
      <c r="B16" s="7" t="s">
        <v>17</v>
      </c>
      <c r="C16" s="37" t="s">
        <v>18</v>
      </c>
      <c r="D16" s="37" t="s">
        <v>18</v>
      </c>
      <c r="E16" s="37" t="s">
        <v>18</v>
      </c>
      <c r="F16" s="37" t="s">
        <v>18</v>
      </c>
      <c r="G16" s="37" t="s">
        <v>18</v>
      </c>
      <c r="H16" s="37" t="s">
        <v>18</v>
      </c>
      <c r="I16" s="37" t="s">
        <v>18</v>
      </c>
      <c r="J16" s="37" t="s">
        <v>18</v>
      </c>
      <c r="K16" s="37" t="s">
        <v>18</v>
      </c>
      <c r="L16" s="37" t="s">
        <v>18</v>
      </c>
      <c r="M16" s="37" t="s">
        <v>18</v>
      </c>
      <c r="N16" s="37" t="s">
        <v>18</v>
      </c>
      <c r="O16" s="37" t="s">
        <v>18</v>
      </c>
      <c r="P16" s="37" t="s">
        <v>18</v>
      </c>
      <c r="Q16" s="37" t="s">
        <v>18</v>
      </c>
      <c r="R16" s="37" t="s">
        <v>18</v>
      </c>
    </row>
    <row r="17" spans="1:19" s="5" customFormat="1" ht="31.5" x14ac:dyDescent="0.25">
      <c r="A17" s="36" t="s">
        <v>19</v>
      </c>
      <c r="B17" s="8" t="s">
        <v>20</v>
      </c>
      <c r="C17" s="37" t="s">
        <v>18</v>
      </c>
      <c r="D17" s="37" t="s">
        <v>18</v>
      </c>
      <c r="E17" s="37" t="s">
        <v>18</v>
      </c>
      <c r="F17" s="37" t="s">
        <v>18</v>
      </c>
      <c r="G17" s="37" t="s">
        <v>18</v>
      </c>
      <c r="H17" s="37" t="s">
        <v>18</v>
      </c>
      <c r="I17" s="37" t="s">
        <v>18</v>
      </c>
      <c r="J17" s="37" t="s">
        <v>18</v>
      </c>
      <c r="K17" s="37">
        <v>10</v>
      </c>
      <c r="L17" s="40" t="s">
        <v>21</v>
      </c>
      <c r="M17" s="37">
        <v>7.0000000000000001E-3</v>
      </c>
      <c r="N17" s="9" t="s">
        <v>22</v>
      </c>
      <c r="O17" s="9" t="s">
        <v>23</v>
      </c>
      <c r="P17" s="9">
        <v>767</v>
      </c>
      <c r="Q17" s="9">
        <v>1.44</v>
      </c>
      <c r="R17" s="10">
        <f>M17*P17*Q17</f>
        <v>7.7313599999999996</v>
      </c>
    </row>
    <row r="18" spans="1:19" s="5" customFormat="1" ht="31.5" hidden="1" x14ac:dyDescent="0.25">
      <c r="A18" s="36" t="s">
        <v>24</v>
      </c>
      <c r="B18" s="8" t="s">
        <v>20</v>
      </c>
      <c r="C18" s="37" t="s">
        <v>18</v>
      </c>
      <c r="D18" s="37" t="s">
        <v>18</v>
      </c>
      <c r="E18" s="37" t="s">
        <v>18</v>
      </c>
      <c r="F18" s="37" t="s">
        <v>18</v>
      </c>
      <c r="G18" s="37" t="s">
        <v>18</v>
      </c>
      <c r="H18" s="37" t="s">
        <v>18</v>
      </c>
      <c r="I18" s="37" t="s">
        <v>18</v>
      </c>
      <c r="J18" s="37" t="s">
        <v>18</v>
      </c>
      <c r="K18" s="37">
        <v>10</v>
      </c>
      <c r="L18" s="40" t="s">
        <v>25</v>
      </c>
      <c r="M18" s="37"/>
      <c r="N18" s="9" t="s">
        <v>22</v>
      </c>
      <c r="O18" s="9" t="s">
        <v>26</v>
      </c>
      <c r="P18" s="9">
        <v>1151</v>
      </c>
      <c r="Q18" s="9">
        <v>1.44</v>
      </c>
      <c r="R18" s="10">
        <f>M18*P18*Q18</f>
        <v>0</v>
      </c>
    </row>
    <row r="19" spans="1:19" s="5" customFormat="1" ht="31.5" hidden="1" x14ac:dyDescent="0.25">
      <c r="A19" s="36" t="s">
        <v>27</v>
      </c>
      <c r="B19" s="8" t="s">
        <v>20</v>
      </c>
      <c r="C19" s="37" t="s">
        <v>18</v>
      </c>
      <c r="D19" s="37" t="s">
        <v>18</v>
      </c>
      <c r="E19" s="37" t="s">
        <v>18</v>
      </c>
      <c r="F19" s="37" t="s">
        <v>18</v>
      </c>
      <c r="G19" s="37" t="s">
        <v>18</v>
      </c>
      <c r="H19" s="37" t="s">
        <v>18</v>
      </c>
      <c r="I19" s="37" t="s">
        <v>18</v>
      </c>
      <c r="J19" s="37" t="s">
        <v>18</v>
      </c>
      <c r="K19" s="37">
        <v>0.4</v>
      </c>
      <c r="L19" s="40" t="s">
        <v>21</v>
      </c>
      <c r="M19" s="37"/>
      <c r="N19" s="9" t="s">
        <v>22</v>
      </c>
      <c r="O19" s="9" t="s">
        <v>28</v>
      </c>
      <c r="P19" s="9">
        <v>499</v>
      </c>
      <c r="Q19" s="9">
        <v>1.68</v>
      </c>
      <c r="R19" s="10">
        <f>M19*P19*Q19</f>
        <v>0</v>
      </c>
    </row>
    <row r="20" spans="1:19" s="5" customFormat="1" ht="31.5" hidden="1" x14ac:dyDescent="0.25">
      <c r="A20" s="36" t="s">
        <v>29</v>
      </c>
      <c r="B20" s="8" t="s">
        <v>20</v>
      </c>
      <c r="C20" s="37" t="s">
        <v>18</v>
      </c>
      <c r="D20" s="37" t="s">
        <v>18</v>
      </c>
      <c r="E20" s="37" t="s">
        <v>18</v>
      </c>
      <c r="F20" s="37" t="s">
        <v>18</v>
      </c>
      <c r="G20" s="37" t="s">
        <v>18</v>
      </c>
      <c r="H20" s="37" t="s">
        <v>18</v>
      </c>
      <c r="I20" s="37" t="s">
        <v>18</v>
      </c>
      <c r="J20" s="37" t="s">
        <v>18</v>
      </c>
      <c r="K20" s="37">
        <v>0.4</v>
      </c>
      <c r="L20" s="40" t="s">
        <v>25</v>
      </c>
      <c r="M20" s="37"/>
      <c r="N20" s="9" t="s">
        <v>22</v>
      </c>
      <c r="O20" s="9" t="s">
        <v>26</v>
      </c>
      <c r="P20" s="9">
        <v>798</v>
      </c>
      <c r="Q20" s="9">
        <v>1.68</v>
      </c>
      <c r="R20" s="10">
        <f>M20*P20*Q20</f>
        <v>0</v>
      </c>
    </row>
    <row r="21" spans="1:19" s="5" customFormat="1" hidden="1" x14ac:dyDescent="0.25">
      <c r="A21" s="36" t="s">
        <v>30</v>
      </c>
      <c r="B21" s="8" t="s">
        <v>31</v>
      </c>
      <c r="C21" s="37" t="s">
        <v>18</v>
      </c>
      <c r="D21" s="37" t="s">
        <v>18</v>
      </c>
      <c r="E21" s="37" t="s">
        <v>18</v>
      </c>
      <c r="F21" s="37" t="s">
        <v>18</v>
      </c>
      <c r="G21" s="37" t="s">
        <v>18</v>
      </c>
      <c r="H21" s="37" t="s">
        <v>18</v>
      </c>
      <c r="I21" s="37" t="s">
        <v>18</v>
      </c>
      <c r="J21" s="37" t="s">
        <v>18</v>
      </c>
      <c r="K21" s="37">
        <v>10</v>
      </c>
      <c r="L21" s="40" t="s">
        <v>21</v>
      </c>
      <c r="M21" s="37"/>
      <c r="N21" s="9" t="s">
        <v>22</v>
      </c>
      <c r="O21" s="9" t="s">
        <v>32</v>
      </c>
      <c r="P21" s="9">
        <v>699</v>
      </c>
      <c r="Q21" s="9">
        <v>1.04</v>
      </c>
      <c r="R21" s="10">
        <f>M21*P21*Q21</f>
        <v>0</v>
      </c>
    </row>
    <row r="22" spans="1:19" s="5" customFormat="1" hidden="1" x14ac:dyDescent="0.25">
      <c r="A22" s="36" t="s">
        <v>33</v>
      </c>
      <c r="B22" s="8" t="s">
        <v>31</v>
      </c>
      <c r="C22" s="37" t="s">
        <v>18</v>
      </c>
      <c r="D22" s="37" t="s">
        <v>18</v>
      </c>
      <c r="E22" s="37" t="s">
        <v>18</v>
      </c>
      <c r="F22" s="37" t="s">
        <v>18</v>
      </c>
      <c r="G22" s="37" t="s">
        <v>18</v>
      </c>
      <c r="H22" s="37" t="s">
        <v>18</v>
      </c>
      <c r="I22" s="37" t="s">
        <v>18</v>
      </c>
      <c r="J22" s="37" t="s">
        <v>18</v>
      </c>
      <c r="K22" s="37">
        <v>10</v>
      </c>
      <c r="L22" s="40" t="s">
        <v>25</v>
      </c>
      <c r="M22" s="37"/>
      <c r="N22" s="9" t="s">
        <v>22</v>
      </c>
      <c r="O22" s="9" t="s">
        <v>34</v>
      </c>
      <c r="P22" s="9">
        <v>784</v>
      </c>
      <c r="Q22" s="9">
        <v>1.04</v>
      </c>
      <c r="R22" s="10">
        <f t="shared" ref="R22" si="0">M22*P22*Q22</f>
        <v>0</v>
      </c>
    </row>
    <row r="23" spans="1:19" s="5" customFormat="1" hidden="1" x14ac:dyDescent="0.25">
      <c r="A23" s="36" t="s">
        <v>35</v>
      </c>
      <c r="B23" s="8" t="s">
        <v>31</v>
      </c>
      <c r="C23" s="37" t="s">
        <v>18</v>
      </c>
      <c r="D23" s="37" t="s">
        <v>18</v>
      </c>
      <c r="E23" s="37" t="s">
        <v>18</v>
      </c>
      <c r="F23" s="37" t="s">
        <v>18</v>
      </c>
      <c r="G23" s="37" t="s">
        <v>18</v>
      </c>
      <c r="H23" s="37" t="s">
        <v>18</v>
      </c>
      <c r="I23" s="37" t="s">
        <v>18</v>
      </c>
      <c r="J23" s="37" t="s">
        <v>18</v>
      </c>
      <c r="K23" s="37">
        <v>0.4</v>
      </c>
      <c r="L23" s="40" t="s">
        <v>21</v>
      </c>
      <c r="M23" s="37"/>
      <c r="N23" s="9" t="s">
        <v>22</v>
      </c>
      <c r="O23" s="9" t="s">
        <v>36</v>
      </c>
      <c r="P23" s="9">
        <v>517</v>
      </c>
      <c r="Q23" s="9">
        <v>1.04</v>
      </c>
      <c r="R23" s="10">
        <f>M23*P23*Q23</f>
        <v>0</v>
      </c>
    </row>
    <row r="24" spans="1:19" s="5" customFormat="1" hidden="1" x14ac:dyDescent="0.25">
      <c r="A24" s="36" t="s">
        <v>37</v>
      </c>
      <c r="B24" s="8" t="s">
        <v>31</v>
      </c>
      <c r="C24" s="37" t="s">
        <v>18</v>
      </c>
      <c r="D24" s="37" t="s">
        <v>18</v>
      </c>
      <c r="E24" s="37" t="s">
        <v>18</v>
      </c>
      <c r="F24" s="37" t="s">
        <v>18</v>
      </c>
      <c r="G24" s="37" t="s">
        <v>18</v>
      </c>
      <c r="H24" s="37" t="s">
        <v>18</v>
      </c>
      <c r="I24" s="37" t="s">
        <v>18</v>
      </c>
      <c r="J24" s="37" t="s">
        <v>18</v>
      </c>
      <c r="K24" s="37">
        <v>0.4</v>
      </c>
      <c r="L24" s="40" t="s">
        <v>25</v>
      </c>
      <c r="M24" s="37"/>
      <c r="N24" s="9" t="s">
        <v>22</v>
      </c>
      <c r="O24" s="9" t="s">
        <v>38</v>
      </c>
      <c r="P24" s="9">
        <v>602</v>
      </c>
      <c r="Q24" s="9">
        <v>1.04</v>
      </c>
      <c r="R24" s="10">
        <f t="shared" ref="R24:R26" si="1">M24*P24*Q24</f>
        <v>0</v>
      </c>
    </row>
    <row r="25" spans="1:19" s="5" customFormat="1" x14ac:dyDescent="0.25">
      <c r="A25" s="36" t="s">
        <v>39</v>
      </c>
      <c r="B25" s="8" t="s">
        <v>40</v>
      </c>
      <c r="C25" s="37" t="s">
        <v>18</v>
      </c>
      <c r="D25" s="37" t="s">
        <v>18</v>
      </c>
      <c r="E25" s="37" t="s">
        <v>18</v>
      </c>
      <c r="F25" s="37" t="s">
        <v>18</v>
      </c>
      <c r="G25" s="37" t="s">
        <v>18</v>
      </c>
      <c r="H25" s="37" t="s">
        <v>18</v>
      </c>
      <c r="I25" s="37" t="s">
        <v>18</v>
      </c>
      <c r="J25" s="37" t="s">
        <v>18</v>
      </c>
      <c r="K25" s="37">
        <v>10</v>
      </c>
      <c r="L25" s="40">
        <v>70</v>
      </c>
      <c r="M25" s="37">
        <v>2.1000000000000001E-2</v>
      </c>
      <c r="N25" s="9" t="s">
        <v>22</v>
      </c>
      <c r="O25" s="9" t="s">
        <v>120</v>
      </c>
      <c r="P25" s="9">
        <v>413</v>
      </c>
      <c r="Q25" s="9">
        <v>1.04</v>
      </c>
      <c r="R25" s="10">
        <f t="shared" si="1"/>
        <v>9.0199200000000008</v>
      </c>
    </row>
    <row r="26" spans="1:19" s="5" customFormat="1" hidden="1" x14ac:dyDescent="0.25">
      <c r="A26" s="36" t="s">
        <v>41</v>
      </c>
      <c r="B26" s="8" t="s">
        <v>40</v>
      </c>
      <c r="C26" s="37" t="s">
        <v>18</v>
      </c>
      <c r="D26" s="37" t="s">
        <v>18</v>
      </c>
      <c r="E26" s="37" t="s">
        <v>18</v>
      </c>
      <c r="F26" s="37" t="s">
        <v>18</v>
      </c>
      <c r="G26" s="37" t="s">
        <v>18</v>
      </c>
      <c r="H26" s="37" t="s">
        <v>18</v>
      </c>
      <c r="I26" s="37" t="s">
        <v>18</v>
      </c>
      <c r="J26" s="37" t="s">
        <v>18</v>
      </c>
      <c r="K26" s="37">
        <v>0.4</v>
      </c>
      <c r="L26" s="40" t="s">
        <v>118</v>
      </c>
      <c r="M26" s="37"/>
      <c r="N26" s="9" t="s">
        <v>22</v>
      </c>
      <c r="O26" s="9" t="s">
        <v>119</v>
      </c>
      <c r="P26" s="9">
        <v>249</v>
      </c>
      <c r="Q26" s="9">
        <v>1.04</v>
      </c>
      <c r="R26" s="10">
        <f t="shared" si="1"/>
        <v>0</v>
      </c>
    </row>
    <row r="27" spans="1:19" s="5" customFormat="1" ht="15.75" customHeight="1" x14ac:dyDescent="0.25">
      <c r="A27" s="6">
        <v>2</v>
      </c>
      <c r="B27" s="11" t="s">
        <v>42</v>
      </c>
      <c r="C27" s="37" t="s">
        <v>18</v>
      </c>
      <c r="D27" s="37" t="s">
        <v>18</v>
      </c>
      <c r="E27" s="37" t="s">
        <v>18</v>
      </c>
      <c r="F27" s="37" t="s">
        <v>18</v>
      </c>
      <c r="G27" s="37" t="s">
        <v>18</v>
      </c>
      <c r="H27" s="37" t="s">
        <v>18</v>
      </c>
      <c r="I27" s="37" t="s">
        <v>18</v>
      </c>
      <c r="J27" s="37" t="s">
        <v>18</v>
      </c>
      <c r="K27" s="37" t="s">
        <v>18</v>
      </c>
      <c r="L27" s="37" t="s">
        <v>18</v>
      </c>
      <c r="M27" s="37" t="s">
        <v>18</v>
      </c>
      <c r="N27" s="37" t="s">
        <v>18</v>
      </c>
      <c r="O27" s="37" t="s">
        <v>18</v>
      </c>
      <c r="P27" s="37" t="s">
        <v>18</v>
      </c>
      <c r="Q27" s="37" t="s">
        <v>18</v>
      </c>
      <c r="R27" s="37" t="s">
        <v>18</v>
      </c>
      <c r="S27" s="78" t="s">
        <v>43</v>
      </c>
    </row>
    <row r="28" spans="1:19" s="5" customFormat="1" hidden="1" x14ac:dyDescent="0.25">
      <c r="A28" s="36" t="s">
        <v>44</v>
      </c>
      <c r="B28" s="12" t="s">
        <v>42</v>
      </c>
      <c r="C28" s="37" t="s">
        <v>18</v>
      </c>
      <c r="D28" s="37" t="s">
        <v>18</v>
      </c>
      <c r="E28" s="37" t="s">
        <v>18</v>
      </c>
      <c r="F28" s="37" t="s">
        <v>18</v>
      </c>
      <c r="G28" s="37" t="s">
        <v>18</v>
      </c>
      <c r="H28" s="37" t="s">
        <v>18</v>
      </c>
      <c r="I28" s="37" t="s">
        <v>18</v>
      </c>
      <c r="J28" s="37" t="s">
        <v>18</v>
      </c>
      <c r="K28" s="36" t="s">
        <v>45</v>
      </c>
      <c r="L28" s="37" t="s">
        <v>21</v>
      </c>
      <c r="M28" s="37"/>
      <c r="N28" s="9" t="s">
        <v>22</v>
      </c>
      <c r="O28" s="9" t="s">
        <v>46</v>
      </c>
      <c r="P28" s="9">
        <v>160</v>
      </c>
      <c r="Q28" s="9">
        <v>1.18</v>
      </c>
      <c r="R28" s="10">
        <f>M28*P28*Q28</f>
        <v>0</v>
      </c>
      <c r="S28" s="78"/>
    </row>
    <row r="29" spans="1:19" s="5" customFormat="1" hidden="1" x14ac:dyDescent="0.25">
      <c r="A29" s="36" t="s">
        <v>47</v>
      </c>
      <c r="B29" s="12" t="s">
        <v>42</v>
      </c>
      <c r="C29" s="37" t="s">
        <v>18</v>
      </c>
      <c r="D29" s="37" t="s">
        <v>18</v>
      </c>
      <c r="E29" s="37" t="s">
        <v>18</v>
      </c>
      <c r="F29" s="37" t="s">
        <v>18</v>
      </c>
      <c r="G29" s="37" t="s">
        <v>18</v>
      </c>
      <c r="H29" s="37" t="s">
        <v>18</v>
      </c>
      <c r="I29" s="37" t="s">
        <v>18</v>
      </c>
      <c r="J29" s="37" t="s">
        <v>18</v>
      </c>
      <c r="K29" s="13">
        <v>0.4</v>
      </c>
      <c r="L29" s="37" t="s">
        <v>25</v>
      </c>
      <c r="M29" s="37"/>
      <c r="N29" s="9" t="s">
        <v>22</v>
      </c>
      <c r="O29" s="9" t="s">
        <v>48</v>
      </c>
      <c r="P29" s="9">
        <v>186</v>
      </c>
      <c r="Q29" s="9">
        <v>1.18</v>
      </c>
      <c r="R29" s="10">
        <f>M29*P29*Q29</f>
        <v>0</v>
      </c>
      <c r="S29" s="78"/>
    </row>
    <row r="30" spans="1:19" s="5" customFormat="1" x14ac:dyDescent="0.25">
      <c r="A30" s="36" t="s">
        <v>49</v>
      </c>
      <c r="B30" s="12" t="s">
        <v>42</v>
      </c>
      <c r="C30" s="37" t="s">
        <v>18</v>
      </c>
      <c r="D30" s="37" t="s">
        <v>18</v>
      </c>
      <c r="E30" s="37" t="s">
        <v>18</v>
      </c>
      <c r="F30" s="37" t="s">
        <v>18</v>
      </c>
      <c r="G30" s="37" t="s">
        <v>18</v>
      </c>
      <c r="H30" s="37" t="s">
        <v>18</v>
      </c>
      <c r="I30" s="37" t="s">
        <v>18</v>
      </c>
      <c r="J30" s="37" t="s">
        <v>18</v>
      </c>
      <c r="K30" s="36" t="s">
        <v>50</v>
      </c>
      <c r="L30" s="37" t="s">
        <v>21</v>
      </c>
      <c r="M30" s="37">
        <v>0.03</v>
      </c>
      <c r="N30" s="9" t="s">
        <v>22</v>
      </c>
      <c r="O30" s="9" t="s">
        <v>51</v>
      </c>
      <c r="P30" s="9">
        <v>287</v>
      </c>
      <c r="Q30" s="9">
        <v>1.18</v>
      </c>
      <c r="R30" s="10">
        <f>M30*P30*Q30</f>
        <v>10.159799999999999</v>
      </c>
      <c r="S30" s="78"/>
    </row>
    <row r="31" spans="1:19" s="5" customFormat="1" hidden="1" x14ac:dyDescent="0.25">
      <c r="A31" s="36" t="s">
        <v>52</v>
      </c>
      <c r="B31" s="12" t="s">
        <v>42</v>
      </c>
      <c r="C31" s="37" t="s">
        <v>18</v>
      </c>
      <c r="D31" s="37" t="s">
        <v>18</v>
      </c>
      <c r="E31" s="37" t="s">
        <v>18</v>
      </c>
      <c r="F31" s="37" t="s">
        <v>18</v>
      </c>
      <c r="G31" s="37" t="s">
        <v>18</v>
      </c>
      <c r="H31" s="37" t="s">
        <v>18</v>
      </c>
      <c r="I31" s="37" t="s">
        <v>18</v>
      </c>
      <c r="J31" s="37" t="s">
        <v>18</v>
      </c>
      <c r="K31" s="36" t="s">
        <v>50</v>
      </c>
      <c r="L31" s="37" t="s">
        <v>25</v>
      </c>
      <c r="M31" s="37"/>
      <c r="N31" s="9" t="s">
        <v>22</v>
      </c>
      <c r="O31" s="9" t="s">
        <v>53</v>
      </c>
      <c r="P31" s="9">
        <v>336</v>
      </c>
      <c r="Q31" s="9">
        <v>1.18</v>
      </c>
      <c r="R31" s="10">
        <f>M31*P31*Q31</f>
        <v>0</v>
      </c>
      <c r="S31" s="78"/>
    </row>
    <row r="32" spans="1:19" s="5" customFormat="1" ht="33.75" customHeight="1" x14ac:dyDescent="0.25">
      <c r="A32" s="36" t="s">
        <v>54</v>
      </c>
      <c r="B32" s="12" t="s">
        <v>55</v>
      </c>
      <c r="C32" s="37" t="s">
        <v>18</v>
      </c>
      <c r="D32" s="37" t="s">
        <v>18</v>
      </c>
      <c r="E32" s="37" t="s">
        <v>18</v>
      </c>
      <c r="F32" s="37" t="s">
        <v>18</v>
      </c>
      <c r="G32" s="37" t="s">
        <v>18</v>
      </c>
      <c r="H32" s="37" t="s">
        <v>18</v>
      </c>
      <c r="I32" s="37" t="s">
        <v>18</v>
      </c>
      <c r="J32" s="37" t="s">
        <v>18</v>
      </c>
      <c r="K32" s="37" t="s">
        <v>56</v>
      </c>
      <c r="L32" s="37" t="s">
        <v>57</v>
      </c>
      <c r="M32" s="37">
        <v>1</v>
      </c>
      <c r="N32" s="9" t="s">
        <v>58</v>
      </c>
      <c r="O32" s="9" t="s">
        <v>59</v>
      </c>
      <c r="P32" s="9">
        <v>2.2000000000000002</v>
      </c>
      <c r="Q32" s="9">
        <v>1.04</v>
      </c>
      <c r="R32" s="10">
        <f t="shared" ref="R32:R34" si="2">M32*P32*Q32</f>
        <v>2.2880000000000003</v>
      </c>
      <c r="S32" s="78"/>
    </row>
    <row r="33" spans="1:19" s="5" customFormat="1" ht="37.5" hidden="1" customHeight="1" x14ac:dyDescent="0.25">
      <c r="A33" s="36" t="s">
        <v>60</v>
      </c>
      <c r="B33" s="12" t="s">
        <v>61</v>
      </c>
      <c r="C33" s="37" t="s">
        <v>18</v>
      </c>
      <c r="D33" s="37" t="s">
        <v>18</v>
      </c>
      <c r="E33" s="37" t="s">
        <v>18</v>
      </c>
      <c r="F33" s="37" t="s">
        <v>18</v>
      </c>
      <c r="G33" s="37" t="s">
        <v>18</v>
      </c>
      <c r="H33" s="37" t="s">
        <v>18</v>
      </c>
      <c r="I33" s="37" t="s">
        <v>18</v>
      </c>
      <c r="J33" s="37" t="s">
        <v>18</v>
      </c>
      <c r="K33" s="13">
        <v>0.4</v>
      </c>
      <c r="L33" s="37" t="s">
        <v>62</v>
      </c>
      <c r="M33" s="37"/>
      <c r="N33" s="9" t="s">
        <v>58</v>
      </c>
      <c r="O33" s="9" t="s">
        <v>63</v>
      </c>
      <c r="P33" s="9">
        <v>2.5</v>
      </c>
      <c r="Q33" s="9">
        <v>1.04</v>
      </c>
      <c r="R33" s="10">
        <f t="shared" si="2"/>
        <v>0</v>
      </c>
      <c r="S33" s="78"/>
    </row>
    <row r="34" spans="1:19" s="5" customFormat="1" ht="37.5" hidden="1" customHeight="1" x14ac:dyDescent="0.25">
      <c r="A34" s="36" t="s">
        <v>64</v>
      </c>
      <c r="B34" s="12" t="s">
        <v>61</v>
      </c>
      <c r="C34" s="37" t="s">
        <v>18</v>
      </c>
      <c r="D34" s="37" t="s">
        <v>18</v>
      </c>
      <c r="E34" s="37" t="s">
        <v>18</v>
      </c>
      <c r="F34" s="37" t="s">
        <v>18</v>
      </c>
      <c r="G34" s="37" t="s">
        <v>18</v>
      </c>
      <c r="H34" s="37" t="s">
        <v>18</v>
      </c>
      <c r="I34" s="37" t="s">
        <v>18</v>
      </c>
      <c r="J34" s="37" t="s">
        <v>18</v>
      </c>
      <c r="K34" s="36" t="s">
        <v>65</v>
      </c>
      <c r="L34" s="37" t="s">
        <v>62</v>
      </c>
      <c r="M34" s="37"/>
      <c r="N34" s="9" t="s">
        <v>58</v>
      </c>
      <c r="O34" s="9" t="s">
        <v>66</v>
      </c>
      <c r="P34" s="9">
        <v>5.5</v>
      </c>
      <c r="Q34" s="9">
        <v>1.04</v>
      </c>
      <c r="R34" s="10">
        <f t="shared" si="2"/>
        <v>0</v>
      </c>
      <c r="S34" s="78"/>
    </row>
    <row r="35" spans="1:19" s="5" customFormat="1" hidden="1" x14ac:dyDescent="0.25">
      <c r="A35" s="14">
        <v>3</v>
      </c>
      <c r="B35" s="11" t="s">
        <v>67</v>
      </c>
      <c r="C35" s="37" t="s">
        <v>18</v>
      </c>
      <c r="D35" s="37" t="s">
        <v>18</v>
      </c>
      <c r="E35" s="37" t="s">
        <v>18</v>
      </c>
      <c r="F35" s="37" t="s">
        <v>18</v>
      </c>
      <c r="G35" s="37" t="s">
        <v>18</v>
      </c>
      <c r="H35" s="37" t="s">
        <v>18</v>
      </c>
      <c r="I35" s="37" t="s">
        <v>18</v>
      </c>
      <c r="J35" s="37" t="s">
        <v>18</v>
      </c>
      <c r="K35" s="37" t="s">
        <v>18</v>
      </c>
      <c r="L35" s="37" t="s">
        <v>18</v>
      </c>
      <c r="M35" s="37" t="s">
        <v>18</v>
      </c>
      <c r="N35" s="37" t="s">
        <v>18</v>
      </c>
      <c r="O35" s="37" t="s">
        <v>18</v>
      </c>
      <c r="P35" s="37" t="s">
        <v>18</v>
      </c>
      <c r="Q35" s="37" t="s">
        <v>18</v>
      </c>
      <c r="R35" s="37" t="s">
        <v>18</v>
      </c>
    </row>
    <row r="36" spans="1:19" s="5" customFormat="1" ht="63" hidden="1" x14ac:dyDescent="0.25">
      <c r="A36" s="36" t="s">
        <v>68</v>
      </c>
      <c r="B36" s="15" t="s">
        <v>69</v>
      </c>
      <c r="C36" s="37" t="s">
        <v>18</v>
      </c>
      <c r="D36" s="37" t="s">
        <v>18</v>
      </c>
      <c r="E36" s="37" t="s">
        <v>18</v>
      </c>
      <c r="F36" s="37" t="s">
        <v>18</v>
      </c>
      <c r="G36" s="37" t="s">
        <v>18</v>
      </c>
      <c r="H36" s="37" t="s">
        <v>18</v>
      </c>
      <c r="I36" s="37" t="s">
        <v>18</v>
      </c>
      <c r="J36" s="37" t="s">
        <v>18</v>
      </c>
      <c r="K36" s="37"/>
      <c r="L36" s="40"/>
      <c r="M36" s="37"/>
      <c r="N36" s="9" t="s">
        <v>70</v>
      </c>
      <c r="O36" s="9" t="s">
        <v>71</v>
      </c>
      <c r="P36" s="9">
        <v>30</v>
      </c>
      <c r="Q36" s="9">
        <v>1</v>
      </c>
      <c r="R36" s="10">
        <f t="shared" ref="R36:R39" si="3">M36*P36*Q36</f>
        <v>0</v>
      </c>
      <c r="S36" s="40" t="s">
        <v>72</v>
      </c>
    </row>
    <row r="37" spans="1:19" s="5" customFormat="1" ht="94.5" hidden="1" x14ac:dyDescent="0.25">
      <c r="A37" s="36" t="s">
        <v>73</v>
      </c>
      <c r="B37" s="15" t="s">
        <v>74</v>
      </c>
      <c r="C37" s="37" t="s">
        <v>18</v>
      </c>
      <c r="D37" s="37" t="s">
        <v>18</v>
      </c>
      <c r="E37" s="37" t="s">
        <v>18</v>
      </c>
      <c r="F37" s="37" t="s">
        <v>18</v>
      </c>
      <c r="G37" s="37" t="s">
        <v>18</v>
      </c>
      <c r="H37" s="37" t="s">
        <v>18</v>
      </c>
      <c r="I37" s="37" t="s">
        <v>18</v>
      </c>
      <c r="J37" s="37" t="s">
        <v>18</v>
      </c>
      <c r="K37" s="37"/>
      <c r="L37" s="40"/>
      <c r="M37" s="37"/>
      <c r="N37" s="9" t="s">
        <v>70</v>
      </c>
      <c r="O37" s="9" t="s">
        <v>75</v>
      </c>
      <c r="P37" s="9">
        <v>261</v>
      </c>
      <c r="Q37" s="9">
        <v>1</v>
      </c>
      <c r="R37" s="10">
        <f t="shared" si="3"/>
        <v>0</v>
      </c>
      <c r="S37" s="40" t="s">
        <v>76</v>
      </c>
    </row>
    <row r="38" spans="1:19" s="5" customFormat="1" ht="47.25" hidden="1" x14ac:dyDescent="0.25">
      <c r="A38" s="36" t="s">
        <v>77</v>
      </c>
      <c r="B38" s="15" t="s">
        <v>78</v>
      </c>
      <c r="C38" s="37" t="s">
        <v>18</v>
      </c>
      <c r="D38" s="37" t="s">
        <v>18</v>
      </c>
      <c r="E38" s="37" t="s">
        <v>18</v>
      </c>
      <c r="F38" s="37" t="s">
        <v>18</v>
      </c>
      <c r="G38" s="37" t="s">
        <v>18</v>
      </c>
      <c r="H38" s="37" t="s">
        <v>18</v>
      </c>
      <c r="I38" s="37" t="s">
        <v>18</v>
      </c>
      <c r="J38" s="37" t="s">
        <v>18</v>
      </c>
      <c r="K38" s="37"/>
      <c r="L38" s="40"/>
      <c r="M38" s="37"/>
      <c r="N38" s="9" t="s">
        <v>79</v>
      </c>
      <c r="O38" s="9" t="s">
        <v>80</v>
      </c>
      <c r="P38" s="9">
        <v>6.9</v>
      </c>
      <c r="Q38" s="9">
        <v>1.18</v>
      </c>
      <c r="R38" s="10">
        <f t="shared" si="3"/>
        <v>0</v>
      </c>
    </row>
    <row r="39" spans="1:19" s="5" customFormat="1" ht="31.5" hidden="1" x14ac:dyDescent="0.25">
      <c r="A39" s="36" t="s">
        <v>81</v>
      </c>
      <c r="B39" s="15" t="s">
        <v>82</v>
      </c>
      <c r="C39" s="37" t="s">
        <v>18</v>
      </c>
      <c r="D39" s="37" t="s">
        <v>18</v>
      </c>
      <c r="E39" s="37" t="s">
        <v>18</v>
      </c>
      <c r="F39" s="37" t="s">
        <v>18</v>
      </c>
      <c r="G39" s="37" t="s">
        <v>18</v>
      </c>
      <c r="H39" s="37" t="s">
        <v>18</v>
      </c>
      <c r="I39" s="37" t="s">
        <v>18</v>
      </c>
      <c r="J39" s="37" t="s">
        <v>18</v>
      </c>
      <c r="K39" s="37"/>
      <c r="L39" s="40"/>
      <c r="M39" s="37"/>
      <c r="N39" s="9" t="s">
        <v>22</v>
      </c>
      <c r="O39" s="9" t="s">
        <v>83</v>
      </c>
      <c r="P39" s="9">
        <v>6890</v>
      </c>
      <c r="Q39" s="9">
        <v>1.04</v>
      </c>
      <c r="R39" s="10">
        <f t="shared" si="3"/>
        <v>0</v>
      </c>
    </row>
    <row r="40" spans="1:19" s="5" customFormat="1" hidden="1" x14ac:dyDescent="0.25">
      <c r="A40" s="16">
        <v>4</v>
      </c>
      <c r="B40" s="17" t="s">
        <v>84</v>
      </c>
      <c r="C40" s="37" t="s">
        <v>18</v>
      </c>
      <c r="D40" s="37" t="s">
        <v>18</v>
      </c>
      <c r="E40" s="37" t="s">
        <v>18</v>
      </c>
      <c r="F40" s="37" t="s">
        <v>18</v>
      </c>
      <c r="G40" s="37" t="s">
        <v>18</v>
      </c>
      <c r="H40" s="37" t="s">
        <v>18</v>
      </c>
      <c r="I40" s="37" t="s">
        <v>18</v>
      </c>
      <c r="J40" s="37" t="s">
        <v>18</v>
      </c>
      <c r="K40" s="37" t="s">
        <v>18</v>
      </c>
      <c r="L40" s="37" t="s">
        <v>18</v>
      </c>
      <c r="M40" s="37" t="s">
        <v>18</v>
      </c>
      <c r="N40" s="37" t="s">
        <v>18</v>
      </c>
      <c r="O40" s="37" t="s">
        <v>18</v>
      </c>
      <c r="P40" s="37" t="s">
        <v>18</v>
      </c>
      <c r="Q40" s="37" t="s">
        <v>18</v>
      </c>
      <c r="R40" s="37" t="s">
        <v>18</v>
      </c>
    </row>
    <row r="41" spans="1:19" s="5" customFormat="1" ht="31.5" hidden="1" x14ac:dyDescent="0.25">
      <c r="A41" s="18" t="s">
        <v>85</v>
      </c>
      <c r="B41" s="15" t="s">
        <v>86</v>
      </c>
      <c r="C41" s="37" t="s">
        <v>18</v>
      </c>
      <c r="D41" s="37" t="s">
        <v>18</v>
      </c>
      <c r="E41" s="37" t="s">
        <v>18</v>
      </c>
      <c r="F41" s="37" t="s">
        <v>18</v>
      </c>
      <c r="G41" s="37" t="s">
        <v>18</v>
      </c>
      <c r="H41" s="37" t="s">
        <v>18</v>
      </c>
      <c r="I41" s="37" t="s">
        <v>18</v>
      </c>
      <c r="J41" s="37" t="s">
        <v>18</v>
      </c>
      <c r="K41" s="36" t="s">
        <v>87</v>
      </c>
      <c r="L41" s="40" t="s">
        <v>88</v>
      </c>
      <c r="M41" s="37"/>
      <c r="N41" s="9" t="s">
        <v>89</v>
      </c>
      <c r="O41" s="9" t="s">
        <v>90</v>
      </c>
      <c r="P41" s="9">
        <v>1358</v>
      </c>
      <c r="Q41" s="9">
        <v>1.06</v>
      </c>
      <c r="R41" s="10">
        <f>M41*P41*Q41</f>
        <v>0</v>
      </c>
    </row>
    <row r="42" spans="1:19" s="5" customFormat="1" ht="31.5" hidden="1" x14ac:dyDescent="0.25">
      <c r="A42" s="18" t="s">
        <v>91</v>
      </c>
      <c r="B42" s="15" t="s">
        <v>86</v>
      </c>
      <c r="C42" s="37" t="s">
        <v>18</v>
      </c>
      <c r="D42" s="37" t="s">
        <v>18</v>
      </c>
      <c r="E42" s="37" t="s">
        <v>18</v>
      </c>
      <c r="F42" s="37" t="s">
        <v>18</v>
      </c>
      <c r="G42" s="37" t="s">
        <v>18</v>
      </c>
      <c r="H42" s="37" t="s">
        <v>18</v>
      </c>
      <c r="I42" s="37" t="s">
        <v>18</v>
      </c>
      <c r="J42" s="37" t="s">
        <v>18</v>
      </c>
      <c r="K42" s="36" t="s">
        <v>87</v>
      </c>
      <c r="L42" s="40" t="s">
        <v>92</v>
      </c>
      <c r="M42" s="37"/>
      <c r="N42" s="9" t="s">
        <v>89</v>
      </c>
      <c r="O42" s="9" t="s">
        <v>93</v>
      </c>
      <c r="P42" s="9">
        <v>1663</v>
      </c>
      <c r="Q42" s="9">
        <v>1.06</v>
      </c>
      <c r="R42" s="10">
        <f>M42*P42*Q42</f>
        <v>0</v>
      </c>
    </row>
    <row r="43" spans="1:19" s="5" customFormat="1" ht="31.5" hidden="1" x14ac:dyDescent="0.25">
      <c r="A43" s="18" t="s">
        <v>94</v>
      </c>
      <c r="B43" s="15" t="s">
        <v>95</v>
      </c>
      <c r="C43" s="37" t="s">
        <v>18</v>
      </c>
      <c r="D43" s="37" t="s">
        <v>18</v>
      </c>
      <c r="E43" s="37" t="s">
        <v>18</v>
      </c>
      <c r="F43" s="37" t="s">
        <v>18</v>
      </c>
      <c r="G43" s="37" t="s">
        <v>18</v>
      </c>
      <c r="H43" s="37" t="s">
        <v>18</v>
      </c>
      <c r="I43" s="37" t="s">
        <v>18</v>
      </c>
      <c r="J43" s="37" t="s">
        <v>18</v>
      </c>
      <c r="K43" s="36" t="s">
        <v>50</v>
      </c>
      <c r="L43" s="40" t="s">
        <v>96</v>
      </c>
      <c r="M43" s="37"/>
      <c r="N43" s="9" t="s">
        <v>97</v>
      </c>
      <c r="O43" s="9" t="s">
        <v>98</v>
      </c>
      <c r="P43" s="9">
        <v>38</v>
      </c>
      <c r="Q43" s="9">
        <v>1.02</v>
      </c>
      <c r="R43" s="10">
        <f>M43*P43*Q43</f>
        <v>0</v>
      </c>
    </row>
    <row r="44" spans="1:19" s="19" customFormat="1" x14ac:dyDescent="0.25">
      <c r="A44" s="16">
        <v>5</v>
      </c>
      <c r="B44" s="11" t="s">
        <v>99</v>
      </c>
      <c r="C44" s="37" t="s">
        <v>18</v>
      </c>
      <c r="D44" s="37" t="s">
        <v>18</v>
      </c>
      <c r="E44" s="37" t="s">
        <v>18</v>
      </c>
      <c r="F44" s="37" t="s">
        <v>18</v>
      </c>
      <c r="G44" s="37" t="s">
        <v>18</v>
      </c>
      <c r="H44" s="37" t="s">
        <v>18</v>
      </c>
      <c r="I44" s="37" t="s">
        <v>18</v>
      </c>
      <c r="J44" s="37" t="s">
        <v>18</v>
      </c>
      <c r="K44" s="37" t="s">
        <v>18</v>
      </c>
      <c r="L44" s="37" t="s">
        <v>18</v>
      </c>
      <c r="M44" s="37" t="s">
        <v>18</v>
      </c>
      <c r="N44" s="37" t="s">
        <v>18</v>
      </c>
      <c r="O44" s="37" t="s">
        <v>18</v>
      </c>
      <c r="P44" s="37" t="s">
        <v>18</v>
      </c>
      <c r="Q44" s="37" t="s">
        <v>18</v>
      </c>
      <c r="R44" s="37" t="s">
        <v>18</v>
      </c>
    </row>
    <row r="45" spans="1:19" s="19" customFormat="1" ht="31.5" hidden="1" x14ac:dyDescent="0.25">
      <c r="A45" s="18" t="s">
        <v>100</v>
      </c>
      <c r="B45" s="15" t="s">
        <v>101</v>
      </c>
      <c r="C45" s="37" t="s">
        <v>18</v>
      </c>
      <c r="D45" s="37" t="s">
        <v>18</v>
      </c>
      <c r="E45" s="37" t="s">
        <v>18</v>
      </c>
      <c r="F45" s="37" t="s">
        <v>18</v>
      </c>
      <c r="G45" s="37" t="s">
        <v>18</v>
      </c>
      <c r="H45" s="37" t="s">
        <v>18</v>
      </c>
      <c r="I45" s="37" t="s">
        <v>18</v>
      </c>
      <c r="J45" s="37" t="s">
        <v>18</v>
      </c>
      <c r="K45" s="37">
        <v>0.4</v>
      </c>
      <c r="L45" s="37" t="s">
        <v>102</v>
      </c>
      <c r="M45" s="37"/>
      <c r="N45" s="9" t="s">
        <v>58</v>
      </c>
      <c r="O45" s="9" t="s">
        <v>103</v>
      </c>
      <c r="P45" s="9">
        <v>165</v>
      </c>
      <c r="Q45" s="9">
        <v>1</v>
      </c>
      <c r="R45" s="10">
        <f>M45*P45*Q45</f>
        <v>0</v>
      </c>
    </row>
    <row r="46" spans="1:19" s="19" customFormat="1" ht="31.5" x14ac:dyDescent="0.25">
      <c r="A46" s="18" t="s">
        <v>104</v>
      </c>
      <c r="B46" s="15" t="s">
        <v>101</v>
      </c>
      <c r="C46" s="37" t="s">
        <v>18</v>
      </c>
      <c r="D46" s="37" t="s">
        <v>18</v>
      </c>
      <c r="E46" s="37" t="s">
        <v>18</v>
      </c>
      <c r="F46" s="37" t="s">
        <v>18</v>
      </c>
      <c r="G46" s="37" t="s">
        <v>18</v>
      </c>
      <c r="H46" s="37" t="s">
        <v>18</v>
      </c>
      <c r="I46" s="37" t="s">
        <v>18</v>
      </c>
      <c r="J46" s="37" t="s">
        <v>18</v>
      </c>
      <c r="K46" s="37" t="s">
        <v>105</v>
      </c>
      <c r="L46" s="37" t="s">
        <v>106</v>
      </c>
      <c r="M46" s="37">
        <v>1</v>
      </c>
      <c r="N46" s="9" t="s">
        <v>58</v>
      </c>
      <c r="O46" s="9" t="s">
        <v>107</v>
      </c>
      <c r="P46" s="9">
        <f>561</f>
        <v>561</v>
      </c>
      <c r="Q46" s="9">
        <v>1</v>
      </c>
      <c r="R46" s="10">
        <f>M46*P46*Q46</f>
        <v>561</v>
      </c>
    </row>
    <row r="47" spans="1:19" s="19" customFormat="1" ht="31.5" hidden="1" x14ac:dyDescent="0.25">
      <c r="A47" s="18" t="s">
        <v>108</v>
      </c>
      <c r="B47" s="15" t="s">
        <v>101</v>
      </c>
      <c r="C47" s="37" t="s">
        <v>18</v>
      </c>
      <c r="D47" s="37" t="s">
        <v>18</v>
      </c>
      <c r="E47" s="37" t="s">
        <v>18</v>
      </c>
      <c r="F47" s="37" t="s">
        <v>18</v>
      </c>
      <c r="G47" s="37" t="s">
        <v>18</v>
      </c>
      <c r="H47" s="37" t="s">
        <v>18</v>
      </c>
      <c r="I47" s="37" t="s">
        <v>18</v>
      </c>
      <c r="J47" s="37" t="s">
        <v>18</v>
      </c>
      <c r="K47" s="37" t="s">
        <v>105</v>
      </c>
      <c r="L47" s="37" t="s">
        <v>109</v>
      </c>
      <c r="M47" s="37"/>
      <c r="N47" s="9" t="s">
        <v>58</v>
      </c>
      <c r="O47" s="9" t="s">
        <v>110</v>
      </c>
      <c r="P47" s="9">
        <f>561</f>
        <v>561</v>
      </c>
      <c r="Q47" s="9">
        <v>1</v>
      </c>
      <c r="R47" s="10">
        <f>M47*P47*Q47</f>
        <v>0</v>
      </c>
    </row>
    <row r="48" spans="1:19" s="19" customFormat="1" ht="63" hidden="1" x14ac:dyDescent="0.25">
      <c r="A48" s="18" t="s">
        <v>111</v>
      </c>
      <c r="B48" s="15" t="s">
        <v>112</v>
      </c>
      <c r="C48" s="37" t="s">
        <v>18</v>
      </c>
      <c r="D48" s="37" t="s">
        <v>18</v>
      </c>
      <c r="E48" s="37" t="s">
        <v>18</v>
      </c>
      <c r="F48" s="37" t="s">
        <v>18</v>
      </c>
      <c r="G48" s="37" t="s">
        <v>18</v>
      </c>
      <c r="H48" s="37" t="s">
        <v>18</v>
      </c>
      <c r="I48" s="37" t="s">
        <v>18</v>
      </c>
      <c r="J48" s="37" t="s">
        <v>18</v>
      </c>
      <c r="K48" s="37">
        <v>35</v>
      </c>
      <c r="L48" s="37"/>
      <c r="M48" s="37"/>
      <c r="N48" s="9" t="s">
        <v>22</v>
      </c>
      <c r="O48" s="9" t="s">
        <v>113</v>
      </c>
      <c r="P48" s="9">
        <v>563</v>
      </c>
      <c r="Q48" s="9">
        <v>1</v>
      </c>
      <c r="R48" s="10">
        <f t="shared" ref="R48:R49" si="4">M48*P48*Q48</f>
        <v>0</v>
      </c>
    </row>
    <row r="49" spans="1:18" s="19" customFormat="1" ht="48" thickBot="1" x14ac:dyDescent="0.3">
      <c r="A49" s="20" t="s">
        <v>114</v>
      </c>
      <c r="B49" s="21" t="s">
        <v>115</v>
      </c>
      <c r="C49" s="37" t="s">
        <v>18</v>
      </c>
      <c r="D49" s="37" t="s">
        <v>18</v>
      </c>
      <c r="E49" s="37" t="s">
        <v>18</v>
      </c>
      <c r="F49" s="37" t="s">
        <v>18</v>
      </c>
      <c r="G49" s="37" t="s">
        <v>18</v>
      </c>
      <c r="H49" s="37" t="s">
        <v>18</v>
      </c>
      <c r="I49" s="37" t="s">
        <v>18</v>
      </c>
      <c r="J49" s="37" t="s">
        <v>18</v>
      </c>
      <c r="K49" s="22">
        <v>35</v>
      </c>
      <c r="L49" s="22"/>
      <c r="M49" s="22">
        <v>1</v>
      </c>
      <c r="N49" s="23" t="s">
        <v>22</v>
      </c>
      <c r="O49" s="23" t="s">
        <v>116</v>
      </c>
      <c r="P49" s="23">
        <v>279</v>
      </c>
      <c r="Q49" s="23">
        <v>1</v>
      </c>
      <c r="R49" s="24">
        <f t="shared" si="4"/>
        <v>279</v>
      </c>
    </row>
    <row r="50" spans="1:18" s="19" customFormat="1" ht="51" customHeight="1" thickTop="1" x14ac:dyDescent="0.25">
      <c r="A50" s="25"/>
      <c r="B50" s="41" t="s">
        <v>117</v>
      </c>
      <c r="C50" s="37" t="s">
        <v>18</v>
      </c>
      <c r="D50" s="37" t="s">
        <v>18</v>
      </c>
      <c r="E50" s="37" t="s">
        <v>18</v>
      </c>
      <c r="F50" s="37" t="s">
        <v>18</v>
      </c>
      <c r="G50" s="37" t="s">
        <v>18</v>
      </c>
      <c r="H50" s="37" t="s">
        <v>18</v>
      </c>
      <c r="I50" s="37" t="s">
        <v>18</v>
      </c>
      <c r="J50" s="37" t="s">
        <v>18</v>
      </c>
      <c r="K50" s="26" t="s">
        <v>18</v>
      </c>
      <c r="L50" s="26" t="s">
        <v>18</v>
      </c>
      <c r="M50" s="26" t="s">
        <v>18</v>
      </c>
      <c r="N50" s="26" t="s">
        <v>18</v>
      </c>
      <c r="O50" s="26" t="s">
        <v>18</v>
      </c>
      <c r="P50" s="26" t="s">
        <v>18</v>
      </c>
      <c r="Q50" s="26" t="s">
        <v>18</v>
      </c>
      <c r="R50" s="27">
        <f>R47+R17+R18+R19+R20+R21+R22+R23+R24+R25+R26+R28+R29+R30+R31+R32+R33+R34+R36+R37+R38+R39+R41+R42+R43+R45+R46+R48+R49</f>
        <v>869.19907999999998</v>
      </c>
    </row>
    <row r="51" spans="1:18" s="30" customFormat="1" ht="18.75" customHeight="1" x14ac:dyDescent="0.25">
      <c r="A51" s="79"/>
      <c r="B51" s="79"/>
      <c r="C51" s="79"/>
      <c r="D51" s="79"/>
      <c r="E51" s="79"/>
      <c r="F51" s="79"/>
      <c r="G51" s="79"/>
      <c r="H51" s="28"/>
      <c r="I51" s="28"/>
      <c r="J51" s="29"/>
    </row>
    <row r="52" spans="1:18" s="30" customFormat="1" ht="41.25" customHeight="1" x14ac:dyDescent="0.25">
      <c r="A52" s="79"/>
      <c r="B52" s="79"/>
      <c r="C52" s="79"/>
      <c r="D52" s="79"/>
      <c r="E52" s="79"/>
      <c r="F52" s="79"/>
      <c r="G52" s="79"/>
      <c r="H52" s="28"/>
      <c r="I52" s="28"/>
      <c r="J52" s="29"/>
    </row>
    <row r="53" spans="1:18" s="30" customFormat="1" ht="38.25" customHeight="1" x14ac:dyDescent="0.25">
      <c r="A53" s="79"/>
      <c r="B53" s="79"/>
      <c r="C53" s="79"/>
      <c r="D53" s="79"/>
      <c r="E53" s="79"/>
      <c r="F53" s="79"/>
      <c r="G53" s="79"/>
      <c r="H53" s="1"/>
      <c r="I53" s="1"/>
      <c r="J53" s="29"/>
    </row>
    <row r="54" spans="1:18" s="30" customFormat="1" ht="18.75" customHeight="1" x14ac:dyDescent="0.25">
      <c r="A54" s="80"/>
      <c r="B54" s="80"/>
      <c r="C54" s="80"/>
      <c r="D54" s="80"/>
      <c r="E54" s="80"/>
      <c r="F54" s="80"/>
      <c r="G54" s="80"/>
      <c r="H54" s="28"/>
      <c r="I54" s="28"/>
      <c r="J54" s="29"/>
    </row>
    <row r="55" spans="1:18" s="30" customFormat="1" ht="42" customHeight="1" x14ac:dyDescent="0.25">
      <c r="A55" s="67"/>
      <c r="B55" s="68"/>
      <c r="C55" s="68"/>
      <c r="D55" s="68"/>
      <c r="E55" s="68"/>
      <c r="F55" s="68"/>
      <c r="G55" s="68"/>
      <c r="H55" s="28"/>
      <c r="I55" s="28"/>
      <c r="J55" s="29"/>
    </row>
    <row r="56" spans="1:18" ht="53.25" customHeight="1" x14ac:dyDescent="0.25">
      <c r="A56" s="67"/>
      <c r="B56" s="69"/>
      <c r="C56" s="69"/>
      <c r="D56" s="69"/>
      <c r="E56" s="69"/>
      <c r="F56" s="69"/>
      <c r="G56" s="69"/>
    </row>
    <row r="57" spans="1:18" x14ac:dyDescent="0.25">
      <c r="A57" s="70"/>
      <c r="B57" s="70"/>
      <c r="C57" s="70"/>
      <c r="D57" s="70"/>
      <c r="E57" s="70"/>
      <c r="F57" s="70"/>
      <c r="G57" s="70"/>
    </row>
    <row r="58" spans="1:18" x14ac:dyDescent="0.25">
      <c r="B58" s="1"/>
    </row>
    <row r="62" spans="1:18" x14ac:dyDescent="0.25">
      <c r="B62" s="1"/>
    </row>
  </sheetData>
  <mergeCells count="20">
    <mergeCell ref="S27:S34"/>
    <mergeCell ref="A51:G51"/>
    <mergeCell ref="A52:G52"/>
    <mergeCell ref="A53:G53"/>
    <mergeCell ref="A54:G54"/>
    <mergeCell ref="A4:R5"/>
    <mergeCell ref="A55:G55"/>
    <mergeCell ref="A56:G56"/>
    <mergeCell ref="A57:G57"/>
    <mergeCell ref="O13:R13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3" customWidth="1"/>
    <col min="2" max="2" width="43.875" style="43" customWidth="1"/>
    <col min="3" max="4" width="23.25" style="43" customWidth="1"/>
    <col min="5" max="5" width="22.25" style="43" hidden="1" customWidth="1"/>
    <col min="6" max="6" width="16.875" style="43" hidden="1" customWidth="1"/>
    <col min="7" max="16384" width="9" style="43"/>
  </cols>
  <sheetData>
    <row r="1" spans="1:6" ht="28.5" x14ac:dyDescent="0.25">
      <c r="A1" s="42" t="s">
        <v>121</v>
      </c>
      <c r="B1" s="42"/>
      <c r="C1" s="42"/>
      <c r="D1" s="42"/>
      <c r="E1" s="35"/>
    </row>
    <row r="2" spans="1:6" ht="47.25" x14ac:dyDescent="0.25">
      <c r="A2" s="44" t="s">
        <v>1</v>
      </c>
      <c r="B2" s="45" t="s">
        <v>122</v>
      </c>
      <c r="C2" s="46" t="s">
        <v>156</v>
      </c>
      <c r="D2" s="46" t="s">
        <v>4</v>
      </c>
      <c r="E2" s="35"/>
      <c r="F2" s="43" t="s">
        <v>4</v>
      </c>
    </row>
    <row r="3" spans="1:6" ht="47.25" x14ac:dyDescent="0.25">
      <c r="A3" s="47" t="s">
        <v>123</v>
      </c>
      <c r="B3" s="48" t="s">
        <v>124</v>
      </c>
      <c r="C3" s="49">
        <v>869.19908000000009</v>
      </c>
      <c r="D3" s="63">
        <v>869.19908000000009</v>
      </c>
      <c r="E3" s="35"/>
    </row>
    <row r="4" spans="1:6" ht="28.5" customHeight="1" x14ac:dyDescent="0.25">
      <c r="A4" s="47" t="s">
        <v>125</v>
      </c>
      <c r="B4" s="48" t="s">
        <v>126</v>
      </c>
      <c r="C4" s="50">
        <v>173.83981600000004</v>
      </c>
      <c r="D4" s="64">
        <f>D3*0,2</f>
        <v>173.83981600000004</v>
      </c>
      <c r="E4" s="35"/>
    </row>
    <row r="5" spans="1:6" ht="47.25" x14ac:dyDescent="0.25">
      <c r="A5" s="47" t="s">
        <v>127</v>
      </c>
      <c r="B5" s="51" t="s">
        <v>128</v>
      </c>
      <c r="C5" s="52">
        <v>1043.038896</v>
      </c>
      <c r="D5" s="63">
        <f>D3+D4</f>
        <v>1043.038896</v>
      </c>
      <c r="E5" s="35"/>
    </row>
    <row r="6" spans="1:6" ht="31.5" x14ac:dyDescent="0.25">
      <c r="A6" s="47" t="s">
        <v>129</v>
      </c>
      <c r="B6" s="51" t="s">
        <v>130</v>
      </c>
      <c r="C6" s="50">
        <v>1389.4972615919303</v>
      </c>
      <c r="D6" s="6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1494.6108858137559</v>
      </c>
      <c r="E6" s="35"/>
    </row>
    <row r="7" spans="1:6" ht="47.25" x14ac:dyDescent="0.25">
      <c r="A7" s="47" t="s">
        <v>131</v>
      </c>
      <c r="B7" s="48" t="s">
        <v>132</v>
      </c>
      <c r="C7" s="53">
        <v>0</v>
      </c>
      <c r="D7" s="64">
        <v>0</v>
      </c>
      <c r="E7" s="35"/>
    </row>
    <row r="8" spans="1:6" ht="31.5" x14ac:dyDescent="0.25">
      <c r="A8" s="47" t="s">
        <v>133</v>
      </c>
      <c r="B8" s="48" t="s">
        <v>134</v>
      </c>
      <c r="C8" s="53">
        <v>1043.038896</v>
      </c>
      <c r="D8" s="64">
        <f>D5-D7</f>
        <v>1043.038896</v>
      </c>
      <c r="E8" s="35"/>
    </row>
    <row r="9" spans="1:6" ht="47.25" x14ac:dyDescent="0.25">
      <c r="A9" s="47" t="s">
        <v>135</v>
      </c>
      <c r="B9" s="48" t="s">
        <v>136</v>
      </c>
      <c r="C9" s="53">
        <v>235.852046422255</v>
      </c>
      <c r="D9" s="64">
        <f>СУММ(D10:D17)</f>
        <v>235.8520464222548</v>
      </c>
      <c r="E9" s="35"/>
    </row>
    <row r="10" spans="1:6" ht="15.75" x14ac:dyDescent="0.25">
      <c r="A10" s="47" t="s">
        <v>137</v>
      </c>
      <c r="B10" s="48" t="s">
        <v>138</v>
      </c>
      <c r="C10" s="53">
        <v>0</v>
      </c>
      <c r="D10" s="64">
        <v>0</v>
      </c>
      <c r="E10" s="65">
        <v>105.2557</v>
      </c>
    </row>
    <row r="11" spans="1:6" ht="15.75" x14ac:dyDescent="0.25">
      <c r="A11" s="47" t="s">
        <v>139</v>
      </c>
      <c r="B11" s="48" t="s">
        <v>140</v>
      </c>
      <c r="C11" s="53">
        <v>0</v>
      </c>
      <c r="D11" s="64">
        <v>0</v>
      </c>
      <c r="E11" s="65">
        <v>106.826398641827</v>
      </c>
    </row>
    <row r="12" spans="1:6" ht="15.75" x14ac:dyDescent="0.25">
      <c r="A12" s="47" t="s">
        <v>141</v>
      </c>
      <c r="B12" s="48" t="s">
        <v>142</v>
      </c>
      <c r="C12" s="53">
        <v>0</v>
      </c>
      <c r="D12" s="64">
        <v>0</v>
      </c>
      <c r="E12" s="65">
        <v>105.561885224957</v>
      </c>
    </row>
    <row r="13" spans="1:6" ht="15.75" x14ac:dyDescent="0.25">
      <c r="A13" s="47" t="s">
        <v>143</v>
      </c>
      <c r="B13" s="48" t="s">
        <v>144</v>
      </c>
      <c r="C13" s="53">
        <v>23.691570000000002</v>
      </c>
      <c r="D13" s="64">
        <v>23.691570000000002</v>
      </c>
      <c r="E13" s="65">
        <v>104.9354</v>
      </c>
    </row>
    <row r="14" spans="1:6" ht="15.75" x14ac:dyDescent="0.25">
      <c r="A14" s="47" t="s">
        <v>145</v>
      </c>
      <c r="B14" s="48" t="s">
        <v>146</v>
      </c>
      <c r="C14" s="53">
        <v>7.5219199999999997</v>
      </c>
      <c r="D14" s="64">
        <v>4.9350299999999994</v>
      </c>
      <c r="E14" s="65">
        <v>113.87439215858601</v>
      </c>
      <c r="F14" s="54">
        <v>1.0369999999999999</v>
      </c>
    </row>
    <row r="15" spans="1:6" ht="15.75" x14ac:dyDescent="0.25">
      <c r="A15" s="47" t="s">
        <v>147</v>
      </c>
      <c r="B15" s="48" t="s">
        <v>148</v>
      </c>
      <c r="C15" s="53">
        <v>204.63855642225499</v>
      </c>
      <c r="D15" s="64">
        <v>207.22544642225481</v>
      </c>
      <c r="E15" s="65">
        <v>105.89170681013999</v>
      </c>
      <c r="F15" s="54">
        <v>1.076406</v>
      </c>
    </row>
    <row r="16" spans="1:6" ht="15.75" x14ac:dyDescent="0.25">
      <c r="A16" s="47" t="s">
        <v>149</v>
      </c>
      <c r="B16" s="48" t="s">
        <v>150</v>
      </c>
      <c r="C16" s="53">
        <v>0</v>
      </c>
      <c r="D16" s="64">
        <v>0</v>
      </c>
      <c r="E16" s="65">
        <v>105.30227480021099</v>
      </c>
      <c r="F16" s="54">
        <v>1.117309428</v>
      </c>
    </row>
    <row r="17" spans="1:6" ht="15.75" x14ac:dyDescent="0.25">
      <c r="A17" s="47" t="s">
        <v>151</v>
      </c>
      <c r="B17" s="48" t="s">
        <v>152</v>
      </c>
      <c r="C17" s="53">
        <v>0</v>
      </c>
      <c r="D17" s="64">
        <v>0</v>
      </c>
      <c r="E17" s="65">
        <v>104.794259089128</v>
      </c>
      <c r="F17" s="54">
        <v>1.159767186264</v>
      </c>
    </row>
    <row r="18" spans="1:6" ht="31.5" x14ac:dyDescent="0.25">
      <c r="A18" s="47">
        <v>8</v>
      </c>
      <c r="B18" s="48" t="s">
        <v>153</v>
      </c>
      <c r="C18" s="53">
        <v>1.3894972615919303</v>
      </c>
      <c r="D18" s="64">
        <f>D6/1000</f>
        <v>1.4946108858137559</v>
      </c>
      <c r="E18" s="35"/>
    </row>
    <row r="19" spans="1:6" ht="63" x14ac:dyDescent="0.25">
      <c r="A19" s="47">
        <v>9</v>
      </c>
      <c r="B19" s="48" t="s">
        <v>154</v>
      </c>
      <c r="C19" s="53">
        <v>0</v>
      </c>
      <c r="D19" s="64">
        <v>0</v>
      </c>
      <c r="E19" s="35"/>
    </row>
    <row r="20" spans="1:6" ht="31.5" x14ac:dyDescent="0.25">
      <c r="A20" s="47">
        <v>10</v>
      </c>
      <c r="B20" s="51" t="s">
        <v>155</v>
      </c>
      <c r="C20" s="52">
        <v>1.3894972615919303</v>
      </c>
      <c r="D20" s="63">
        <f>D18+D19</f>
        <v>1.4946108858137559</v>
      </c>
      <c r="E20" s="35"/>
    </row>
    <row r="22" spans="1:6" x14ac:dyDescent="0.25">
      <c r="C22" s="5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ВЛ</vt:lpstr>
      <vt:lpstr>T6</vt:lpstr>
      <vt:lpstr>ВЛ!Заголовки_для_печати</vt:lpstr>
      <vt:lpstr>'T6'!Область_печати</vt:lpstr>
      <vt:lpstr>ВЛ!Область_печати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2021-11-19T05:46:33Z</dcterms:created>
  <dcterms:modified xsi:type="dcterms:W3CDTF">2023-10-24T08:55:09Z</dcterms:modified>
</cp:coreProperties>
</file>