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L_20-1-17-1-08-03-0-1275\"/>
    </mc:Choice>
  </mc:AlternateContent>
  <xr:revisionPtr revIDLastSave="0" documentId="13_ncr:1_{9F8B05DD-0166-4675-93B4-F8D342688F88}" xr6:coauthVersionLast="36" xr6:coauthVersionMax="36" xr10:uidLastSave="{00000000-0000-0000-0000-000000000000}"/>
  <bookViews>
    <workbookView xWindow="0" yWindow="0" windowWidth="28800" windowHeight="12300" tabRatio="491" activeTab="2" xr2:uid="{00000000-000D-0000-FFFF-FFFF00000000}"/>
  </bookViews>
  <sheets>
    <sheet name="УтвИПР" sheetId="36" r:id="rId1"/>
    <sheet name="КоррИПР" sheetId="34" r:id="rId2"/>
    <sheet name="T6" sheetId="35" r:id="rId3"/>
  </sheets>
  <definedNames>
    <definedName name="_xlnm.Print_Area" localSheetId="2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M32" i="36" l="1"/>
  <c r="R32" i="36" s="1"/>
  <c r="R31" i="36"/>
  <c r="R30" i="36"/>
  <c r="R29" i="36"/>
  <c r="R28" i="36"/>
  <c r="R27" i="36"/>
  <c r="R26" i="36"/>
  <c r="R25" i="36"/>
  <c r="R24" i="36"/>
  <c r="R23" i="36"/>
  <c r="R22" i="36"/>
  <c r="R21" i="36"/>
  <c r="M20" i="36"/>
  <c r="R20" i="36" s="1"/>
  <c r="I19" i="36"/>
  <c r="R33" i="36" l="1"/>
  <c r="R30" i="34"/>
  <c r="R31" i="34"/>
  <c r="M20" i="34" l="1"/>
  <c r="R20" i="34" s="1"/>
  <c r="M33" i="34" l="1"/>
  <c r="R21" i="34" l="1"/>
  <c r="R24" i="34" l="1"/>
  <c r="R33" i="34" l="1"/>
  <c r="R32" i="34"/>
  <c r="R29" i="34"/>
  <c r="R28" i="34"/>
  <c r="R27" i="34"/>
  <c r="R26" i="34"/>
  <c r="R25" i="34"/>
  <c r="R23" i="34"/>
  <c r="R22" i="34"/>
  <c r="I19" i="34"/>
  <c r="R34" i="34" l="1"/>
</calcChain>
</file>

<file path=xl/sharedStrings.xml><?xml version="1.0" encoding="utf-8"?>
<sst xmlns="http://schemas.openxmlformats.org/spreadsheetml/2006/main" count="194" uniqueCount="116">
  <si>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</si>
  <si>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</si>
  <si>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</si>
  <si>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</si>
  <si>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</si>
  <si>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</si>
  <si>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</si>
  <si>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</si>
  <si>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</si>
  <si>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</si>
  <si>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</si>
  <si>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</si>
  <si>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</si>
  <si>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</si>
  <si>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</si>
  <si>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</si>
  <si>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</si>
  <si>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</si>
  <si>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</si>
  <si>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</si>
  <si>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</si>
  <si>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</si>
  <si>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</si>
  <si>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</si>
  <si>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</si>
  <si>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</si>
  <si>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</si>
  <si>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</si>
  <si>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</si>
  <si>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</si>
  <si>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</si>
  <si>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</si>
  <si>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</si>
  <si>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</si>
  <si>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</si>
  <si>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</si>
  <si>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</si>
  <si>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</si>
  <si>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</si>
  <si>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</si>
  <si>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</si>
  <si>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</si>
  <si>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</si>
  <si>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</si>
  <si>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</si>
  <si>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</si>
  <si>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</si>
  <si>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</si>
  <si>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</si>
  <si>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</si>
  <si>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</si>
  <si>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</si>
  <si>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</si>
  <si>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</si>
  <si>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</si>
  <si>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</si>
  <si>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</si>
  <si>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 6-500 кВ (с алюминиевой жилой) (тыс. руб.)</t>
  </si>
  <si>
    <t>10</t>
  </si>
  <si>
    <t>Б2-02-4</t>
  </si>
  <si>
    <t>Н1-04</t>
  </si>
  <si>
    <t xml:space="preserve">Стр-во 4КЛ-10 кВ от ПС-312 Слобода до проектируемой 2БКРТП-10/0,4 кВ на территории ЖК "ID Кудрово" в г. Кудрово ЛО </t>
  </si>
  <si>
    <t>К1-12-2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</si>
  <si>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</si>
  <si>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</si>
  <si>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4КЛ-10 кВ от ПС-312 Слобода до проектируемой 2БКРТП-10/0,4 кВ на территории ЖК "ID Кудрово" в г. Кудрово ЛО (20-1-17-1-08-03-0-1275)</t>
  </si>
  <si>
    <t>L_20-1-17-1-08-03-0-1275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</si>
  <si>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</si>
  <si>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</si>
  <si>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</si>
  <si>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</si>
  <si>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</si>
  <si>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</si>
  <si>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</si>
  <si>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</si>
  <si>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</si>
  <si>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</si>
  <si>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</si>
  <si>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</si>
  <si>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</si>
  <si>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</si>
  <si>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</si>
  <si>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</si>
  <si>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</si>
  <si>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</si>
  <si>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</si>
  <si>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</si>
  <si>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</si>
  <si>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</si>
  <si>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</si>
  <si>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</si>
  <si>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</si>
  <si>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</si>
  <si>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</si>
  <si>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</si>
  <si>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</si>
  <si>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</si>
  <si>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</si>
  <si>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</si>
  <si>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</si>
  <si>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</si>
  <si>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</si>
  <si>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</si>
  <si>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</si>
  <si>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</si>
  <si>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П9-54</t>
  </si>
  <si>
    <t>101 м</t>
  </si>
  <si>
    <t>М4-02</t>
  </si>
  <si>
    <t>Утвержденный план</t>
  </si>
  <si>
    <t>Распоряжение заместителя генерального директора по капитальному строительству АО "ЛОЭСК" от 28.01.2022 № 9</t>
  </si>
  <si>
    <t>Год раскрытия информации: 2021</t>
  </si>
  <si>
    <t>100 м</t>
  </si>
  <si>
    <t>М4-01</t>
  </si>
  <si>
    <t>Год раскрытия информации: 2022 год</t>
  </si>
  <si>
    <t>Наименование инвестиционного проекта: Всев, Стр-во 4КЛ-10 кВ от ПС-312 Слобода до проектируемой 2БКРТП-10/0,4 кВ на территории ЖК "ID Кудрово" в г. Кудрово ЛО (20-1-17-1-08-03-0-1275)</t>
  </si>
  <si>
    <t>Идентификатор инвестиционного проекта: L_20-1-17-1-08-03-0-1275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</si>
</sst>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13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7" fillId="0" borderId="0" xfId="260" applyNumberFormat="1" applyFont="1" applyFill="1" applyProtection="1"/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24" borderId="18" xfId="2" applyFont="1" applyFill="1" applyBorder="1" applyAlignment="1">
      <alignment horizontal="center" vertical="center"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 wrapText="1"/>
    </xf>
    <xf numFmtId="0" fontId="6" fillId="0" borderId="35" xfId="2" applyFont="1" applyFill="1" applyBorder="1" applyAlignment="1">
      <alignment horizontal="center" vertical="center"/>
    </xf>
    <xf numFmtId="49" fontId="6" fillId="24" borderId="18" xfId="2" applyNumberFormat="1" applyFont="1" applyFill="1" applyBorder="1" applyAlignment="1">
      <alignment horizontal="center" vertical="center" wrapText="1"/>
    </xf>
    <xf numFmtId="0" fontId="6" fillId="24" borderId="35" xfId="2" applyFont="1" applyFill="1" applyBorder="1" applyAlignment="1">
      <alignment horizontal="center" vertical="center" wrapText="1"/>
    </xf>
    <xf numFmtId="3" fontId="6" fillId="24" borderId="18" xfId="2" applyNumberFormat="1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/>
    </xf>
    <xf numFmtId="0" fontId="6" fillId="24" borderId="29" xfId="2" applyFont="1" applyFill="1" applyBorder="1" applyAlignment="1">
      <alignment horizontal="center" vertical="center" wrapText="1"/>
    </xf>
    <xf numFmtId="0" fontId="35" fillId="24" borderId="18" xfId="2" applyFont="1" applyFill="1" applyBorder="1" applyAlignment="1">
      <alignment horizontal="center" vertical="center" wrapText="1"/>
    </xf>
    <xf numFmtId="49" fontId="6" fillId="24" borderId="28" xfId="2" applyNumberFormat="1" applyFont="1" applyFill="1" applyBorder="1" applyAlignment="1">
      <alignment horizontal="center" vertical="center" wrapText="1"/>
    </xf>
    <xf numFmtId="0" fontId="6" fillId="24" borderId="28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55" applyFont="1" applyFill="1" applyAlignment="1">
      <alignment vertical="center"/>
    </xf>
    <xf numFmtId="0" fontId="6" fillId="0" borderId="0" xfId="39" applyFont="1" applyFill="1" applyAlignment="1">
      <alignment vertical="center"/>
    </xf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8" fillId="0" borderId="38" xfId="72" applyNumberFormat="1" applyFont="1" applyFill="1" applyBorder="1" applyAlignment="1" applyProtection="1">
      <alignment horizontal="center" vertical="center"/>
      <protection locked="0"/>
    </xf>
    <xf numFmtId="0" fontId="6" fillId="0" borderId="36" xfId="2" applyFont="1" applyFill="1" applyBorder="1" applyAlignment="1">
      <alignment horizontal="center" vertical="center" wrapText="1"/>
    </xf>
    <xf numFmtId="0" fontId="6" fillId="0" borderId="37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24" borderId="35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35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S33"/>
  <sheetViews>
    <sheetView zoomScale="85" zoomScaleNormal="85" workbookViewId="0"/>
  </sheetViews>
  <sheetFormatPr defaultRowHeight="15.6" x14ac:dyDescent="0.3"/>
  <cols>
    <col min="1" max="1" width="10.6640625" style="105" customWidth="1"/>
    <col min="2" max="2" width="55.6640625" style="105" customWidth="1"/>
    <col min="3" max="3" width="31.6640625" style="105" customWidth="1"/>
    <col min="4" max="4" width="59.33203125" style="106" customWidth="1"/>
    <col min="5" max="5" width="16.109375" style="105" customWidth="1"/>
    <col min="6" max="6" width="13.109375" style="105" customWidth="1"/>
    <col min="7" max="7" width="12.33203125" style="105" customWidth="1"/>
    <col min="8" max="8" width="12.88671875" style="107" customWidth="1"/>
    <col min="9" max="9" width="18" style="107" customWidth="1"/>
    <col min="10" max="10" width="15.109375" style="107" customWidth="1"/>
    <col min="11" max="11" width="14.33203125" style="107" customWidth="1"/>
    <col min="12" max="12" width="14.109375" style="107" customWidth="1"/>
    <col min="13" max="13" width="12.109375" style="107" customWidth="1"/>
    <col min="14" max="14" width="12.88671875" style="107" customWidth="1"/>
    <col min="15" max="15" width="10.88671875" style="107" customWidth="1"/>
    <col min="16" max="16" width="15.33203125" style="107" customWidth="1"/>
    <col min="17" max="17" width="16.44140625" style="107" customWidth="1"/>
    <col min="18" max="18" width="13" style="107" customWidth="1"/>
    <col min="19" max="19" width="17" style="107" customWidth="1"/>
  </cols>
  <sheetData>
    <row r="1" spans="1:19" x14ac:dyDescent="0.3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3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3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3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3">
      <c r="A5" s="120" t="s">
        <v>26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52"/>
    </row>
    <row r="6" spans="1:19" x14ac:dyDescent="0.3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53"/>
    </row>
    <row r="7" spans="1:19" x14ac:dyDescent="0.3">
      <c r="A7" s="1"/>
      <c r="B7" s="1"/>
      <c r="C7" s="1"/>
      <c r="D7" s="20"/>
      <c r="E7" s="7" t="s">
        <v>63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3">
      <c r="A8" s="1"/>
      <c r="B8" s="1"/>
      <c r="C8" s="1"/>
      <c r="D8" s="20"/>
      <c r="E8" s="84" t="s">
        <v>8</v>
      </c>
      <c r="F8" s="84"/>
      <c r="G8" s="84"/>
      <c r="H8" s="85"/>
      <c r="I8" s="85"/>
      <c r="J8" s="18"/>
      <c r="K8" s="17"/>
      <c r="L8" s="17"/>
      <c r="M8" s="17"/>
      <c r="N8" s="18"/>
      <c r="O8" s="18"/>
      <c r="P8" s="18"/>
      <c r="Q8" s="85"/>
      <c r="R8" s="85"/>
      <c r="S8" s="18"/>
    </row>
    <row r="9" spans="1:19" x14ac:dyDescent="0.3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3">
      <c r="A10" s="4"/>
      <c r="B10" s="4"/>
      <c r="C10" s="4"/>
      <c r="D10" s="24"/>
      <c r="E10" s="7" t="s">
        <v>110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3">
      <c r="A11" s="86"/>
      <c r="B11" s="86"/>
      <c r="C11" s="86"/>
      <c r="D11" s="87"/>
      <c r="E11" s="86"/>
      <c r="F11" s="86"/>
      <c r="G11" s="86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</row>
    <row r="12" spans="1:19" x14ac:dyDescent="0.3">
      <c r="A12" s="86"/>
      <c r="B12" s="86"/>
      <c r="C12" s="86"/>
      <c r="D12" s="87"/>
      <c r="E12" s="7"/>
      <c r="F12" s="7"/>
      <c r="G12" s="7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</row>
    <row r="13" spans="1:19" x14ac:dyDescent="0.3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53"/>
    </row>
    <row r="14" spans="1:19" x14ac:dyDescent="0.3">
      <c r="A14" s="5"/>
      <c r="B14" s="9"/>
      <c r="C14" s="11"/>
      <c r="D14" s="25"/>
      <c r="E14" s="9"/>
      <c r="F14" s="9"/>
      <c r="G14" s="9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</row>
    <row r="15" spans="1:19" x14ac:dyDescent="0.3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3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123" t="s">
        <v>18</v>
      </c>
      <c r="B17" s="123" t="s">
        <v>10</v>
      </c>
      <c r="C17" s="123" t="s">
        <v>9</v>
      </c>
      <c r="D17" s="123" t="s">
        <v>13</v>
      </c>
      <c r="E17" s="116" t="s">
        <v>15</v>
      </c>
      <c r="F17" s="123" t="s">
        <v>19</v>
      </c>
      <c r="G17" s="123" t="s">
        <v>23</v>
      </c>
      <c r="H17" s="114" t="s">
        <v>7</v>
      </c>
      <c r="I17" s="115"/>
      <c r="J17" s="115"/>
      <c r="K17" s="115"/>
      <c r="L17" s="116" t="s">
        <v>3</v>
      </c>
      <c r="M17" s="116"/>
      <c r="N17" s="116"/>
      <c r="O17" s="116"/>
      <c r="P17" s="116"/>
      <c r="Q17" s="116"/>
      <c r="R17" s="116"/>
      <c r="S17" s="116" t="s">
        <v>12</v>
      </c>
    </row>
    <row r="18" spans="1:19" ht="116.25" customHeight="1" x14ac:dyDescent="0.3">
      <c r="A18" s="124"/>
      <c r="B18" s="124"/>
      <c r="C18" s="124"/>
      <c r="D18" s="124"/>
      <c r="E18" s="116"/>
      <c r="F18" s="124"/>
      <c r="G18" s="124"/>
      <c r="H18" s="51" t="s">
        <v>1</v>
      </c>
      <c r="I18" s="51" t="s">
        <v>55</v>
      </c>
      <c r="J18" s="51" t="s">
        <v>24</v>
      </c>
      <c r="K18" s="51" t="s">
        <v>20</v>
      </c>
      <c r="L18" s="89" t="s">
        <v>21</v>
      </c>
      <c r="M18" s="89" t="s">
        <v>11</v>
      </c>
      <c r="N18" s="89" t="s">
        <v>14</v>
      </c>
      <c r="O18" s="89" t="s">
        <v>2</v>
      </c>
      <c r="P18" s="89" t="s">
        <v>6</v>
      </c>
      <c r="Q18" s="89" t="s">
        <v>16</v>
      </c>
      <c r="R18" s="62" t="s">
        <v>0</v>
      </c>
      <c r="S18" s="116"/>
    </row>
    <row r="19" spans="1:19" s="91" customFormat="1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f t="shared" ref="I19" si="0">H19+1</f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90">
        <v>18</v>
      </c>
      <c r="S19" s="12">
        <v>19</v>
      </c>
    </row>
    <row r="20" spans="1:19" ht="31.2" customHeight="1" x14ac:dyDescent="0.3">
      <c r="A20" s="92" t="s">
        <v>64</v>
      </c>
      <c r="B20" s="93" t="s">
        <v>65</v>
      </c>
      <c r="C20" s="93" t="s">
        <v>66</v>
      </c>
      <c r="D20" s="21" t="s">
        <v>27</v>
      </c>
      <c r="E20" s="94" t="s">
        <v>61</v>
      </c>
      <c r="F20" s="95">
        <v>1</v>
      </c>
      <c r="G20" s="95" t="s">
        <v>56</v>
      </c>
      <c r="H20" s="96" t="s">
        <v>58</v>
      </c>
      <c r="I20" s="89">
        <v>4</v>
      </c>
      <c r="J20" s="97" t="s">
        <v>104</v>
      </c>
      <c r="K20" s="117"/>
      <c r="L20" s="89">
        <v>2</v>
      </c>
      <c r="M20" s="89">
        <f>M21-M24</f>
        <v>3.7</v>
      </c>
      <c r="N20" s="51" t="s">
        <v>28</v>
      </c>
      <c r="O20" s="89" t="s">
        <v>59</v>
      </c>
      <c r="P20" s="98">
        <v>2703</v>
      </c>
      <c r="Q20" s="99">
        <v>1</v>
      </c>
      <c r="R20" s="26">
        <f>M20*P20*Q20*L20</f>
        <v>20002.2</v>
      </c>
      <c r="S20" s="29"/>
    </row>
    <row r="21" spans="1:19" ht="30.75" customHeight="1" x14ac:dyDescent="0.3">
      <c r="A21" s="42"/>
      <c r="B21" s="39"/>
      <c r="C21" s="39"/>
      <c r="D21" s="21" t="s">
        <v>57</v>
      </c>
      <c r="E21" s="63"/>
      <c r="F21" s="36"/>
      <c r="G21" s="36"/>
      <c r="H21" s="96"/>
      <c r="I21" s="89">
        <v>630</v>
      </c>
      <c r="J21" s="100"/>
      <c r="K21" s="118"/>
      <c r="L21" s="89">
        <v>4</v>
      </c>
      <c r="M21" s="89">
        <v>4.7</v>
      </c>
      <c r="N21" s="51" t="s">
        <v>28</v>
      </c>
      <c r="O21" s="89" t="s">
        <v>62</v>
      </c>
      <c r="P21" s="89">
        <v>4442</v>
      </c>
      <c r="Q21" s="99">
        <v>1.08</v>
      </c>
      <c r="R21" s="26">
        <f>M21*P21*Q21*L21</f>
        <v>90190.368000000017</v>
      </c>
      <c r="S21" s="29"/>
    </row>
    <row r="22" spans="1:19" ht="31.2" x14ac:dyDescent="0.3">
      <c r="A22" s="42"/>
      <c r="B22" s="39"/>
      <c r="C22" s="39"/>
      <c r="D22" s="21" t="s">
        <v>29</v>
      </c>
      <c r="E22" s="63"/>
      <c r="F22" s="36"/>
      <c r="G22" s="36"/>
      <c r="H22" s="96"/>
      <c r="I22" s="89"/>
      <c r="J22" s="100"/>
      <c r="K22" s="118"/>
      <c r="L22" s="101"/>
      <c r="M22" s="89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2" x14ac:dyDescent="0.3">
      <c r="A23" s="42"/>
      <c r="B23" s="39"/>
      <c r="C23" s="39"/>
      <c r="D23" s="21" t="s">
        <v>32</v>
      </c>
      <c r="E23" s="63"/>
      <c r="F23" s="36"/>
      <c r="G23" s="36"/>
      <c r="H23" s="96"/>
      <c r="I23" s="89"/>
      <c r="J23" s="100"/>
      <c r="K23" s="118"/>
      <c r="L23" s="101"/>
      <c r="M23" s="89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2" x14ac:dyDescent="0.3">
      <c r="A24" s="42"/>
      <c r="B24" s="39"/>
      <c r="C24" s="39"/>
      <c r="D24" s="21" t="s">
        <v>34</v>
      </c>
      <c r="E24" s="63"/>
      <c r="F24" s="36"/>
      <c r="G24" s="36"/>
      <c r="H24" s="96"/>
      <c r="I24" s="89">
        <v>3</v>
      </c>
      <c r="J24" s="100"/>
      <c r="K24" s="118"/>
      <c r="L24" s="89">
        <v>2</v>
      </c>
      <c r="M24" s="89">
        <v>1</v>
      </c>
      <c r="N24" s="26" t="s">
        <v>35</v>
      </c>
      <c r="O24" s="89" t="s">
        <v>60</v>
      </c>
      <c r="P24" s="89">
        <v>23636</v>
      </c>
      <c r="Q24" s="26">
        <v>1.08</v>
      </c>
      <c r="R24" s="26">
        <f>M24*P24*Q24*L24</f>
        <v>51053.760000000002</v>
      </c>
      <c r="S24" s="29"/>
    </row>
    <row r="25" spans="1:19" ht="31.2" x14ac:dyDescent="0.3">
      <c r="A25" s="42"/>
      <c r="B25" s="39"/>
      <c r="C25" s="39"/>
      <c r="D25" s="21" t="s">
        <v>36</v>
      </c>
      <c r="E25" s="63"/>
      <c r="F25" s="36"/>
      <c r="G25" s="36"/>
      <c r="H25" s="96"/>
      <c r="I25" s="89"/>
      <c r="J25" s="100"/>
      <c r="K25" s="118"/>
      <c r="L25" s="101"/>
      <c r="M25" s="89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2" x14ac:dyDescent="0.3">
      <c r="A26" s="42"/>
      <c r="B26" s="39"/>
      <c r="C26" s="39"/>
      <c r="D26" s="21" t="s">
        <v>39</v>
      </c>
      <c r="E26" s="63"/>
      <c r="F26" s="36"/>
      <c r="G26" s="36"/>
      <c r="H26" s="96"/>
      <c r="I26" s="89"/>
      <c r="J26" s="100"/>
      <c r="K26" s="118"/>
      <c r="L26" s="101"/>
      <c r="M26" s="89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3">
      <c r="A27" s="42"/>
      <c r="B27" s="39"/>
      <c r="C27" s="39"/>
      <c r="D27" s="21" t="s">
        <v>41</v>
      </c>
      <c r="E27" s="63"/>
      <c r="F27" s="36"/>
      <c r="G27" s="36"/>
      <c r="H27" s="96"/>
      <c r="I27" s="89"/>
      <c r="J27" s="100"/>
      <c r="K27" s="118"/>
      <c r="L27" s="101"/>
      <c r="M27" s="89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2" x14ac:dyDescent="0.3">
      <c r="A28" s="42"/>
      <c r="B28" s="39"/>
      <c r="C28" s="39"/>
      <c r="D28" s="21" t="s">
        <v>43</v>
      </c>
      <c r="E28" s="63"/>
      <c r="F28" s="36"/>
      <c r="G28" s="36"/>
      <c r="H28" s="96"/>
      <c r="I28" s="89"/>
      <c r="J28" s="100"/>
      <c r="K28" s="118"/>
      <c r="L28" s="101"/>
      <c r="M28" s="89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2" x14ac:dyDescent="0.3">
      <c r="A29" s="42"/>
      <c r="B29" s="39"/>
      <c r="C29" s="39"/>
      <c r="D29" s="21" t="s">
        <v>46</v>
      </c>
      <c r="E29" s="63"/>
      <c r="F29" s="36"/>
      <c r="G29" s="36"/>
      <c r="H29" s="96"/>
      <c r="I29" s="89"/>
      <c r="J29" s="100"/>
      <c r="K29" s="118"/>
      <c r="L29" s="101"/>
      <c r="M29" s="89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2" x14ac:dyDescent="0.3">
      <c r="A30" s="42"/>
      <c r="B30" s="39"/>
      <c r="C30" s="39"/>
      <c r="D30" s="21" t="s">
        <v>49</v>
      </c>
      <c r="E30" s="63"/>
      <c r="F30" s="36"/>
      <c r="G30" s="36"/>
      <c r="H30" s="96"/>
      <c r="I30" s="89"/>
      <c r="J30" s="100"/>
      <c r="K30" s="118"/>
      <c r="L30" s="101"/>
      <c r="M30" s="89">
        <v>0</v>
      </c>
      <c r="N30" s="26" t="s">
        <v>111</v>
      </c>
      <c r="O30" s="26" t="s">
        <v>112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3">
      <c r="A31" s="42"/>
      <c r="B31" s="39"/>
      <c r="C31" s="39"/>
      <c r="D31" s="21" t="s">
        <v>50</v>
      </c>
      <c r="E31" s="63"/>
      <c r="F31" s="36"/>
      <c r="G31" s="36"/>
      <c r="H31" s="96"/>
      <c r="I31" s="89"/>
      <c r="J31" s="100"/>
      <c r="K31" s="118"/>
      <c r="L31" s="101"/>
      <c r="M31" s="89">
        <v>0</v>
      </c>
      <c r="N31" s="26" t="s">
        <v>51</v>
      </c>
      <c r="O31" s="26" t="s">
        <v>52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2" thickBot="1" x14ac:dyDescent="0.35">
      <c r="A32" s="43"/>
      <c r="B32" s="40"/>
      <c r="C32" s="40"/>
      <c r="D32" s="22" t="s">
        <v>53</v>
      </c>
      <c r="E32" s="67"/>
      <c r="F32" s="37"/>
      <c r="G32" s="37"/>
      <c r="H32" s="102"/>
      <c r="I32" s="103"/>
      <c r="J32" s="104"/>
      <c r="K32" s="119"/>
      <c r="L32" s="103"/>
      <c r="M32" s="103">
        <f>M21</f>
        <v>4.7</v>
      </c>
      <c r="N32" s="27" t="s">
        <v>28</v>
      </c>
      <c r="O32" s="27" t="s">
        <v>54</v>
      </c>
      <c r="P32" s="27">
        <v>611</v>
      </c>
      <c r="Q32" s="27">
        <v>1</v>
      </c>
      <c r="R32" s="27">
        <f t="shared" si="1"/>
        <v>2871.7000000000003</v>
      </c>
      <c r="S32" s="27"/>
    </row>
    <row r="33" spans="1:19" ht="31.8" thickTop="1" x14ac:dyDescent="0.3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164118.02800000002</v>
      </c>
      <c r="S33" s="16" t="s">
        <v>5</v>
      </c>
    </row>
  </sheetData>
  <mergeCells count="14">
    <mergeCell ref="H17:K17"/>
    <mergeCell ref="L17:R17"/>
    <mergeCell ref="S17:S18"/>
    <mergeCell ref="K20:K32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S34"/>
  <sheetViews>
    <sheetView zoomScale="70" zoomScaleNormal="70" workbookViewId="0"/>
  </sheetViews>
  <sheetFormatPr defaultColWidth="9.109375" defaultRowHeight="15.6" x14ac:dyDescent="0.3"/>
  <cols>
    <col min="1" max="1" width="10.6640625" style="68" customWidth="1"/>
    <col min="2" max="2" width="55.6640625" style="68" customWidth="1"/>
    <col min="3" max="3" width="31.6640625" style="68" customWidth="1"/>
    <col min="4" max="4" width="59.33203125" style="69" customWidth="1"/>
    <col min="5" max="5" width="16.109375" style="68" customWidth="1"/>
    <col min="6" max="6" width="13.109375" style="68" customWidth="1"/>
    <col min="7" max="7" width="12.33203125" style="68" customWidth="1"/>
    <col min="8" max="8" width="12.88671875" style="70" customWidth="1"/>
    <col min="9" max="9" width="18" style="70" customWidth="1"/>
    <col min="10" max="10" width="15.109375" style="70" customWidth="1"/>
    <col min="11" max="11" width="14.33203125" style="70" customWidth="1"/>
    <col min="12" max="12" width="14.109375" style="70" customWidth="1"/>
    <col min="13" max="13" width="12.109375" style="70" customWidth="1"/>
    <col min="14" max="14" width="12.88671875" style="70" customWidth="1"/>
    <col min="15" max="15" width="10.88671875" style="70" customWidth="1"/>
    <col min="16" max="16" width="15.33203125" style="70" customWidth="1"/>
    <col min="17" max="17" width="16.44140625" style="70" customWidth="1"/>
    <col min="18" max="18" width="13" style="70" customWidth="1"/>
    <col min="19" max="19" width="17" style="70" customWidth="1"/>
    <col min="20" max="16384" width="9.109375" style="46"/>
  </cols>
  <sheetData>
    <row r="1" spans="1:19" x14ac:dyDescent="0.3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3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3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3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3">
      <c r="A5" s="120" t="s">
        <v>26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48"/>
    </row>
    <row r="6" spans="1:19" x14ac:dyDescent="0.3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49"/>
    </row>
    <row r="7" spans="1:19" x14ac:dyDescent="0.3">
      <c r="A7" s="1"/>
      <c r="B7" s="1"/>
      <c r="C7" s="1"/>
      <c r="D7" s="20"/>
      <c r="E7" s="7" t="s">
        <v>63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3">
      <c r="A8" s="1"/>
      <c r="B8" s="1"/>
      <c r="C8" s="1"/>
      <c r="D8" s="20"/>
      <c r="E8" s="54" t="s">
        <v>8</v>
      </c>
      <c r="F8" s="54"/>
      <c r="G8" s="54"/>
      <c r="H8" s="55"/>
      <c r="I8" s="55"/>
      <c r="J8" s="18"/>
      <c r="K8" s="17"/>
      <c r="L8" s="17"/>
      <c r="M8" s="17"/>
      <c r="N8" s="18"/>
      <c r="O8" s="18"/>
      <c r="P8" s="18"/>
      <c r="Q8" s="55"/>
      <c r="R8" s="55"/>
      <c r="S8" s="18"/>
    </row>
    <row r="9" spans="1:19" x14ac:dyDescent="0.3">
      <c r="A9" s="108" t="s">
        <v>113</v>
      </c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3">
      <c r="A10" s="109" t="s">
        <v>114</v>
      </c>
      <c r="B10" s="4"/>
      <c r="C10" s="4"/>
      <c r="D10" s="24"/>
      <c r="E10" s="7"/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3">
      <c r="A11" s="110" t="s">
        <v>115</v>
      </c>
      <c r="B11" s="56"/>
      <c r="C11" s="56"/>
      <c r="D11" s="57"/>
      <c r="E11" s="56"/>
      <c r="F11" s="56"/>
      <c r="G11" s="56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19" x14ac:dyDescent="0.3">
      <c r="A12" s="56"/>
      <c r="B12" s="56"/>
      <c r="C12" s="56"/>
      <c r="D12" s="57"/>
      <c r="E12" s="7"/>
      <c r="F12" s="7"/>
      <c r="G12" s="7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</row>
    <row r="13" spans="1:19" x14ac:dyDescent="0.3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49"/>
    </row>
    <row r="14" spans="1:19" x14ac:dyDescent="0.3">
      <c r="A14" s="5"/>
      <c r="B14" s="9"/>
      <c r="C14" s="11"/>
      <c r="D14" s="25"/>
      <c r="E14" s="9"/>
      <c r="F14" s="9"/>
      <c r="G14" s="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</row>
    <row r="15" spans="1:19" x14ac:dyDescent="0.3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3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131" t="s">
        <v>18</v>
      </c>
      <c r="B17" s="131" t="s">
        <v>10</v>
      </c>
      <c r="C17" s="131" t="s">
        <v>9</v>
      </c>
      <c r="D17" s="131" t="s">
        <v>13</v>
      </c>
      <c r="E17" s="132" t="s">
        <v>15</v>
      </c>
      <c r="F17" s="133" t="s">
        <v>19</v>
      </c>
      <c r="G17" s="134" t="s">
        <v>23</v>
      </c>
      <c r="H17" s="128" t="s">
        <v>7</v>
      </c>
      <c r="I17" s="129"/>
      <c r="J17" s="129"/>
      <c r="K17" s="129"/>
      <c r="L17" s="116" t="s">
        <v>3</v>
      </c>
      <c r="M17" s="116"/>
      <c r="N17" s="116"/>
      <c r="O17" s="116"/>
      <c r="P17" s="116"/>
      <c r="Q17" s="116"/>
      <c r="R17" s="116"/>
      <c r="S17" s="130" t="s">
        <v>12</v>
      </c>
    </row>
    <row r="18" spans="1:19" ht="116.25" customHeight="1" x14ac:dyDescent="0.3">
      <c r="A18" s="124"/>
      <c r="B18" s="124"/>
      <c r="C18" s="124"/>
      <c r="D18" s="124"/>
      <c r="E18" s="132"/>
      <c r="F18" s="124"/>
      <c r="G18" s="124"/>
      <c r="H18" s="50" t="s">
        <v>1</v>
      </c>
      <c r="I18" s="50" t="s">
        <v>55</v>
      </c>
      <c r="J18" s="50" t="s">
        <v>24</v>
      </c>
      <c r="K18" s="50" t="s">
        <v>20</v>
      </c>
      <c r="L18" s="47" t="s">
        <v>21</v>
      </c>
      <c r="M18" s="50" t="s">
        <v>11</v>
      </c>
      <c r="N18" s="50" t="s">
        <v>14</v>
      </c>
      <c r="O18" s="59" t="s">
        <v>2</v>
      </c>
      <c r="P18" s="59" t="s">
        <v>6</v>
      </c>
      <c r="Q18" s="59" t="s">
        <v>16</v>
      </c>
      <c r="R18" s="6" t="s">
        <v>0</v>
      </c>
      <c r="S18" s="130"/>
    </row>
    <row r="19" spans="1:19" s="60" customFormat="1" x14ac:dyDescent="0.3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2" customHeight="1" x14ac:dyDescent="0.3">
      <c r="A20" s="41" t="s">
        <v>64</v>
      </c>
      <c r="B20" s="38" t="s">
        <v>65</v>
      </c>
      <c r="C20" s="38" t="s">
        <v>66</v>
      </c>
      <c r="D20" s="21" t="s">
        <v>27</v>
      </c>
      <c r="E20" s="32" t="s">
        <v>61</v>
      </c>
      <c r="F20" s="35">
        <v>1</v>
      </c>
      <c r="G20" s="35" t="s">
        <v>56</v>
      </c>
      <c r="H20" s="61" t="s">
        <v>58</v>
      </c>
      <c r="I20" s="47">
        <v>4</v>
      </c>
      <c r="J20" s="32" t="s">
        <v>109</v>
      </c>
      <c r="K20" s="125"/>
      <c r="L20" s="47">
        <v>2</v>
      </c>
      <c r="M20" s="47">
        <f>M21-M24</f>
        <v>3.7</v>
      </c>
      <c r="N20" s="47" t="s">
        <v>28</v>
      </c>
      <c r="O20" s="47" t="s">
        <v>59</v>
      </c>
      <c r="P20" s="62">
        <v>2703</v>
      </c>
      <c r="Q20" s="26">
        <v>1</v>
      </c>
      <c r="R20" s="26">
        <f>M20*P20*Q20*L20</f>
        <v>20002.2</v>
      </c>
      <c r="S20" s="29"/>
    </row>
    <row r="21" spans="1:19" ht="30.75" customHeight="1" x14ac:dyDescent="0.3">
      <c r="A21" s="42"/>
      <c r="B21" s="39"/>
      <c r="C21" s="39"/>
      <c r="D21" s="21" t="s">
        <v>57</v>
      </c>
      <c r="E21" s="33"/>
      <c r="F21" s="36"/>
      <c r="G21" s="36"/>
      <c r="H21" s="61"/>
      <c r="I21" s="47">
        <v>630</v>
      </c>
      <c r="J21" s="33"/>
      <c r="K21" s="126"/>
      <c r="L21" s="47">
        <v>4</v>
      </c>
      <c r="M21" s="47">
        <v>4.7</v>
      </c>
      <c r="N21" s="47" t="s">
        <v>28</v>
      </c>
      <c r="O21" s="47" t="s">
        <v>62</v>
      </c>
      <c r="P21" s="47">
        <v>4442</v>
      </c>
      <c r="Q21" s="26">
        <v>1.08</v>
      </c>
      <c r="R21" s="26">
        <f>M21*P21*Q21*L21</f>
        <v>90190.368000000017</v>
      </c>
      <c r="S21" s="29"/>
    </row>
    <row r="22" spans="1:19" ht="31.2" x14ac:dyDescent="0.3">
      <c r="A22" s="42"/>
      <c r="B22" s="39"/>
      <c r="C22" s="39"/>
      <c r="D22" s="21" t="s">
        <v>29</v>
      </c>
      <c r="E22" s="33"/>
      <c r="F22" s="36"/>
      <c r="G22" s="36"/>
      <c r="H22" s="61"/>
      <c r="I22" s="47"/>
      <c r="J22" s="33"/>
      <c r="K22" s="126"/>
      <c r="L22" s="64"/>
      <c r="M22" s="47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3" si="1">M22*P22*Q22</f>
        <v>0</v>
      </c>
      <c r="S22" s="29"/>
    </row>
    <row r="23" spans="1:19" ht="31.2" x14ac:dyDescent="0.3">
      <c r="A23" s="42"/>
      <c r="B23" s="39"/>
      <c r="C23" s="39"/>
      <c r="D23" s="21" t="s">
        <v>32</v>
      </c>
      <c r="E23" s="33"/>
      <c r="F23" s="36"/>
      <c r="G23" s="36"/>
      <c r="H23" s="61"/>
      <c r="I23" s="47"/>
      <c r="J23" s="33"/>
      <c r="K23" s="126"/>
      <c r="L23" s="64"/>
      <c r="M23" s="47">
        <v>2500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5800</v>
      </c>
      <c r="S23" s="29"/>
    </row>
    <row r="24" spans="1:19" ht="31.2" x14ac:dyDescent="0.3">
      <c r="A24" s="42"/>
      <c r="B24" s="39"/>
      <c r="C24" s="39"/>
      <c r="D24" s="21" t="s">
        <v>34</v>
      </c>
      <c r="E24" s="33"/>
      <c r="F24" s="36"/>
      <c r="G24" s="36"/>
      <c r="H24" s="61"/>
      <c r="I24" s="47">
        <v>3</v>
      </c>
      <c r="J24" s="33"/>
      <c r="K24" s="126"/>
      <c r="L24" s="47">
        <v>2</v>
      </c>
      <c r="M24" s="47">
        <v>1</v>
      </c>
      <c r="N24" s="26" t="s">
        <v>35</v>
      </c>
      <c r="O24" s="47" t="s">
        <v>60</v>
      </c>
      <c r="P24" s="47">
        <v>23636</v>
      </c>
      <c r="Q24" s="26">
        <v>1.08</v>
      </c>
      <c r="R24" s="26">
        <f>M24*P24*Q24*L24</f>
        <v>51053.760000000002</v>
      </c>
      <c r="S24" s="29"/>
    </row>
    <row r="25" spans="1:19" ht="31.2" x14ac:dyDescent="0.3">
      <c r="A25" s="42"/>
      <c r="B25" s="39"/>
      <c r="C25" s="39"/>
      <c r="D25" s="21" t="s">
        <v>36</v>
      </c>
      <c r="E25" s="33"/>
      <c r="F25" s="36"/>
      <c r="G25" s="36"/>
      <c r="H25" s="61"/>
      <c r="I25" s="47"/>
      <c r="J25" s="33"/>
      <c r="K25" s="126"/>
      <c r="L25" s="64"/>
      <c r="M25" s="47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2" x14ac:dyDescent="0.3">
      <c r="A26" s="42"/>
      <c r="B26" s="39"/>
      <c r="C26" s="39"/>
      <c r="D26" s="21" t="s">
        <v>39</v>
      </c>
      <c r="E26" s="33"/>
      <c r="F26" s="36"/>
      <c r="G26" s="36"/>
      <c r="H26" s="61"/>
      <c r="I26" s="47"/>
      <c r="J26" s="33"/>
      <c r="K26" s="126"/>
      <c r="L26" s="64"/>
      <c r="M26" s="47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3">
      <c r="A27" s="42"/>
      <c r="B27" s="39"/>
      <c r="C27" s="39"/>
      <c r="D27" s="21" t="s">
        <v>41</v>
      </c>
      <c r="E27" s="33"/>
      <c r="F27" s="36"/>
      <c r="G27" s="36"/>
      <c r="H27" s="61"/>
      <c r="I27" s="47"/>
      <c r="J27" s="33"/>
      <c r="K27" s="126"/>
      <c r="L27" s="64"/>
      <c r="M27" s="47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2" x14ac:dyDescent="0.3">
      <c r="A28" s="42"/>
      <c r="B28" s="39"/>
      <c r="C28" s="39"/>
      <c r="D28" s="21" t="s">
        <v>43</v>
      </c>
      <c r="E28" s="33"/>
      <c r="F28" s="36"/>
      <c r="G28" s="36"/>
      <c r="H28" s="61"/>
      <c r="I28" s="47"/>
      <c r="J28" s="33"/>
      <c r="K28" s="126"/>
      <c r="L28" s="64"/>
      <c r="M28" s="47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2" x14ac:dyDescent="0.3">
      <c r="A29" s="42"/>
      <c r="B29" s="39"/>
      <c r="C29" s="39"/>
      <c r="D29" s="21" t="s">
        <v>46</v>
      </c>
      <c r="E29" s="33"/>
      <c r="F29" s="36"/>
      <c r="G29" s="36"/>
      <c r="H29" s="61"/>
      <c r="I29" s="47"/>
      <c r="J29" s="33"/>
      <c r="K29" s="126"/>
      <c r="L29" s="64"/>
      <c r="M29" s="47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2" x14ac:dyDescent="0.3">
      <c r="A30" s="42"/>
      <c r="B30" s="39"/>
      <c r="C30" s="39"/>
      <c r="D30" s="21" t="s">
        <v>49</v>
      </c>
      <c r="E30" s="33"/>
      <c r="F30" s="36"/>
      <c r="G30" s="36"/>
      <c r="H30" s="61"/>
      <c r="I30" s="47"/>
      <c r="J30" s="33"/>
      <c r="K30" s="126"/>
      <c r="L30" s="64"/>
      <c r="M30" s="47">
        <v>4.7</v>
      </c>
      <c r="N30" s="44" t="s">
        <v>35</v>
      </c>
      <c r="O30" s="44" t="s">
        <v>105</v>
      </c>
      <c r="P30" s="44">
        <v>167</v>
      </c>
      <c r="Q30" s="44">
        <v>1</v>
      </c>
      <c r="R30" s="45">
        <f t="shared" si="1"/>
        <v>784.9</v>
      </c>
      <c r="S30" s="29"/>
    </row>
    <row r="31" spans="1:19" x14ac:dyDescent="0.3">
      <c r="A31" s="42"/>
      <c r="B31" s="39"/>
      <c r="C31" s="39"/>
      <c r="D31" s="21"/>
      <c r="E31" s="33"/>
      <c r="F31" s="36"/>
      <c r="G31" s="36"/>
      <c r="H31" s="61"/>
      <c r="I31" s="47"/>
      <c r="J31" s="33"/>
      <c r="K31" s="126"/>
      <c r="L31" s="64"/>
      <c r="M31" s="47">
        <v>1</v>
      </c>
      <c r="N31" s="26" t="s">
        <v>106</v>
      </c>
      <c r="O31" s="26" t="s">
        <v>107</v>
      </c>
      <c r="P31" s="26">
        <v>6.9</v>
      </c>
      <c r="Q31" s="26">
        <v>1.18</v>
      </c>
      <c r="R31" s="26">
        <f t="shared" ref="R31" si="2">M31*P31*Q31</f>
        <v>8.1419999999999995</v>
      </c>
      <c r="S31" s="29"/>
    </row>
    <row r="32" spans="1:19" x14ac:dyDescent="0.3">
      <c r="A32" s="42"/>
      <c r="B32" s="39"/>
      <c r="C32" s="39"/>
      <c r="D32" s="21" t="s">
        <v>50</v>
      </c>
      <c r="E32" s="33"/>
      <c r="F32" s="36"/>
      <c r="G32" s="36"/>
      <c r="H32" s="61"/>
      <c r="I32" s="47"/>
      <c r="J32" s="33"/>
      <c r="K32" s="126"/>
      <c r="L32" s="64"/>
      <c r="M32" s="47">
        <v>0</v>
      </c>
      <c r="N32" s="26" t="s">
        <v>51</v>
      </c>
      <c r="O32" s="26" t="s">
        <v>52</v>
      </c>
      <c r="P32" s="26">
        <v>6890</v>
      </c>
      <c r="Q32" s="26">
        <v>1.04</v>
      </c>
      <c r="R32" s="26">
        <f t="shared" si="1"/>
        <v>0</v>
      </c>
      <c r="S32" s="29"/>
    </row>
    <row r="33" spans="1:19" ht="16.2" thickBot="1" x14ac:dyDescent="0.35">
      <c r="A33" s="43"/>
      <c r="B33" s="40"/>
      <c r="C33" s="40"/>
      <c r="D33" s="22" t="s">
        <v>53</v>
      </c>
      <c r="E33" s="34"/>
      <c r="F33" s="37"/>
      <c r="G33" s="37"/>
      <c r="H33" s="65"/>
      <c r="I33" s="66"/>
      <c r="J33" s="34"/>
      <c r="K33" s="127"/>
      <c r="L33" s="66"/>
      <c r="M33" s="66">
        <f>M21</f>
        <v>4.7</v>
      </c>
      <c r="N33" s="27" t="s">
        <v>28</v>
      </c>
      <c r="O33" s="27" t="s">
        <v>54</v>
      </c>
      <c r="P33" s="27">
        <v>611</v>
      </c>
      <c r="Q33" s="27">
        <v>1</v>
      </c>
      <c r="R33" s="27">
        <f t="shared" si="1"/>
        <v>2871.7000000000003</v>
      </c>
      <c r="S33" s="27"/>
    </row>
    <row r="34" spans="1:19" ht="31.8" thickTop="1" x14ac:dyDescent="0.3">
      <c r="A34" s="30"/>
      <c r="B34" s="15"/>
      <c r="C34" s="30"/>
      <c r="D34" s="23" t="s">
        <v>22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>
        <f>SUM(R20:R33)</f>
        <v>170711.07</v>
      </c>
      <c r="S34" s="16" t="s">
        <v>5</v>
      </c>
    </row>
  </sheetData>
  <mergeCells count="14">
    <mergeCell ref="K20:K3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1"/>
  <dimension ref="A1:F22"/>
  <sheetViews>
    <sheetView tabSelected="1" view="pageBreakPreview" zoomScale="70" zoomScaleNormal="70" zoomScaleSheetLayoutView="70" workbookViewId="0">
      <selection activeCell="D3" sqref="D3:D20"/>
    </sheetView>
  </sheetViews>
  <sheetFormatPr defaultColWidth="8.88671875" defaultRowHeight="14.4" x14ac:dyDescent="0.3"/>
  <cols>
    <col min="1" max="1" width="44" style="72" customWidth="1"/>
    <col min="2" max="3" width="22.6640625" style="72" customWidth="1"/>
    <col min="4" max="4" width="13.6640625" style="72" customWidth="1"/>
    <col min="5" max="16384" width="8.88671875" style="72"/>
  </cols>
  <sheetData>
    <row r="1" spans="1:6" ht="27.6" x14ac:dyDescent="0.3">
      <c r="A1" s="71" t="s">
        <v>67</v>
      </c>
      <c r="B1" s="71"/>
      <c r="C1" s="71"/>
      <c r="D1" s="71"/>
      <c r="E1" s="46"/>
    </row>
    <row r="2" spans="1:6" ht="93.6" x14ac:dyDescent="0.3">
      <c r="A2" s="73" t="s">
        <v>68</v>
      </c>
      <c r="B2" s="74" t="s">
        <v>69</v>
      </c>
      <c r="C2" s="75" t="s">
        <v>108</v>
      </c>
      <c r="D2" s="75" t="s">
        <v>70</v>
      </c>
      <c r="E2" s="46"/>
    </row>
    <row r="3" spans="1:6" ht="124.8" x14ac:dyDescent="0.3">
      <c r="A3" s="76" t="s">
        <v>71</v>
      </c>
      <c r="B3" s="77" t="s">
        <v>72</v>
      </c>
      <c r="C3" s="78">
        <v>164118.02800000002</v>
      </c>
      <c r="D3" s="111">
        <v>170711.07</v>
      </c>
      <c r="E3" s="46"/>
    </row>
    <row r="4" spans="1:6" ht="15.6" x14ac:dyDescent="0.3">
      <c r="A4" s="76" t="s">
        <v>73</v>
      </c>
      <c r="B4" s="77" t="s">
        <v>74</v>
      </c>
      <c r="C4" s="79">
        <v>32823.605600000003</v>
      </c>
      <c r="D4" s="112">
        <f>D3*0.2</f>
        <v>34142.214</v>
      </c>
      <c r="E4" s="46"/>
    </row>
    <row r="5" spans="1:6" ht="109.2" x14ac:dyDescent="0.3">
      <c r="A5" s="76" t="s">
        <v>75</v>
      </c>
      <c r="B5" s="80" t="s">
        <v>76</v>
      </c>
      <c r="C5" s="81">
        <v>196941.63360000003</v>
      </c>
      <c r="D5" s="111">
        <f>D3+D4</f>
        <v>204853.28400000001</v>
      </c>
      <c r="E5" s="46"/>
    </row>
    <row r="6" spans="1:6" ht="78" x14ac:dyDescent="0.3">
      <c r="A6" s="76" t="s">
        <v>77</v>
      </c>
      <c r="B6" s="80" t="s">
        <v>78</v>
      </c>
      <c r="C6" s="79">
        <v>264227.01871552551</v>
      </c>
      <c r="D6" s="11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261716.40954852776</v>
      </c>
      <c r="E6" s="46"/>
    </row>
    <row r="7" spans="1:6" ht="93.6" x14ac:dyDescent="0.3">
      <c r="A7" s="76" t="s">
        <v>79</v>
      </c>
      <c r="B7" s="77" t="s">
        <v>80</v>
      </c>
      <c r="C7" s="82">
        <v>0</v>
      </c>
      <c r="D7" s="112">
        <v>0</v>
      </c>
      <c r="E7" s="46"/>
    </row>
    <row r="8" spans="1:6" ht="46.8" x14ac:dyDescent="0.3">
      <c r="A8" s="76" t="s">
        <v>81</v>
      </c>
      <c r="B8" s="77" t="s">
        <v>82</v>
      </c>
      <c r="C8" s="82">
        <v>196941.63360000003</v>
      </c>
      <c r="D8" s="112">
        <f>D5-D7</f>
        <v>204853.28400000001</v>
      </c>
      <c r="E8" s="46"/>
    </row>
    <row r="9" spans="1:6" ht="109.2" x14ac:dyDescent="0.3">
      <c r="A9" s="76" t="s">
        <v>83</v>
      </c>
      <c r="B9" s="77" t="s">
        <v>84</v>
      </c>
      <c r="C9" s="82">
        <v>200280.53290035413</v>
      </c>
      <c r="D9" s="112">
        <f>SUM(D10:D17)</f>
        <v>258018.13348209459</v>
      </c>
      <c r="E9" s="46"/>
    </row>
    <row r="10" spans="1:6" ht="15.6" x14ac:dyDescent="0.3">
      <c r="A10" s="76" t="s">
        <v>85</v>
      </c>
      <c r="B10" s="77" t="s">
        <v>86</v>
      </c>
      <c r="C10" s="82">
        <v>0</v>
      </c>
      <c r="D10" s="112">
        <v>0</v>
      </c>
      <c r="E10" s="113">
        <v>105.2557</v>
      </c>
    </row>
    <row r="11" spans="1:6" ht="15.6" x14ac:dyDescent="0.3">
      <c r="A11" s="76" t="s">
        <v>87</v>
      </c>
      <c r="B11" s="77" t="s">
        <v>88</v>
      </c>
      <c r="C11" s="82">
        <v>0</v>
      </c>
      <c r="D11" s="112">
        <v>0</v>
      </c>
      <c r="E11" s="113">
        <v>106.826398641827</v>
      </c>
    </row>
    <row r="12" spans="1:6" ht="15.6" x14ac:dyDescent="0.3">
      <c r="A12" s="76" t="s">
        <v>89</v>
      </c>
      <c r="B12" s="77" t="s">
        <v>90</v>
      </c>
      <c r="C12" s="82">
        <v>0</v>
      </c>
      <c r="D12" s="112">
        <v>0</v>
      </c>
      <c r="E12" s="113">
        <v>105.56188522495653</v>
      </c>
    </row>
    <row r="13" spans="1:6" ht="15.6" x14ac:dyDescent="0.3">
      <c r="A13" s="76" t="s">
        <v>91</v>
      </c>
      <c r="B13" s="77" t="s">
        <v>92</v>
      </c>
      <c r="C13" s="82">
        <v>0</v>
      </c>
      <c r="D13" s="112">
        <v>140000</v>
      </c>
      <c r="E13" s="113">
        <v>105.40060895691501</v>
      </c>
    </row>
    <row r="14" spans="1:6" ht="15.6" x14ac:dyDescent="0.3">
      <c r="A14" s="76" t="s">
        <v>93</v>
      </c>
      <c r="B14" s="77" t="s">
        <v>94</v>
      </c>
      <c r="C14" s="82">
        <v>15600</v>
      </c>
      <c r="D14" s="112">
        <v>0</v>
      </c>
      <c r="E14" s="113">
        <v>105.10035646544816</v>
      </c>
    </row>
    <row r="15" spans="1:6" ht="15.6" x14ac:dyDescent="0.3">
      <c r="A15" s="76" t="s">
        <v>95</v>
      </c>
      <c r="B15" s="77" t="s">
        <v>96</v>
      </c>
      <c r="C15" s="82">
        <v>184680.53290035413</v>
      </c>
      <c r="D15" s="112">
        <v>118018.13348209459</v>
      </c>
      <c r="E15" s="113">
        <v>104.90017622301767</v>
      </c>
      <c r="F15" s="72">
        <v>258018.13348209459</v>
      </c>
    </row>
    <row r="16" spans="1:6" ht="15.6" x14ac:dyDescent="0.3">
      <c r="A16" s="76" t="s">
        <v>97</v>
      </c>
      <c r="B16" s="77" t="s">
        <v>98</v>
      </c>
      <c r="C16" s="82">
        <v>0</v>
      </c>
      <c r="D16" s="112">
        <v>0</v>
      </c>
      <c r="E16" s="113">
        <v>104.70002730372529</v>
      </c>
    </row>
    <row r="17" spans="1:5" ht="15.6" x14ac:dyDescent="0.3">
      <c r="A17" s="76" t="s">
        <v>99</v>
      </c>
      <c r="B17" s="77" t="s">
        <v>100</v>
      </c>
      <c r="C17" s="82">
        <v>0</v>
      </c>
      <c r="D17" s="112">
        <v>0</v>
      </c>
      <c r="E17" s="113">
        <v>104.70002730372529</v>
      </c>
    </row>
    <row r="18" spans="1:5" ht="78" x14ac:dyDescent="0.3">
      <c r="A18" s="76">
        <v>8</v>
      </c>
      <c r="B18" s="77" t="s">
        <v>101</v>
      </c>
      <c r="C18" s="82">
        <v>264.2270187155255</v>
      </c>
      <c r="D18" s="112">
        <f>D6/1000</f>
        <v>261.71640954852779</v>
      </c>
      <c r="E18" s="46"/>
    </row>
    <row r="19" spans="1:5" ht="140.4" x14ac:dyDescent="0.3">
      <c r="A19" s="76">
        <v>9</v>
      </c>
      <c r="B19" s="77" t="s">
        <v>102</v>
      </c>
      <c r="C19" s="82">
        <v>0</v>
      </c>
      <c r="D19" s="112">
        <v>0</v>
      </c>
      <c r="E19" s="46"/>
    </row>
    <row r="20" spans="1:5" ht="62.4" x14ac:dyDescent="0.3">
      <c r="A20" s="76">
        <v>10</v>
      </c>
      <c r="B20" s="80" t="s">
        <v>103</v>
      </c>
      <c r="C20" s="81">
        <v>264.2270187155255</v>
      </c>
      <c r="D20" s="111">
        <f>D18+D19</f>
        <v>261.71640954852779</v>
      </c>
      <c r="E20" s="46"/>
    </row>
    <row r="22" spans="1:5" x14ac:dyDescent="0.3">
      <c r="C22" s="8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УтвИПР</vt:lpstr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2022-11-01T11:07:52Z</dcterms:modified>
</cp:coreProperties>
</file>