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Июнь 2022 корр ИПР\ССР\"/>
    </mc:Choice>
  </mc:AlternateContent>
  <xr:revisionPtr revIDLastSave="0" documentId="13_ncr:1_{684F467C-C920-4CEC-811F-9B08513D63E5}" xr6:coauthVersionLast="36" xr6:coauthVersionMax="36" xr10:uidLastSave="{00000000-0000-0000-0000-000000000000}"/>
  <bookViews>
    <workbookView xWindow="0" yWindow="0" windowWidth="20460" windowHeight="7530" activeTab="1" xr2:uid="{00000000-000D-0000-FFFF-FFFF00000000}"/>
  </bookViews>
  <sheets>
    <sheet name="ССР " sheetId="4" r:id="rId1"/>
    <sheet name="ССР_БАЗА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6" l="1"/>
  <c r="E85" i="4" l="1"/>
  <c r="F85" i="4"/>
  <c r="F29" i="6"/>
  <c r="F29" i="4"/>
  <c r="E29" i="6"/>
  <c r="D29" i="6"/>
  <c r="H77" i="6" l="1"/>
  <c r="H77" i="4"/>
  <c r="E32" i="6" l="1"/>
  <c r="D33" i="6"/>
  <c r="H76" i="6"/>
  <c r="F66" i="6"/>
  <c r="D61" i="6"/>
  <c r="H49" i="6"/>
  <c r="E48" i="6"/>
  <c r="D48" i="6"/>
  <c r="F47" i="6"/>
  <c r="F48" i="6" s="1"/>
  <c r="G35" i="6"/>
  <c r="F35" i="6"/>
  <c r="H35" i="6" s="1"/>
  <c r="D35" i="6"/>
  <c r="D51" i="6" s="1"/>
  <c r="G34" i="6"/>
  <c r="F34" i="6"/>
  <c r="E34" i="6"/>
  <c r="D34" i="6"/>
  <c r="G33" i="6"/>
  <c r="E33" i="6"/>
  <c r="G32" i="6"/>
  <c r="G47" i="6" s="1"/>
  <c r="G48" i="6" s="1"/>
  <c r="G52" i="6" s="1"/>
  <c r="H31" i="6"/>
  <c r="H30" i="6"/>
  <c r="G24" i="6"/>
  <c r="F24" i="6"/>
  <c r="E24" i="6"/>
  <c r="D24" i="6"/>
  <c r="H23" i="6"/>
  <c r="H76" i="4"/>
  <c r="H34" i="6" l="1"/>
  <c r="D50" i="6"/>
  <c r="D54" i="6" s="1"/>
  <c r="H54" i="6" s="1"/>
  <c r="H24" i="6"/>
  <c r="E52" i="6"/>
  <c r="E64" i="6" s="1"/>
  <c r="E79" i="6" s="1"/>
  <c r="E82" i="6" s="1"/>
  <c r="E83" i="6" s="1"/>
  <c r="E35" i="6"/>
  <c r="D32" i="6"/>
  <c r="D52" i="6" s="1"/>
  <c r="D64" i="6" s="1"/>
  <c r="D79" i="6" s="1"/>
  <c r="D84" i="6" s="1"/>
  <c r="D55" i="6"/>
  <c r="H48" i="6"/>
  <c r="D62" i="6"/>
  <c r="H62" i="6" s="1"/>
  <c r="H47" i="6"/>
  <c r="D53" i="6"/>
  <c r="H50" i="6"/>
  <c r="F51" i="6"/>
  <c r="F55" i="6" s="1"/>
  <c r="G76" i="4"/>
  <c r="G76" i="6" s="1"/>
  <c r="G78" i="6" s="1"/>
  <c r="H78" i="6" s="1"/>
  <c r="H51" i="6" l="1"/>
  <c r="E84" i="6"/>
  <c r="D82" i="6"/>
  <c r="D83" i="6" s="1"/>
  <c r="F67" i="6"/>
  <c r="F58" i="6"/>
  <c r="H58" i="6" s="1"/>
  <c r="D66" i="6"/>
  <c r="H66" i="6" s="1"/>
  <c r="H55" i="6"/>
  <c r="D63" i="6"/>
  <c r="H63" i="6" s="1"/>
  <c r="D65" i="6"/>
  <c r="D57" i="6"/>
  <c r="H57" i="6" s="1"/>
  <c r="F66" i="4"/>
  <c r="G75" i="4"/>
  <c r="G59" i="4"/>
  <c r="E32" i="4"/>
  <c r="D32" i="4"/>
  <c r="G32" i="4"/>
  <c r="G60" i="4" l="1"/>
  <c r="G59" i="6"/>
  <c r="G78" i="4"/>
  <c r="G80" i="4" s="1"/>
  <c r="G75" i="6"/>
  <c r="F32" i="4"/>
  <c r="H32" i="4" s="1"/>
  <c r="D67" i="6"/>
  <c r="H67" i="6" s="1"/>
  <c r="G83" i="4" l="1"/>
  <c r="H59" i="6"/>
  <c r="G60" i="6"/>
  <c r="G61" i="6"/>
  <c r="H75" i="6"/>
  <c r="F32" i="6"/>
  <c r="F33" i="6"/>
  <c r="H33" i="6" s="1"/>
  <c r="F53" i="6"/>
  <c r="H29" i="6"/>
  <c r="F61" i="6"/>
  <c r="H61" i="6" s="1"/>
  <c r="H60" i="4"/>
  <c r="G65" i="4"/>
  <c r="G61" i="4"/>
  <c r="F61" i="4"/>
  <c r="F53" i="4"/>
  <c r="F65" i="4" s="1"/>
  <c r="F33" i="4"/>
  <c r="H53" i="6" l="1"/>
  <c r="F65" i="6"/>
  <c r="G65" i="6"/>
  <c r="H60" i="6"/>
  <c r="G64" i="6"/>
  <c r="G79" i="6" s="1"/>
  <c r="F52" i="6"/>
  <c r="F64" i="6" s="1"/>
  <c r="F79" i="6" s="1"/>
  <c r="H32" i="6"/>
  <c r="H52" i="6" s="1"/>
  <c r="H59" i="4"/>
  <c r="F35" i="4"/>
  <c r="D35" i="4"/>
  <c r="D33" i="4"/>
  <c r="H64" i="6" l="1"/>
  <c r="H79" i="6" s="1"/>
  <c r="H82" i="6" s="1"/>
  <c r="H83" i="6" s="1"/>
  <c r="H84" i="6" s="1"/>
  <c r="D6" i="6" s="1"/>
  <c r="F84" i="6"/>
  <c r="F82" i="6"/>
  <c r="F83" i="6" s="1"/>
  <c r="H65" i="6"/>
  <c r="D80" i="6" s="1"/>
  <c r="D85" i="6" s="1"/>
  <c r="G84" i="6"/>
  <c r="G82" i="6"/>
  <c r="G83" i="6" s="1"/>
  <c r="G79" i="4"/>
  <c r="H79" i="4" s="1"/>
  <c r="H78" i="4"/>
  <c r="H75" i="4"/>
  <c r="G35" i="4"/>
  <c r="F47" i="4"/>
  <c r="F48" i="4" s="1"/>
  <c r="F52" i="4" s="1"/>
  <c r="F64" i="4" s="1"/>
  <c r="E35" i="4"/>
  <c r="G34" i="4"/>
  <c r="F34" i="4"/>
  <c r="E34" i="4"/>
  <c r="D34" i="4"/>
  <c r="G33" i="4"/>
  <c r="E33" i="4"/>
  <c r="G47" i="4"/>
  <c r="G48" i="4" s="1"/>
  <c r="G52" i="4" s="1"/>
  <c r="G64" i="4" s="1"/>
  <c r="E48" i="4"/>
  <c r="E52" i="4" s="1"/>
  <c r="H31" i="4"/>
  <c r="H30" i="4"/>
  <c r="H29" i="4"/>
  <c r="G24" i="4"/>
  <c r="F24" i="4"/>
  <c r="E24" i="4"/>
  <c r="D24" i="4"/>
  <c r="H23" i="4"/>
  <c r="G84" i="4" l="1"/>
  <c r="G85" i="4" s="1"/>
  <c r="H85" i="4" s="1"/>
  <c r="E64" i="4"/>
  <c r="E80" i="4" s="1"/>
  <c r="F80" i="4"/>
  <c r="H24" i="4"/>
  <c r="H52" i="4" s="1"/>
  <c r="H64" i="4" s="1"/>
  <c r="H34" i="4"/>
  <c r="H35" i="4"/>
  <c r="F51" i="4"/>
  <c r="F55" i="4" s="1"/>
  <c r="D50" i="4"/>
  <c r="D54" i="4" s="1"/>
  <c r="D62" i="4" s="1"/>
  <c r="H49" i="4"/>
  <c r="D53" i="4"/>
  <c r="H33" i="4"/>
  <c r="H80" i="4" l="1"/>
  <c r="E83" i="4"/>
  <c r="E84" i="4" s="1"/>
  <c r="F58" i="4"/>
  <c r="F67" i="4"/>
  <c r="F83" i="4"/>
  <c r="F84" i="4" s="1"/>
  <c r="H54" i="4"/>
  <c r="H50" i="4"/>
  <c r="D51" i="4"/>
  <c r="D55" i="4" s="1"/>
  <c r="H62" i="4"/>
  <c r="D66" i="4"/>
  <c r="H66" i="4" s="1"/>
  <c r="D57" i="4"/>
  <c r="H53" i="4"/>
  <c r="H51" i="4" l="1"/>
  <c r="H57" i="4"/>
  <c r="D48" i="4"/>
  <c r="D52" i="4" s="1"/>
  <c r="D64" i="4" s="1"/>
  <c r="H47" i="4"/>
  <c r="H55" i="4"/>
  <c r="D63" i="4"/>
  <c r="H63" i="4" s="1"/>
  <c r="D80" i="4" l="1"/>
  <c r="D67" i="4"/>
  <c r="H67" i="4" s="1"/>
  <c r="H48" i="4"/>
  <c r="H58" i="4" l="1"/>
  <c r="D61" i="4" l="1"/>
  <c r="D65" i="4" s="1"/>
  <c r="H65" i="4" s="1"/>
  <c r="D81" i="4" s="1"/>
  <c r="D86" i="4" s="1"/>
  <c r="D83" i="4" l="1"/>
  <c r="D85" i="4"/>
  <c r="D6" i="4" s="1"/>
  <c r="H61" i="4"/>
  <c r="D84" i="4" l="1"/>
  <c r="H83" i="4"/>
  <c r="H84" i="4" s="1"/>
</calcChain>
</file>

<file path=xl/sharedStrings.xml><?xml version="1.0" encoding="utf-8"?>
<sst xmlns="http://schemas.openxmlformats.org/spreadsheetml/2006/main" count="212" uniqueCount="82">
  <si>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</si>
  <si>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</si>
  <si>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</si>
  <si>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</si>
  <si>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</si>
  <si>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</si>
  <si>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</si>
  <si>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</si>
  <si>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</si>
  <si>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</si>
  <si>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</si>
  <si>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</si>
  <si>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</si>
  <si>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в том числе СМР по ВЛ</t>
  </si>
  <si>
    <t>в том числе СМР по КЛ</t>
  </si>
  <si>
    <t>в том числе СМР по ПС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</si>
  <si>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</si>
  <si>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</si>
  <si>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</si>
  <si>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1-12</t>
  </si>
  <si>
    <t>Сводный сметный расчет в сумме</t>
  </si>
  <si>
    <t>Общая сметная стоимость, тыс. руб.</t>
  </si>
  <si>
    <t>строитель-
ных работ</t>
  </si>
  <si>
    <t>Глава 1. Подготовка территории строительства</t>
  </si>
  <si>
    <t>Итого по Главе 1. "Подготовка территории строительства"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</si>
  <si>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</si>
  <si>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</si>
  <si>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</si>
  <si>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</si>
  <si>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Итого по Главе 8. "Временные здания и сооружения"</t>
  </si>
  <si>
    <t>ГСН-81-05-02-2007 п.2.4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</si>
  <si>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</si>
  <si>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</si>
  <si>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</si>
  <si>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</si>
  <si>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Налоги и обязательные платежи</t>
  </si>
  <si>
    <t>МДС 81-35.2004 п.4.100</t>
  </si>
  <si>
    <t>НДС - 20%</t>
  </si>
  <si>
    <t>Итого "Налоги и обязательные платежи"</t>
  </si>
  <si>
    <t>Всего по сводному расчету</t>
  </si>
  <si>
    <t>Главный инженер проекта</t>
  </si>
  <si>
    <t xml:space="preserve"> подпись (инициалы, фамилия)</t>
  </si>
  <si>
    <t>Ведущий инженер-сметчик</t>
  </si>
  <si>
    <t>ГСН-81-05-01-2001 п.2.7</t>
  </si>
  <si>
    <t xml:space="preserve">Пусконаладочные работы </t>
  </si>
  <si>
    <t>Ростехнадзор</t>
  </si>
  <si>
    <t>ЛС 9-1-1</t>
  </si>
  <si>
    <t>ЛС 1-1-1</t>
  </si>
  <si>
    <t>ЛС 2-1-1</t>
  </si>
  <si>
    <t>ЛС 2-2-1</t>
  </si>
  <si>
    <t>ЛС 7-1-1</t>
  </si>
  <si>
    <t>12-1-1</t>
  </si>
  <si>
    <t>12-2-1</t>
  </si>
  <si>
    <t>12-1-2</t>
  </si>
  <si>
    <t>12-2-2</t>
  </si>
  <si>
    <t>д-р,акт</t>
  </si>
  <si>
    <t>ГСН-81-05-02-2007 п.2.6</t>
  </si>
  <si>
    <t>Временные здания и сооружения -2,5 % по итогам глав 1-7</t>
  </si>
  <si>
    <t>ЛС 2-3-1</t>
  </si>
  <si>
    <t>Изыскательские работы(сметы или акты) СТП</t>
  </si>
  <si>
    <t>Изыскательские работы(сметы или акты) КВЛ</t>
  </si>
  <si>
    <t>Проектные работы СТП</t>
  </si>
  <si>
    <t>Проектные работы КВЛ</t>
  </si>
  <si>
    <t>Производство работ в зимнее время - 1,9 %(ВЛИ-0,4 кВ) по итогам глав 1-8</t>
  </si>
  <si>
    <t>Лычкин А.П.</t>
  </si>
  <si>
    <t>Вага Э.Б.</t>
  </si>
  <si>
    <t>Акт</t>
  </si>
  <si>
    <t>Акты</t>
  </si>
  <si>
    <t>АО "ЛОЭСК"</t>
  </si>
  <si>
    <t>СВОДНЫЙ СМЕТНЫЙ РАСЧЕТ СТОИМОСТИ СТРОИТЕЛЬСТВА</t>
  </si>
  <si>
    <t>"Утвержден" «    »________________2022 г.</t>
  </si>
  <si>
    <t>Гатч, Стр-во реклоузера на ВЛ Ф-2 п.ст. 35-10 кв (инв.№100000634) в п. Вырица Гатчинского р-на ЛО (21-1-06-1-01-04-2-0187)</t>
  </si>
  <si>
    <t>в том числе СМР по ВЛ-10 кВ</t>
  </si>
  <si>
    <t>Строительство  реклоузера на ВЛ Ф-2 п.ст. 35-10 кв (инв.№100000634) в п. Вырица Гатчинского р-на ЛО"</t>
  </si>
  <si>
    <t>Производство работ в зимнее время - 1,9%(КЛ-0,4 кВ) по итогам глав 1-8</t>
  </si>
  <si>
    <t>Изыскательские работы(сметы или акты) ВЛ-10кВ</t>
  </si>
  <si>
    <t>Проектные работы  ВЛ-10кВ</t>
  </si>
  <si>
    <t>Договор подряда № 00-0333/2021</t>
  </si>
  <si>
    <t xml:space="preserve"> тыс.руб.</t>
  </si>
  <si>
    <t>Составлена  в ценах 1 кв.2022</t>
  </si>
  <si>
    <t>Затраты заказчика</t>
  </si>
  <si>
    <t>приказ АО "ЛОЭСК" №550а о/д от 29.12.2021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</si>
</sst>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"/>
    <numFmt numFmtId="168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9" fillId="0" borderId="0"/>
    <xf numFmtId="0" fontId="1" fillId="0" borderId="0"/>
    <xf numFmtId="168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49" fontId="4" fillId="2" borderId="0" xfId="0" applyNumberFormat="1" applyFont="1" applyFill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left" vertical="top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justify" vertical="top"/>
    </xf>
    <xf numFmtId="49" fontId="4" fillId="0" borderId="0" xfId="0" applyNumberFormat="1" applyFont="1" applyAlignment="1">
      <alignment vertical="top" wrapText="1"/>
    </xf>
    <xf numFmtId="49" fontId="4" fillId="0" borderId="3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top" wrapText="1"/>
    </xf>
    <xf numFmtId="0" fontId="4" fillId="3" borderId="0" xfId="0" applyFont="1" applyFill="1"/>
    <xf numFmtId="4" fontId="4" fillId="2" borderId="1" xfId="0" applyNumberFormat="1" applyFont="1" applyFill="1" applyBorder="1" applyAlignment="1">
      <alignment horizontal="right" vertical="top" wrapText="1"/>
    </xf>
    <xf numFmtId="0" fontId="4" fillId="2" borderId="0" xfId="0" applyFont="1" applyFill="1"/>
    <xf numFmtId="49" fontId="4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/>
    </xf>
    <xf numFmtId="49" fontId="4" fillId="2" borderId="1" xfId="0" applyNumberFormat="1" applyFont="1" applyFill="1" applyBorder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right" vertical="top"/>
    </xf>
    <xf numFmtId="0" fontId="4" fillId="0" borderId="0" xfId="0" applyFont="1" applyBorder="1"/>
    <xf numFmtId="0" fontId="4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right" vertical="top" wrapText="1"/>
    </xf>
    <xf numFmtId="4" fontId="4" fillId="0" borderId="0" xfId="0" applyNumberFormat="1" applyFont="1"/>
    <xf numFmtId="4" fontId="4" fillId="2" borderId="0" xfId="0" applyNumberFormat="1" applyFont="1" applyFill="1"/>
    <xf numFmtId="164" fontId="10" fillId="0" borderId="5" xfId="2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/>
    </xf>
    <xf numFmtId="49" fontId="4" fillId="0" borderId="1" xfId="3" applyNumberFormat="1" applyFont="1" applyBorder="1" applyAlignment="1">
      <alignment horizontal="left" vertical="top" wrapText="1"/>
    </xf>
    <xf numFmtId="49" fontId="4" fillId="0" borderId="1" xfId="3" applyNumberFormat="1" applyFont="1" applyBorder="1" applyAlignment="1">
      <alignment horizontal="left" vertical="top" wrapText="1"/>
    </xf>
  </cellXfs>
  <cellStyles count="5">
    <cellStyle name="Обычный" xfId="0" builtinId="0"/>
    <cellStyle name="Обычный 2" xfId="3" xr:uid="{00000000-0005-0000-0000-000031000000}"/>
    <cellStyle name="Обычный 3" xfId="1" xr:uid="{00000000-0005-0000-0000-000001000000}"/>
    <cellStyle name="Обычный_Лист1" xfId="2" xr:uid="{B4C976E9-83FE-42C4-88DB-B22E99C95315}"/>
    <cellStyle name="Финансовый 2" xfId="4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5"/>
  <sheetViews>
    <sheetView topLeftCell="A28" workbookViewId="0">
      <selection activeCell="B77" sqref="B77"/>
    </sheetView>
  </sheetViews>
  <sheetFormatPr defaultRowHeight="12.75" x14ac:dyDescent="0.2"/>
  <cols>
    <col min="1" max="1" width="5" style="2" customWidth="1"/>
    <col min="2" max="2" width="16.28515625" style="3" customWidth="1"/>
    <col min="3" max="3" width="50.28515625" style="3" customWidth="1"/>
    <col min="4" max="4" width="11.140625" style="8" customWidth="1"/>
    <col min="5" max="5" width="10.28515625" style="8" customWidth="1"/>
    <col min="6" max="6" width="12" style="8" customWidth="1"/>
    <col min="7" max="7" width="12.5703125" style="8" customWidth="1"/>
    <col min="8" max="8" width="12.140625" style="8" customWidth="1"/>
    <col min="9" max="9" width="9.140625" style="6"/>
    <col min="10" max="10" width="12.7109375" style="6" customWidth="1"/>
    <col min="11" max="16384" width="9.140625" style="6"/>
  </cols>
  <sheetData>
    <row r="1" spans="1:9" x14ac:dyDescent="0.2">
      <c r="D1" s="4"/>
      <c r="E1" s="4"/>
      <c r="F1" s="4"/>
      <c r="G1" s="4"/>
      <c r="H1" s="5" t="s">
        <v>0</v>
      </c>
    </row>
    <row r="2" spans="1:9" x14ac:dyDescent="0.2">
      <c r="B2" s="3" t="s">
        <v>1</v>
      </c>
      <c r="C2" s="59" t="s">
        <v>68</v>
      </c>
      <c r="D2" s="59"/>
      <c r="E2" s="59"/>
      <c r="F2" s="38"/>
      <c r="G2" s="38"/>
      <c r="H2" s="4"/>
    </row>
    <row r="3" spans="1:9" ht="24" customHeight="1" x14ac:dyDescent="0.2">
      <c r="C3" s="58" t="s">
        <v>2</v>
      </c>
      <c r="D3" s="58"/>
      <c r="E3" s="58"/>
      <c r="F3" s="4"/>
      <c r="G3" s="4"/>
      <c r="H3" s="4"/>
    </row>
    <row r="4" spans="1:9" x14ac:dyDescent="0.2">
      <c r="B4" s="3" t="s">
        <v>70</v>
      </c>
      <c r="D4" s="4"/>
      <c r="E4" s="7"/>
      <c r="F4" s="4"/>
      <c r="G4" s="4"/>
      <c r="H4" s="4"/>
    </row>
    <row r="5" spans="1:9" x14ac:dyDescent="0.2">
      <c r="D5" s="4"/>
      <c r="E5" s="7"/>
      <c r="F5" s="4"/>
      <c r="G5" s="4"/>
      <c r="H5" s="4"/>
    </row>
    <row r="6" spans="1:9" x14ac:dyDescent="0.2">
      <c r="B6" s="3" t="s">
        <v>20</v>
      </c>
      <c r="D6" s="9">
        <f>H85</f>
        <v>1778.4133200000001</v>
      </c>
      <c r="E6" s="4" t="s">
        <v>78</v>
      </c>
      <c r="F6" s="4"/>
      <c r="G6" s="4"/>
      <c r="H6" s="4"/>
    </row>
    <row r="7" spans="1:9" x14ac:dyDescent="0.2">
      <c r="C7" s="37"/>
      <c r="D7" s="38"/>
      <c r="E7" s="39"/>
      <c r="F7" s="38"/>
      <c r="G7" s="38"/>
      <c r="H7" s="4"/>
    </row>
    <row r="8" spans="1:9" hidden="1" x14ac:dyDescent="0.2">
      <c r="D8" s="7" t="s">
        <v>3</v>
      </c>
      <c r="F8" s="4"/>
      <c r="G8" s="4"/>
      <c r="H8" s="4"/>
    </row>
    <row r="9" spans="1:9" x14ac:dyDescent="0.2">
      <c r="D9" s="4"/>
      <c r="E9" s="7"/>
      <c r="F9" s="4"/>
      <c r="G9" s="4"/>
      <c r="H9" s="4"/>
    </row>
    <row r="10" spans="1:9" x14ac:dyDescent="0.2">
      <c r="G10" s="4"/>
      <c r="H10" s="4"/>
      <c r="I10" s="43"/>
    </row>
    <row r="11" spans="1:9" ht="15" customHeight="1" x14ac:dyDescent="0.2">
      <c r="A11" s="56" t="s">
        <v>69</v>
      </c>
      <c r="B11" s="56"/>
      <c r="C11" s="56"/>
      <c r="D11" s="56"/>
      <c r="E11" s="56"/>
      <c r="F11" s="56"/>
      <c r="G11" s="56"/>
      <c r="H11" s="56"/>
    </row>
    <row r="12" spans="1:9" ht="21.75" customHeight="1" x14ac:dyDescent="0.2">
      <c r="A12" s="57" t="s">
        <v>71</v>
      </c>
      <c r="B12" s="57"/>
      <c r="C12" s="57"/>
      <c r="D12" s="57"/>
      <c r="E12" s="57"/>
      <c r="F12" s="57"/>
      <c r="G12" s="57"/>
      <c r="H12" s="57"/>
    </row>
    <row r="13" spans="1:9" ht="18.75" hidden="1" customHeight="1" x14ac:dyDescent="0.2">
      <c r="A13" s="60" t="s">
        <v>77</v>
      </c>
      <c r="B13" s="60"/>
      <c r="C13" s="60"/>
      <c r="D13" s="60"/>
      <c r="E13" s="60"/>
      <c r="F13" s="60"/>
      <c r="G13" s="60"/>
      <c r="H13" s="60"/>
    </row>
    <row r="14" spans="1:9" ht="15" customHeight="1" x14ac:dyDescent="0.2">
      <c r="B14" s="54" t="s">
        <v>4</v>
      </c>
      <c r="C14" s="54"/>
      <c r="D14" s="54"/>
      <c r="E14" s="54"/>
      <c r="F14" s="54"/>
      <c r="G14" s="54"/>
      <c r="H14" s="54"/>
    </row>
    <row r="15" spans="1:9" x14ac:dyDescent="0.2">
      <c r="H15" s="44"/>
    </row>
    <row r="16" spans="1:9" ht="15.75" customHeight="1" x14ac:dyDescent="0.2">
      <c r="B16" s="11" t="s">
        <v>79</v>
      </c>
      <c r="C16" s="11"/>
      <c r="D16" s="10"/>
      <c r="E16" s="44"/>
      <c r="F16" s="44"/>
      <c r="G16" s="44"/>
      <c r="H16" s="44"/>
    </row>
    <row r="17" spans="1:8" ht="12.75" customHeight="1" x14ac:dyDescent="0.2">
      <c r="A17" s="52" t="s">
        <v>5</v>
      </c>
      <c r="B17" s="53" t="s">
        <v>6</v>
      </c>
      <c r="C17" s="53" t="s">
        <v>7</v>
      </c>
      <c r="D17" s="55" t="s">
        <v>8</v>
      </c>
      <c r="E17" s="55"/>
      <c r="F17" s="55"/>
      <c r="G17" s="55"/>
      <c r="H17" s="52" t="s">
        <v>21</v>
      </c>
    </row>
    <row r="18" spans="1:8" ht="12.75" customHeight="1" x14ac:dyDescent="0.2">
      <c r="A18" s="52"/>
      <c r="B18" s="53"/>
      <c r="C18" s="53"/>
      <c r="D18" s="52" t="s">
        <v>22</v>
      </c>
      <c r="E18" s="52" t="s">
        <v>9</v>
      </c>
      <c r="F18" s="52" t="s">
        <v>10</v>
      </c>
      <c r="G18" s="52" t="s">
        <v>11</v>
      </c>
      <c r="H18" s="52"/>
    </row>
    <row r="19" spans="1:8" x14ac:dyDescent="0.2">
      <c r="A19" s="52"/>
      <c r="B19" s="53"/>
      <c r="C19" s="53"/>
      <c r="D19" s="52"/>
      <c r="E19" s="52"/>
      <c r="F19" s="52"/>
      <c r="G19" s="52"/>
      <c r="H19" s="52"/>
    </row>
    <row r="20" spans="1:8" x14ac:dyDescent="0.2">
      <c r="A20" s="52"/>
      <c r="B20" s="53"/>
      <c r="C20" s="53"/>
      <c r="D20" s="52"/>
      <c r="E20" s="52"/>
      <c r="F20" s="52"/>
      <c r="G20" s="52"/>
      <c r="H20" s="52"/>
    </row>
    <row r="21" spans="1:8" x14ac:dyDescent="0.2">
      <c r="A21" s="12">
        <v>1</v>
      </c>
      <c r="B21" s="13">
        <v>2</v>
      </c>
      <c r="C21" s="13">
        <v>3</v>
      </c>
      <c r="D21" s="12">
        <v>4</v>
      </c>
      <c r="E21" s="12">
        <v>5</v>
      </c>
      <c r="F21" s="12">
        <v>6</v>
      </c>
      <c r="G21" s="12">
        <v>7</v>
      </c>
      <c r="H21" s="12">
        <v>8</v>
      </c>
    </row>
    <row r="22" spans="1:8" hidden="1" x14ac:dyDescent="0.2">
      <c r="A22" s="63" t="s">
        <v>23</v>
      </c>
      <c r="B22" s="64"/>
      <c r="C22" s="64"/>
      <c r="D22" s="64"/>
      <c r="E22" s="64"/>
      <c r="F22" s="64"/>
      <c r="G22" s="64"/>
      <c r="H22" s="64"/>
    </row>
    <row r="23" spans="1:8" hidden="1" x14ac:dyDescent="0.2">
      <c r="A23" s="14">
        <v>1</v>
      </c>
      <c r="B23" s="15" t="s">
        <v>47</v>
      </c>
      <c r="C23" s="15"/>
      <c r="D23" s="16">
        <v>0</v>
      </c>
      <c r="E23" s="16">
        <v>0</v>
      </c>
      <c r="F23" s="16">
        <v>0</v>
      </c>
      <c r="G23" s="17">
        <v>0</v>
      </c>
      <c r="H23" s="17">
        <f>D23+E23+F23+G23</f>
        <v>0</v>
      </c>
    </row>
    <row r="24" spans="1:8" ht="21" hidden="1" customHeight="1" x14ac:dyDescent="0.2">
      <c r="A24" s="18"/>
      <c r="B24" s="61" t="s">
        <v>24</v>
      </c>
      <c r="C24" s="62"/>
      <c r="D24" s="16">
        <f>D23</f>
        <v>0</v>
      </c>
      <c r="E24" s="16">
        <f>E23</f>
        <v>0</v>
      </c>
      <c r="F24" s="19">
        <f>F23</f>
        <v>0</v>
      </c>
      <c r="G24" s="20">
        <f>G23</f>
        <v>0</v>
      </c>
      <c r="H24" s="20">
        <f>D24+E24+F24+G24</f>
        <v>0</v>
      </c>
    </row>
    <row r="25" spans="1:8" ht="20.25" hidden="1" customHeight="1" x14ac:dyDescent="0.2">
      <c r="A25" s="18"/>
      <c r="B25" s="31"/>
      <c r="C25" s="1" t="s">
        <v>72</v>
      </c>
      <c r="D25" s="16">
        <v>0</v>
      </c>
      <c r="E25" s="16">
        <v>0</v>
      </c>
      <c r="F25" s="19">
        <v>0</v>
      </c>
      <c r="G25" s="20">
        <v>0</v>
      </c>
      <c r="H25" s="20">
        <v>0</v>
      </c>
    </row>
    <row r="26" spans="1:8" ht="21" hidden="1" customHeight="1" x14ac:dyDescent="0.2">
      <c r="A26" s="18"/>
      <c r="B26" s="31"/>
      <c r="C26" s="1" t="s">
        <v>14</v>
      </c>
      <c r="D26" s="16"/>
      <c r="E26" s="16"/>
      <c r="F26" s="19"/>
      <c r="G26" s="20"/>
      <c r="H26" s="20"/>
    </row>
    <row r="27" spans="1:8" ht="21" hidden="1" customHeight="1" x14ac:dyDescent="0.2">
      <c r="A27" s="18"/>
      <c r="B27" s="31"/>
      <c r="C27" s="1" t="s">
        <v>15</v>
      </c>
      <c r="D27" s="16"/>
      <c r="E27" s="16"/>
      <c r="F27" s="19"/>
      <c r="G27" s="20"/>
      <c r="H27" s="20"/>
    </row>
    <row r="28" spans="1:8" x14ac:dyDescent="0.2">
      <c r="A28" s="63" t="s">
        <v>12</v>
      </c>
      <c r="B28" s="64"/>
      <c r="C28" s="64"/>
      <c r="D28" s="64"/>
      <c r="E28" s="64"/>
      <c r="F28" s="64"/>
      <c r="G28" s="64"/>
      <c r="H28" s="64"/>
    </row>
    <row r="29" spans="1:8" ht="39.75" customHeight="1" x14ac:dyDescent="0.2">
      <c r="A29" s="14">
        <v>1</v>
      </c>
      <c r="B29" s="15" t="s">
        <v>48</v>
      </c>
      <c r="C29" s="15" t="s">
        <v>73</v>
      </c>
      <c r="D29" s="17">
        <v>57.943659999999902</v>
      </c>
      <c r="E29" s="17">
        <v>65.56</v>
      </c>
      <c r="F29" s="17">
        <f>1134071.34/1000</f>
        <v>1134.0713400000002</v>
      </c>
      <c r="G29" s="16">
        <v>0</v>
      </c>
      <c r="H29" s="17">
        <f t="shared" ref="H29:H34" si="0">D29+E29+F29+G29</f>
        <v>1257.575</v>
      </c>
    </row>
    <row r="30" spans="1:8" ht="43.5" hidden="1" customHeight="1" x14ac:dyDescent="0.2">
      <c r="A30" s="14">
        <v>3</v>
      </c>
      <c r="B30" s="15" t="s">
        <v>49</v>
      </c>
      <c r="C30" s="15"/>
      <c r="D30" s="17">
        <v>0</v>
      </c>
      <c r="E30" s="17"/>
      <c r="F30" s="17"/>
      <c r="G30" s="16"/>
      <c r="H30" s="17">
        <f t="shared" si="0"/>
        <v>0</v>
      </c>
    </row>
    <row r="31" spans="1:8" ht="0.75" hidden="1" customHeight="1" x14ac:dyDescent="0.2">
      <c r="A31" s="14">
        <v>4</v>
      </c>
      <c r="B31" s="15" t="s">
        <v>58</v>
      </c>
      <c r="C31" s="15"/>
      <c r="D31" s="17">
        <v>0</v>
      </c>
      <c r="E31" s="17"/>
      <c r="F31" s="17"/>
      <c r="G31" s="16"/>
      <c r="H31" s="17">
        <f t="shared" si="0"/>
        <v>0</v>
      </c>
    </row>
    <row r="32" spans="1:8" ht="15.75" customHeight="1" x14ac:dyDescent="0.2">
      <c r="A32" s="18"/>
      <c r="B32" s="61" t="s">
        <v>25</v>
      </c>
      <c r="C32" s="62"/>
      <c r="D32" s="20">
        <f>D29+D30+D31</f>
        <v>57.943659999999902</v>
      </c>
      <c r="E32" s="20">
        <f>E29+E30+E31</f>
        <v>65.56</v>
      </c>
      <c r="F32" s="20">
        <f>F29+F30+F31</f>
        <v>1134.0713400000002</v>
      </c>
      <c r="G32" s="20">
        <f>G29+G30+G31</f>
        <v>0</v>
      </c>
      <c r="H32" s="20">
        <f t="shared" si="0"/>
        <v>1257.575</v>
      </c>
    </row>
    <row r="33" spans="1:8" ht="15.75" hidden="1" customHeight="1" x14ac:dyDescent="0.2">
      <c r="A33" s="18"/>
      <c r="B33" s="31"/>
      <c r="C33" s="1" t="s">
        <v>72</v>
      </c>
      <c r="D33" s="20">
        <f>D29</f>
        <v>57.943659999999902</v>
      </c>
      <c r="E33" s="20">
        <f>E31</f>
        <v>0</v>
      </c>
      <c r="F33" s="20">
        <f>F29</f>
        <v>1134.0713400000002</v>
      </c>
      <c r="G33" s="20">
        <f>G31</f>
        <v>0</v>
      </c>
      <c r="H33" s="20">
        <f t="shared" si="0"/>
        <v>1192.0150000000001</v>
      </c>
    </row>
    <row r="34" spans="1:8" ht="15" hidden="1" customHeight="1" x14ac:dyDescent="0.2">
      <c r="A34" s="18"/>
      <c r="B34" s="31"/>
      <c r="C34" s="1" t="s">
        <v>14</v>
      </c>
      <c r="D34" s="20">
        <f>D30</f>
        <v>0</v>
      </c>
      <c r="E34" s="20">
        <f>E30</f>
        <v>0</v>
      </c>
      <c r="F34" s="20">
        <f>F30</f>
        <v>0</v>
      </c>
      <c r="G34" s="20">
        <f>G30</f>
        <v>0</v>
      </c>
      <c r="H34" s="20">
        <f t="shared" si="0"/>
        <v>0</v>
      </c>
    </row>
    <row r="35" spans="1:8" ht="15.75" hidden="1" customHeight="1" x14ac:dyDescent="0.2">
      <c r="A35" s="18"/>
      <c r="B35" s="31"/>
      <c r="C35" s="1" t="s">
        <v>15</v>
      </c>
      <c r="D35" s="20">
        <f>D31</f>
        <v>0</v>
      </c>
      <c r="E35" s="20">
        <f>E29</f>
        <v>65.56</v>
      </c>
      <c r="F35" s="20">
        <f>F31</f>
        <v>0</v>
      </c>
      <c r="G35" s="20">
        <f>G29</f>
        <v>0</v>
      </c>
      <c r="H35" s="20">
        <f>D35+F35</f>
        <v>0</v>
      </c>
    </row>
    <row r="36" spans="1:8" ht="2.25" hidden="1" customHeight="1" x14ac:dyDescent="0.2">
      <c r="A36" s="63" t="s">
        <v>26</v>
      </c>
      <c r="B36" s="64"/>
      <c r="C36" s="64"/>
      <c r="D36" s="64"/>
      <c r="E36" s="64"/>
      <c r="F36" s="64"/>
      <c r="G36" s="64"/>
      <c r="H36" s="64"/>
    </row>
    <row r="37" spans="1:8" ht="28.5" hidden="1" customHeight="1" x14ac:dyDescent="0.2">
      <c r="A37" s="14">
        <v>5</v>
      </c>
      <c r="B37" s="15" t="s">
        <v>50</v>
      </c>
      <c r="C37" s="15"/>
      <c r="D37" s="17"/>
      <c r="E37" s="16"/>
      <c r="F37" s="16"/>
      <c r="G37" s="16"/>
      <c r="H37" s="17"/>
    </row>
    <row r="38" spans="1:8" ht="15.75" hidden="1" customHeight="1" x14ac:dyDescent="0.2">
      <c r="A38" s="18"/>
      <c r="B38" s="61" t="s">
        <v>27</v>
      </c>
      <c r="C38" s="62"/>
      <c r="D38" s="20"/>
      <c r="E38" s="20"/>
      <c r="F38" s="20"/>
      <c r="G38" s="20"/>
      <c r="H38" s="20"/>
    </row>
    <row r="39" spans="1:8" ht="15.75" hidden="1" customHeight="1" x14ac:dyDescent="0.2">
      <c r="A39" s="18"/>
      <c r="B39" s="31"/>
      <c r="C39" s="1" t="s">
        <v>13</v>
      </c>
      <c r="D39" s="20"/>
      <c r="E39" s="20"/>
      <c r="F39" s="20"/>
      <c r="G39" s="20"/>
      <c r="H39" s="20"/>
    </row>
    <row r="40" spans="1:8" ht="15.75" hidden="1" customHeight="1" x14ac:dyDescent="0.2">
      <c r="A40" s="18"/>
      <c r="B40" s="31"/>
      <c r="C40" s="1" t="s">
        <v>14</v>
      </c>
      <c r="D40" s="20"/>
      <c r="E40" s="20"/>
      <c r="F40" s="20"/>
      <c r="G40" s="20"/>
      <c r="H40" s="20"/>
    </row>
    <row r="41" spans="1:8" ht="15.75" hidden="1" customHeight="1" x14ac:dyDescent="0.2">
      <c r="A41" s="18"/>
      <c r="B41" s="31"/>
      <c r="C41" s="1" t="s">
        <v>15</v>
      </c>
      <c r="D41" s="20"/>
      <c r="E41" s="20"/>
      <c r="F41" s="20"/>
      <c r="G41" s="20"/>
      <c r="H41" s="20"/>
    </row>
    <row r="42" spans="1:8" ht="16.5" hidden="1" customHeight="1" x14ac:dyDescent="0.2">
      <c r="A42" s="18"/>
      <c r="B42" s="61" t="s">
        <v>28</v>
      </c>
      <c r="C42" s="62"/>
      <c r="D42" s="20"/>
      <c r="E42" s="20"/>
      <c r="F42" s="20"/>
      <c r="G42" s="20"/>
      <c r="H42" s="20"/>
    </row>
    <row r="43" spans="1:8" ht="16.5" hidden="1" customHeight="1" x14ac:dyDescent="0.2">
      <c r="A43" s="18"/>
      <c r="B43" s="31"/>
      <c r="C43" s="1" t="s">
        <v>13</v>
      </c>
      <c r="D43" s="20"/>
      <c r="E43" s="20"/>
      <c r="F43" s="20"/>
      <c r="G43" s="20"/>
      <c r="H43" s="20"/>
    </row>
    <row r="44" spans="1:8" ht="0.75" hidden="1" customHeight="1" x14ac:dyDescent="0.2">
      <c r="A44" s="18"/>
      <c r="B44" s="31"/>
      <c r="C44" s="1" t="s">
        <v>14</v>
      </c>
      <c r="D44" s="20"/>
      <c r="E44" s="20"/>
      <c r="F44" s="20"/>
      <c r="G44" s="20"/>
      <c r="H44" s="20"/>
    </row>
    <row r="45" spans="1:8" ht="16.5" hidden="1" customHeight="1" x14ac:dyDescent="0.2">
      <c r="A45" s="18"/>
      <c r="B45" s="31"/>
      <c r="C45" s="1" t="s">
        <v>15</v>
      </c>
      <c r="D45" s="20"/>
      <c r="E45" s="20"/>
      <c r="F45" s="20"/>
      <c r="G45" s="20"/>
      <c r="H45" s="20"/>
    </row>
    <row r="46" spans="1:8" hidden="1" x14ac:dyDescent="0.2">
      <c r="A46" s="63" t="s">
        <v>16</v>
      </c>
      <c r="B46" s="64"/>
      <c r="C46" s="64"/>
      <c r="D46" s="64"/>
      <c r="E46" s="64"/>
      <c r="F46" s="64"/>
      <c r="G46" s="64"/>
      <c r="H46" s="64"/>
    </row>
    <row r="47" spans="1:8" ht="25.5" hidden="1" x14ac:dyDescent="0.2">
      <c r="A47" s="14">
        <v>3</v>
      </c>
      <c r="B47" s="15" t="s">
        <v>43</v>
      </c>
      <c r="C47" s="15" t="s">
        <v>57</v>
      </c>
      <c r="D47" s="33">
        <v>0</v>
      </c>
      <c r="E47" s="30">
        <v>0</v>
      </c>
      <c r="F47" s="33">
        <f>F35*0.025</f>
        <v>0</v>
      </c>
      <c r="G47" s="32">
        <f>G32*0.025</f>
        <v>0</v>
      </c>
      <c r="H47" s="33">
        <f>D47+E47+F47+G47</f>
        <v>0</v>
      </c>
    </row>
    <row r="48" spans="1:8" hidden="1" x14ac:dyDescent="0.2">
      <c r="A48" s="18"/>
      <c r="B48" s="61" t="s">
        <v>29</v>
      </c>
      <c r="C48" s="62"/>
      <c r="D48" s="20">
        <f>D47</f>
        <v>0</v>
      </c>
      <c r="E48" s="20">
        <f>E47</f>
        <v>0</v>
      </c>
      <c r="F48" s="19">
        <f>F47</f>
        <v>0</v>
      </c>
      <c r="G48" s="19">
        <f>G47</f>
        <v>0</v>
      </c>
      <c r="H48" s="20">
        <f>D48+E48+F48+G48</f>
        <v>0</v>
      </c>
    </row>
    <row r="49" spans="1:12" ht="15.75" hidden="1" x14ac:dyDescent="0.2">
      <c r="A49" s="18"/>
      <c r="B49" s="31"/>
      <c r="C49" s="1" t="s">
        <v>72</v>
      </c>
      <c r="D49" s="17">
        <v>0</v>
      </c>
      <c r="E49" s="17"/>
      <c r="F49" s="16"/>
      <c r="G49" s="16"/>
      <c r="H49" s="17">
        <f>D49+E49+F49+G49</f>
        <v>0</v>
      </c>
    </row>
    <row r="50" spans="1:12" ht="0.75" customHeight="1" x14ac:dyDescent="0.2">
      <c r="A50" s="18"/>
      <c r="B50" s="31"/>
      <c r="C50" s="1" t="s">
        <v>14</v>
      </c>
      <c r="D50" s="17">
        <f>D34*0.025</f>
        <v>0</v>
      </c>
      <c r="E50" s="17"/>
      <c r="F50" s="16"/>
      <c r="G50" s="16"/>
      <c r="H50" s="17">
        <f>D50+E50+F50+G50</f>
        <v>0</v>
      </c>
    </row>
    <row r="51" spans="1:12" ht="15.75" hidden="1" x14ac:dyDescent="0.2">
      <c r="A51" s="18"/>
      <c r="B51" s="31"/>
      <c r="C51" s="1" t="s">
        <v>15</v>
      </c>
      <c r="D51" s="17">
        <f>D35*0.025</f>
        <v>0</v>
      </c>
      <c r="E51" s="17"/>
      <c r="F51" s="16">
        <f>F35*0.025</f>
        <v>0</v>
      </c>
      <c r="G51" s="16"/>
      <c r="H51" s="17">
        <f>D51+E51+F51+G51</f>
        <v>0</v>
      </c>
    </row>
    <row r="52" spans="1:12" x14ac:dyDescent="0.2">
      <c r="A52" s="18"/>
      <c r="B52" s="61" t="s">
        <v>17</v>
      </c>
      <c r="C52" s="62"/>
      <c r="D52" s="20">
        <f>D48+D32</f>
        <v>57.943659999999902</v>
      </c>
      <c r="E52" s="20">
        <f>E48+E32</f>
        <v>65.56</v>
      </c>
      <c r="F52" s="20">
        <f>F48+F32</f>
        <v>1134.0713400000002</v>
      </c>
      <c r="G52" s="20">
        <f>G48+G32</f>
        <v>0</v>
      </c>
      <c r="H52" s="20">
        <f>H32+H24</f>
        <v>1257.575</v>
      </c>
      <c r="J52" s="51"/>
    </row>
    <row r="53" spans="1:12" ht="15" hidden="1" customHeight="1" x14ac:dyDescent="0.2">
      <c r="A53" s="18"/>
      <c r="B53" s="31"/>
      <c r="C53" s="1" t="s">
        <v>72</v>
      </c>
      <c r="D53" s="20">
        <f>D49+D33</f>
        <v>57.943659999999902</v>
      </c>
      <c r="E53" s="20"/>
      <c r="F53" s="20">
        <f>F29</f>
        <v>1134.0713400000002</v>
      </c>
      <c r="G53" s="20"/>
      <c r="H53" s="20">
        <f>D53+E53+F53+G53</f>
        <v>1192.0150000000001</v>
      </c>
    </row>
    <row r="54" spans="1:12" ht="15.75" hidden="1" x14ac:dyDescent="0.2">
      <c r="A54" s="18"/>
      <c r="B54" s="31"/>
      <c r="C54" s="1" t="s">
        <v>14</v>
      </c>
      <c r="D54" s="20">
        <f>D50+D34</f>
        <v>0</v>
      </c>
      <c r="E54" s="20"/>
      <c r="F54" s="20"/>
      <c r="G54" s="20"/>
      <c r="H54" s="20">
        <f>D54+E54+F54+G54</f>
        <v>0</v>
      </c>
    </row>
    <row r="55" spans="1:12" ht="15.75" hidden="1" x14ac:dyDescent="0.2">
      <c r="A55" s="18"/>
      <c r="B55" s="31"/>
      <c r="C55" s="1" t="s">
        <v>15</v>
      </c>
      <c r="D55" s="20">
        <f>D51+D35</f>
        <v>0</v>
      </c>
      <c r="E55" s="20"/>
      <c r="F55" s="20">
        <f>F35+F51</f>
        <v>0</v>
      </c>
      <c r="G55" s="20"/>
      <c r="H55" s="20">
        <f>D55+E55+F55+G55</f>
        <v>0</v>
      </c>
    </row>
    <row r="56" spans="1:12" ht="12" customHeight="1" x14ac:dyDescent="0.2">
      <c r="A56" s="63" t="s">
        <v>18</v>
      </c>
      <c r="B56" s="64"/>
      <c r="C56" s="64"/>
      <c r="D56" s="64"/>
      <c r="E56" s="64"/>
      <c r="F56" s="64"/>
      <c r="G56" s="64"/>
      <c r="H56" s="64"/>
    </row>
    <row r="57" spans="1:12" ht="21" hidden="1" customHeight="1" x14ac:dyDescent="0.2">
      <c r="A57" s="14">
        <v>4</v>
      </c>
      <c r="B57" s="15" t="s">
        <v>56</v>
      </c>
      <c r="C57" s="15" t="s">
        <v>63</v>
      </c>
      <c r="D57" s="33">
        <f>D53*0.019</f>
        <v>1.1009295399999981</v>
      </c>
      <c r="E57" s="30"/>
      <c r="F57" s="30"/>
      <c r="G57" s="30"/>
      <c r="H57" s="33">
        <f>D57+E57+F57+G57</f>
        <v>1.1009295399999981</v>
      </c>
    </row>
    <row r="58" spans="1:12" ht="27.75" hidden="1" customHeight="1" x14ac:dyDescent="0.2">
      <c r="A58" s="14">
        <v>4</v>
      </c>
      <c r="B58" s="15" t="s">
        <v>30</v>
      </c>
      <c r="C58" s="15" t="s">
        <v>74</v>
      </c>
      <c r="D58" s="17"/>
      <c r="E58" s="17"/>
      <c r="F58" s="16">
        <f>F55*0.019</f>
        <v>0</v>
      </c>
      <c r="G58" s="16"/>
      <c r="H58" s="17">
        <f>D58+E58+F58+G58</f>
        <v>0</v>
      </c>
    </row>
    <row r="59" spans="1:12" ht="20.25" customHeight="1" x14ac:dyDescent="0.2">
      <c r="A59" s="14">
        <v>2</v>
      </c>
      <c r="B59" s="15" t="s">
        <v>46</v>
      </c>
      <c r="C59" s="15" t="s">
        <v>44</v>
      </c>
      <c r="D59" s="16"/>
      <c r="E59" s="16"/>
      <c r="F59" s="16"/>
      <c r="G59" s="17">
        <f>(68250+11135)/1000</f>
        <v>79.385000000000005</v>
      </c>
      <c r="H59" s="17">
        <f>SUM(G59)</f>
        <v>79.385000000000005</v>
      </c>
      <c r="L59" s="49"/>
    </row>
    <row r="60" spans="1:12" x14ac:dyDescent="0.2">
      <c r="A60" s="18"/>
      <c r="B60" s="61" t="s">
        <v>31</v>
      </c>
      <c r="C60" s="62"/>
      <c r="D60" s="20"/>
      <c r="E60" s="20"/>
      <c r="F60" s="20"/>
      <c r="G60" s="20">
        <f>SUM(G59)</f>
        <v>79.385000000000005</v>
      </c>
      <c r="H60" s="20">
        <f>SUM(D60:G60)</f>
        <v>79.385000000000005</v>
      </c>
      <c r="L60" s="49"/>
    </row>
    <row r="61" spans="1:12" ht="14.25" hidden="1" customHeight="1" x14ac:dyDescent="0.2">
      <c r="A61" s="18"/>
      <c r="B61" s="31"/>
      <c r="C61" s="1" t="s">
        <v>72</v>
      </c>
      <c r="D61" s="17">
        <f>D60</f>
        <v>0</v>
      </c>
      <c r="E61" s="17"/>
      <c r="F61" s="17">
        <f>F29</f>
        <v>1134.0713400000002</v>
      </c>
      <c r="G61" s="17">
        <f>G75</f>
        <v>20</v>
      </c>
      <c r="H61" s="17">
        <f t="shared" ref="H61:H67" si="1">D61+E61+F61+G61</f>
        <v>1154.0713400000002</v>
      </c>
    </row>
    <row r="62" spans="1:12" ht="13.5" hidden="1" customHeight="1" x14ac:dyDescent="0.2">
      <c r="A62" s="18"/>
      <c r="B62" s="31"/>
      <c r="C62" s="1" t="s">
        <v>14</v>
      </c>
      <c r="D62" s="17">
        <f>D54*0.021</f>
        <v>0</v>
      </c>
      <c r="E62" s="17"/>
      <c r="F62" s="17"/>
      <c r="G62" s="17"/>
      <c r="H62" s="17">
        <f t="shared" si="1"/>
        <v>0</v>
      </c>
    </row>
    <row r="63" spans="1:12" ht="15.75" hidden="1" x14ac:dyDescent="0.2">
      <c r="A63" s="18"/>
      <c r="B63" s="31"/>
      <c r="C63" s="1" t="s">
        <v>15</v>
      </c>
      <c r="D63" s="17">
        <f>D55*0.021</f>
        <v>0</v>
      </c>
      <c r="E63" s="17"/>
      <c r="F63" s="17"/>
      <c r="G63" s="17"/>
      <c r="H63" s="17">
        <f t="shared" si="1"/>
        <v>0</v>
      </c>
    </row>
    <row r="64" spans="1:12" ht="16.5" customHeight="1" x14ac:dyDescent="0.2">
      <c r="A64" s="18"/>
      <c r="B64" s="61" t="s">
        <v>32</v>
      </c>
      <c r="C64" s="62"/>
      <c r="D64" s="20">
        <f>D52+D60</f>
        <v>57.943659999999902</v>
      </c>
      <c r="E64" s="20">
        <f t="shared" ref="E64:G64" si="2">E52+E60</f>
        <v>65.56</v>
      </c>
      <c r="F64" s="20">
        <f t="shared" si="2"/>
        <v>1134.0713400000002</v>
      </c>
      <c r="G64" s="20">
        <f t="shared" si="2"/>
        <v>79.385000000000005</v>
      </c>
      <c r="H64" s="20">
        <f>H60+H52</f>
        <v>1336.96</v>
      </c>
      <c r="J64" s="49"/>
    </row>
    <row r="65" spans="1:15" ht="16.5" hidden="1" customHeight="1" x14ac:dyDescent="0.2">
      <c r="A65" s="18"/>
      <c r="B65" s="31"/>
      <c r="C65" s="1" t="s">
        <v>72</v>
      </c>
      <c r="D65" s="20">
        <f>D53+D61</f>
        <v>57.943659999999902</v>
      </c>
      <c r="E65" s="20"/>
      <c r="F65" s="20">
        <f>F53+F61</f>
        <v>2268.1426800000004</v>
      </c>
      <c r="G65" s="20">
        <f>G60</f>
        <v>79.385000000000005</v>
      </c>
      <c r="H65" s="20">
        <f t="shared" si="1"/>
        <v>2405.4713400000005</v>
      </c>
    </row>
    <row r="66" spans="1:15" ht="16.5" hidden="1" customHeight="1" x14ac:dyDescent="0.2">
      <c r="A66" s="18"/>
      <c r="B66" s="31"/>
      <c r="C66" s="1" t="s">
        <v>14</v>
      </c>
      <c r="D66" s="20">
        <f>D54+D62</f>
        <v>0</v>
      </c>
      <c r="E66" s="20"/>
      <c r="F66" s="20">
        <f>F54+F62</f>
        <v>0</v>
      </c>
      <c r="G66" s="20"/>
      <c r="H66" s="20">
        <f t="shared" si="1"/>
        <v>0</v>
      </c>
    </row>
    <row r="67" spans="1:15" ht="16.5" hidden="1" customHeight="1" x14ac:dyDescent="0.2">
      <c r="A67" s="18"/>
      <c r="B67" s="31"/>
      <c r="C67" s="1" t="s">
        <v>15</v>
      </c>
      <c r="D67" s="20">
        <f>D55+D63</f>
        <v>0</v>
      </c>
      <c r="E67" s="20"/>
      <c r="F67" s="20">
        <f>F55+F63</f>
        <v>0</v>
      </c>
      <c r="G67" s="20">
        <v>0</v>
      </c>
      <c r="H67" s="20">
        <f t="shared" si="1"/>
        <v>0</v>
      </c>
    </row>
    <row r="68" spans="1:15" ht="11.25" customHeight="1" x14ac:dyDescent="0.2">
      <c r="A68" s="63" t="s">
        <v>33</v>
      </c>
      <c r="B68" s="64"/>
      <c r="C68" s="64"/>
      <c r="D68" s="64"/>
      <c r="E68" s="64"/>
      <c r="F68" s="64"/>
      <c r="G68" s="64"/>
      <c r="H68" s="64"/>
    </row>
    <row r="69" spans="1:15" ht="12" hidden="1" customHeight="1" x14ac:dyDescent="0.2">
      <c r="A69" s="14">
        <v>11</v>
      </c>
      <c r="B69" s="30" t="s">
        <v>55</v>
      </c>
      <c r="C69" s="29"/>
      <c r="D69" s="30"/>
      <c r="E69" s="30"/>
      <c r="F69" s="30"/>
      <c r="G69" s="30"/>
      <c r="H69" s="30"/>
    </row>
    <row r="70" spans="1:15" ht="14.25" hidden="1" customHeight="1" x14ac:dyDescent="0.2">
      <c r="A70" s="14">
        <v>12</v>
      </c>
      <c r="B70" s="21" t="s">
        <v>51</v>
      </c>
      <c r="C70" s="15" t="s">
        <v>59</v>
      </c>
      <c r="D70" s="16"/>
      <c r="E70" s="16"/>
      <c r="F70" s="16"/>
      <c r="G70" s="17"/>
      <c r="H70" s="17"/>
      <c r="I70" s="34"/>
    </row>
    <row r="71" spans="1:15" ht="18.75" hidden="1" customHeight="1" x14ac:dyDescent="0.2">
      <c r="A71" s="14">
        <v>13</v>
      </c>
      <c r="B71" s="21" t="s">
        <v>53</v>
      </c>
      <c r="C71" s="15" t="s">
        <v>60</v>
      </c>
      <c r="D71" s="16"/>
      <c r="E71" s="16"/>
      <c r="F71" s="16"/>
      <c r="G71" s="17"/>
      <c r="H71" s="17"/>
    </row>
    <row r="72" spans="1:15" ht="18.75" hidden="1" customHeight="1" x14ac:dyDescent="0.2">
      <c r="A72" s="14">
        <v>6</v>
      </c>
      <c r="B72" s="21" t="s">
        <v>67</v>
      </c>
      <c r="C72" s="15" t="s">
        <v>75</v>
      </c>
      <c r="D72" s="16"/>
      <c r="E72" s="16"/>
      <c r="F72" s="16"/>
      <c r="G72" s="35"/>
      <c r="H72" s="17"/>
    </row>
    <row r="73" spans="1:15" ht="0.75" hidden="1" customHeight="1" x14ac:dyDescent="0.2">
      <c r="A73" s="14">
        <v>15</v>
      </c>
      <c r="B73" s="21" t="s">
        <v>52</v>
      </c>
      <c r="C73" s="15" t="s">
        <v>61</v>
      </c>
      <c r="D73" s="16"/>
      <c r="E73" s="16"/>
      <c r="F73" s="16"/>
      <c r="G73" s="17"/>
      <c r="H73" s="17"/>
    </row>
    <row r="74" spans="1:15" ht="1.5" hidden="1" customHeight="1" x14ac:dyDescent="0.2">
      <c r="A74" s="14">
        <v>16</v>
      </c>
      <c r="B74" s="21" t="s">
        <v>54</v>
      </c>
      <c r="C74" s="15" t="s">
        <v>62</v>
      </c>
      <c r="D74" s="16"/>
      <c r="E74" s="16"/>
      <c r="F74" s="16"/>
      <c r="G74" s="17"/>
      <c r="H74" s="17"/>
    </row>
    <row r="75" spans="1:15" x14ac:dyDescent="0.2">
      <c r="A75" s="14">
        <v>3</v>
      </c>
      <c r="B75" s="15" t="s">
        <v>66</v>
      </c>
      <c r="C75" s="15" t="s">
        <v>45</v>
      </c>
      <c r="D75" s="16"/>
      <c r="E75" s="16"/>
      <c r="F75" s="16"/>
      <c r="G75" s="35">
        <f>20000/1000</f>
        <v>20</v>
      </c>
      <c r="H75" s="17">
        <f>D75+E75+F75+G75</f>
        <v>20</v>
      </c>
    </row>
    <row r="76" spans="1:15" s="36" customFormat="1" ht="18.75" customHeight="1" x14ac:dyDescent="0.2">
      <c r="A76" s="14">
        <v>4</v>
      </c>
      <c r="B76" s="40" t="s">
        <v>66</v>
      </c>
      <c r="C76" s="41" t="s">
        <v>76</v>
      </c>
      <c r="D76" s="42"/>
      <c r="E76" s="42"/>
      <c r="F76" s="42"/>
      <c r="G76" s="35">
        <f>11500/1000</f>
        <v>11.5</v>
      </c>
      <c r="H76" s="35">
        <f>11500/1000</f>
        <v>11.5</v>
      </c>
      <c r="O76" s="50"/>
    </row>
    <row r="77" spans="1:15" s="36" customFormat="1" ht="47.25" customHeight="1" x14ac:dyDescent="0.2">
      <c r="A77" s="14">
        <v>5</v>
      </c>
      <c r="B77" s="67" t="s">
        <v>81</v>
      </c>
      <c r="C77" s="41" t="s">
        <v>80</v>
      </c>
      <c r="D77" s="42"/>
      <c r="E77" s="42"/>
      <c r="F77" s="42"/>
      <c r="G77" s="6">
        <v>136.26132000000001</v>
      </c>
      <c r="H77" s="17">
        <f t="shared" ref="H77" si="3">G77</f>
        <v>136.26132000000001</v>
      </c>
    </row>
    <row r="78" spans="1:15" ht="27.95" customHeight="1" x14ac:dyDescent="0.2">
      <c r="A78" s="18"/>
      <c r="B78" s="61" t="s">
        <v>34</v>
      </c>
      <c r="C78" s="62"/>
      <c r="D78" s="16"/>
      <c r="E78" s="16"/>
      <c r="F78" s="16"/>
      <c r="G78" s="20">
        <f>SUM(G75:G77)</f>
        <v>167.76132000000001</v>
      </c>
      <c r="H78" s="20">
        <f>G78</f>
        <v>167.76132000000001</v>
      </c>
    </row>
    <row r="79" spans="1:15" ht="17.25" hidden="1" customHeight="1" x14ac:dyDescent="0.2">
      <c r="A79" s="18"/>
      <c r="B79" s="31"/>
      <c r="C79" s="1" t="s">
        <v>72</v>
      </c>
      <c r="D79" s="16"/>
      <c r="E79" s="16"/>
      <c r="F79" s="16"/>
      <c r="G79" s="20">
        <f>G72+G76</f>
        <v>11.5</v>
      </c>
      <c r="H79" s="20">
        <f>G79</f>
        <v>11.5</v>
      </c>
    </row>
    <row r="80" spans="1:15" x14ac:dyDescent="0.2">
      <c r="A80" s="18"/>
      <c r="B80" s="61" t="s">
        <v>19</v>
      </c>
      <c r="C80" s="62"/>
      <c r="D80" s="20">
        <f>D64+D78</f>
        <v>57.943659999999902</v>
      </c>
      <c r="E80" s="20">
        <f t="shared" ref="E80:F80" si="4">E64+E78</f>
        <v>65.56</v>
      </c>
      <c r="F80" s="20">
        <f t="shared" si="4"/>
        <v>1134.0713400000002</v>
      </c>
      <c r="G80" s="20">
        <f>G78+G64</f>
        <v>247.14632</v>
      </c>
      <c r="H80" s="20">
        <f>H78+H64</f>
        <v>1504.7213200000001</v>
      </c>
    </row>
    <row r="81" spans="1:10" ht="15.75" hidden="1" x14ac:dyDescent="0.2">
      <c r="A81" s="18"/>
      <c r="B81" s="31"/>
      <c r="C81" s="1" t="s">
        <v>72</v>
      </c>
      <c r="D81" s="20">
        <f>H65+H79</f>
        <v>2416.9713400000005</v>
      </c>
      <c r="E81" s="20"/>
      <c r="F81" s="20"/>
      <c r="G81" s="20"/>
      <c r="H81" s="20"/>
    </row>
    <row r="82" spans="1:10" x14ac:dyDescent="0.2">
      <c r="A82" s="63" t="s">
        <v>35</v>
      </c>
      <c r="B82" s="64"/>
      <c r="C82" s="64"/>
      <c r="D82" s="64"/>
      <c r="E82" s="64"/>
      <c r="F82" s="64"/>
      <c r="G82" s="64"/>
      <c r="H82" s="64"/>
    </row>
    <row r="83" spans="1:10" ht="27.75" customHeight="1" x14ac:dyDescent="0.2">
      <c r="A83" s="14">
        <v>5</v>
      </c>
      <c r="B83" s="15" t="s">
        <v>36</v>
      </c>
      <c r="C83" s="15" t="s">
        <v>37</v>
      </c>
      <c r="D83" s="17">
        <f>D80*0.2</f>
        <v>11.588731999999981</v>
      </c>
      <c r="E83" s="17">
        <f t="shared" ref="E83:F83" si="5">E80*0.2</f>
        <v>13.112000000000002</v>
      </c>
      <c r="F83" s="17">
        <f t="shared" si="5"/>
        <v>226.81426800000006</v>
      </c>
      <c r="G83" s="17">
        <f>G80*0.2-G77*0.2</f>
        <v>22.177</v>
      </c>
      <c r="H83" s="17">
        <f>SUM(D83:G83)</f>
        <v>273.69200000000006</v>
      </c>
    </row>
    <row r="84" spans="1:10" ht="17.25" customHeight="1" x14ac:dyDescent="0.2">
      <c r="A84" s="18"/>
      <c r="B84" s="61" t="s">
        <v>38</v>
      </c>
      <c r="C84" s="62"/>
      <c r="D84" s="20">
        <f>D83</f>
        <v>11.588731999999981</v>
      </c>
      <c r="E84" s="20">
        <f t="shared" ref="E84:F84" si="6">E83</f>
        <v>13.112000000000002</v>
      </c>
      <c r="F84" s="20">
        <f t="shared" si="6"/>
        <v>226.81426800000006</v>
      </c>
      <c r="G84" s="20">
        <f>G83</f>
        <v>22.177</v>
      </c>
      <c r="H84" s="20">
        <f>H83</f>
        <v>273.69200000000006</v>
      </c>
    </row>
    <row r="85" spans="1:10" ht="21.75" customHeight="1" x14ac:dyDescent="0.2">
      <c r="A85" s="18"/>
      <c r="B85" s="65" t="s">
        <v>39</v>
      </c>
      <c r="C85" s="52"/>
      <c r="D85" s="22">
        <f>D80*1.2</f>
        <v>69.532391999999874</v>
      </c>
      <c r="E85" s="22">
        <f>E80*1.2</f>
        <v>78.671999999999997</v>
      </c>
      <c r="F85" s="22">
        <f>F80*1.2</f>
        <v>1360.8856080000003</v>
      </c>
      <c r="G85" s="22">
        <f>G80+G84</f>
        <v>269.32332000000002</v>
      </c>
      <c r="H85" s="22">
        <f>SUM(D85:G85)</f>
        <v>1778.4133200000001</v>
      </c>
    </row>
    <row r="86" spans="1:10" ht="15.75" hidden="1" x14ac:dyDescent="0.2">
      <c r="B86" s="23"/>
      <c r="C86" s="1" t="s">
        <v>72</v>
      </c>
      <c r="D86" s="20">
        <f>D81*1.2</f>
        <v>2900.3656080000005</v>
      </c>
      <c r="E86" s="24"/>
      <c r="F86" s="24"/>
      <c r="G86" s="24"/>
      <c r="H86" s="24"/>
    </row>
    <row r="87" spans="1:10" x14ac:dyDescent="0.2">
      <c r="A87" s="6"/>
      <c r="B87" s="6"/>
      <c r="C87" s="25"/>
      <c r="D87" s="6"/>
      <c r="E87" s="6"/>
      <c r="F87" s="6"/>
      <c r="G87" s="6"/>
    </row>
    <row r="88" spans="1:10" hidden="1" x14ac:dyDescent="0.2">
      <c r="A88" s="6"/>
      <c r="B88" s="6"/>
      <c r="C88" s="26" t="s">
        <v>40</v>
      </c>
      <c r="D88" s="27"/>
      <c r="E88" s="27"/>
      <c r="F88" s="66" t="s">
        <v>64</v>
      </c>
      <c r="G88" s="66"/>
    </row>
    <row r="89" spans="1:10" ht="22.5" hidden="1" customHeight="1" x14ac:dyDescent="0.2">
      <c r="A89" s="6"/>
      <c r="B89" s="6"/>
      <c r="C89" s="25"/>
      <c r="D89" s="3" t="s">
        <v>41</v>
      </c>
      <c r="E89" s="3"/>
      <c r="F89" s="6"/>
      <c r="G89" s="6"/>
    </row>
    <row r="90" spans="1:10" hidden="1" x14ac:dyDescent="0.2">
      <c r="A90" s="6"/>
      <c r="B90" s="6"/>
      <c r="C90" s="26" t="s">
        <v>42</v>
      </c>
      <c r="D90" s="27"/>
      <c r="E90" s="27"/>
      <c r="F90" s="66" t="s">
        <v>65</v>
      </c>
      <c r="G90" s="66"/>
    </row>
    <row r="91" spans="1:10" hidden="1" x14ac:dyDescent="0.2">
      <c r="A91" s="6"/>
      <c r="B91" s="6"/>
      <c r="C91" s="28"/>
      <c r="D91" s="3" t="s">
        <v>41</v>
      </c>
      <c r="E91" s="3"/>
      <c r="F91" s="6"/>
      <c r="G91" s="6"/>
      <c r="H91" s="6"/>
    </row>
    <row r="95" spans="1:10" x14ac:dyDescent="0.2">
      <c r="J95" s="49"/>
    </row>
  </sheetData>
  <mergeCells count="36">
    <mergeCell ref="B85:C85"/>
    <mergeCell ref="F88:G88"/>
    <mergeCell ref="F90:G90"/>
    <mergeCell ref="B64:C64"/>
    <mergeCell ref="A68:H68"/>
    <mergeCell ref="B78:C78"/>
    <mergeCell ref="B80:C80"/>
    <mergeCell ref="A82:H82"/>
    <mergeCell ref="B84:C84"/>
    <mergeCell ref="A22:H22"/>
    <mergeCell ref="B24:C24"/>
    <mergeCell ref="A28:H28"/>
    <mergeCell ref="B32:C32"/>
    <mergeCell ref="A36:H36"/>
    <mergeCell ref="B52:C52"/>
    <mergeCell ref="B60:C60"/>
    <mergeCell ref="A56:H56"/>
    <mergeCell ref="B38:C38"/>
    <mergeCell ref="B42:C42"/>
    <mergeCell ref="A46:H46"/>
    <mergeCell ref="B48:C48"/>
    <mergeCell ref="A11:H11"/>
    <mergeCell ref="A12:H12"/>
    <mergeCell ref="C3:E3"/>
    <mergeCell ref="C2:E2"/>
    <mergeCell ref="A13:H13"/>
    <mergeCell ref="A17:A20"/>
    <mergeCell ref="B17:B20"/>
    <mergeCell ref="B14:H14"/>
    <mergeCell ref="C17:C20"/>
    <mergeCell ref="D17:G17"/>
    <mergeCell ref="H17:H20"/>
    <mergeCell ref="D18:D20"/>
    <mergeCell ref="E18:E20"/>
    <mergeCell ref="F18:F20"/>
    <mergeCell ref="G18:G2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4"/>
  <sheetViews>
    <sheetView tabSelected="1" topLeftCell="A14" workbookViewId="0">
      <selection activeCell="B77" sqref="B77"/>
    </sheetView>
  </sheetViews>
  <sheetFormatPr defaultRowHeight="12.75" x14ac:dyDescent="0.2"/>
  <cols>
    <col min="1" max="1" width="5" style="2" customWidth="1"/>
    <col min="2" max="2" width="16.28515625" style="3" customWidth="1"/>
    <col min="3" max="3" width="50.28515625" style="3" customWidth="1"/>
    <col min="4" max="4" width="11.140625" style="8" customWidth="1"/>
    <col min="5" max="5" width="10.28515625" style="8" customWidth="1"/>
    <col min="6" max="6" width="12" style="8" customWidth="1"/>
    <col min="7" max="7" width="12.5703125" style="8" customWidth="1"/>
    <col min="8" max="8" width="12.140625" style="8" customWidth="1"/>
    <col min="9" max="16384" width="9.140625" style="6"/>
  </cols>
  <sheetData>
    <row r="1" spans="1:9" x14ac:dyDescent="0.2">
      <c r="D1" s="46"/>
      <c r="E1" s="46"/>
      <c r="F1" s="46"/>
      <c r="G1" s="46"/>
      <c r="H1" s="5" t="s">
        <v>0</v>
      </c>
    </row>
    <row r="2" spans="1:9" x14ac:dyDescent="0.2">
      <c r="B2" s="3" t="s">
        <v>1</v>
      </c>
      <c r="C2" s="59" t="s">
        <v>68</v>
      </c>
      <c r="D2" s="59"/>
      <c r="E2" s="59"/>
      <c r="F2" s="38"/>
      <c r="G2" s="38"/>
      <c r="H2" s="46"/>
    </row>
    <row r="3" spans="1:9" ht="24" customHeight="1" x14ac:dyDescent="0.2">
      <c r="C3" s="58" t="s">
        <v>2</v>
      </c>
      <c r="D3" s="58"/>
      <c r="E3" s="58"/>
      <c r="F3" s="46"/>
      <c r="G3" s="46"/>
      <c r="H3" s="46"/>
    </row>
    <row r="4" spans="1:9" x14ac:dyDescent="0.2">
      <c r="B4" s="3" t="s">
        <v>70</v>
      </c>
      <c r="D4" s="46"/>
      <c r="E4" s="7"/>
      <c r="F4" s="46"/>
      <c r="G4" s="46"/>
      <c r="H4" s="46"/>
    </row>
    <row r="5" spans="1:9" x14ac:dyDescent="0.2">
      <c r="D5" s="46"/>
      <c r="E5" s="7"/>
      <c r="F5" s="46"/>
      <c r="G5" s="46"/>
      <c r="H5" s="46"/>
    </row>
    <row r="6" spans="1:9" x14ac:dyDescent="0.2">
      <c r="B6" s="3" t="s">
        <v>20</v>
      </c>
      <c r="D6" s="9">
        <f>H84</f>
        <v>277.26967078403669</v>
      </c>
      <c r="E6" s="46" t="s">
        <v>78</v>
      </c>
      <c r="F6" s="46"/>
      <c r="G6" s="46"/>
      <c r="H6" s="46"/>
    </row>
    <row r="7" spans="1:9" x14ac:dyDescent="0.2">
      <c r="C7" s="37"/>
      <c r="D7" s="38"/>
      <c r="E7" s="39"/>
      <c r="F7" s="38"/>
      <c r="G7" s="38"/>
      <c r="H7" s="46"/>
    </row>
    <row r="8" spans="1:9" hidden="1" x14ac:dyDescent="0.2">
      <c r="D8" s="7" t="s">
        <v>3</v>
      </c>
      <c r="F8" s="46"/>
      <c r="G8" s="46"/>
      <c r="H8" s="46"/>
    </row>
    <row r="9" spans="1:9" x14ac:dyDescent="0.2">
      <c r="D9" s="46"/>
      <c r="E9" s="7"/>
      <c r="F9" s="46"/>
      <c r="G9" s="46"/>
      <c r="H9" s="46"/>
    </row>
    <row r="10" spans="1:9" x14ac:dyDescent="0.2">
      <c r="G10" s="46"/>
      <c r="H10" s="46"/>
      <c r="I10" s="43"/>
    </row>
    <row r="11" spans="1:9" ht="15" customHeight="1" x14ac:dyDescent="0.2">
      <c r="A11" s="56" t="s">
        <v>69</v>
      </c>
      <c r="B11" s="56"/>
      <c r="C11" s="56"/>
      <c r="D11" s="56"/>
      <c r="E11" s="56"/>
      <c r="F11" s="56"/>
      <c r="G11" s="56"/>
      <c r="H11" s="56"/>
    </row>
    <row r="12" spans="1:9" ht="21.75" customHeight="1" x14ac:dyDescent="0.2">
      <c r="A12" s="57" t="s">
        <v>71</v>
      </c>
      <c r="B12" s="57"/>
      <c r="C12" s="57"/>
      <c r="D12" s="57"/>
      <c r="E12" s="57"/>
      <c r="F12" s="57"/>
      <c r="G12" s="57"/>
      <c r="H12" s="57"/>
    </row>
    <row r="13" spans="1:9" ht="18.75" hidden="1" customHeight="1" x14ac:dyDescent="0.2">
      <c r="A13" s="60" t="s">
        <v>77</v>
      </c>
      <c r="B13" s="60"/>
      <c r="C13" s="60"/>
      <c r="D13" s="60"/>
      <c r="E13" s="60"/>
      <c r="F13" s="60"/>
      <c r="G13" s="60"/>
      <c r="H13" s="60"/>
    </row>
    <row r="14" spans="1:9" ht="15" customHeight="1" x14ac:dyDescent="0.2">
      <c r="B14" s="54" t="s">
        <v>4</v>
      </c>
      <c r="C14" s="54"/>
      <c r="D14" s="54"/>
      <c r="E14" s="54"/>
      <c r="F14" s="54"/>
      <c r="G14" s="54"/>
      <c r="H14" s="54"/>
    </row>
    <row r="15" spans="1:9" x14ac:dyDescent="0.2">
      <c r="H15" s="46"/>
    </row>
    <row r="16" spans="1:9" ht="15.75" customHeight="1" x14ac:dyDescent="0.2">
      <c r="B16" s="11"/>
      <c r="C16" s="11"/>
      <c r="D16" s="10"/>
      <c r="E16" s="46"/>
      <c r="F16" s="46"/>
      <c r="G16" s="46"/>
      <c r="H16" s="46"/>
    </row>
    <row r="17" spans="1:8" ht="12.75" customHeight="1" x14ac:dyDescent="0.2">
      <c r="A17" s="52" t="s">
        <v>5</v>
      </c>
      <c r="B17" s="53" t="s">
        <v>6</v>
      </c>
      <c r="C17" s="53" t="s">
        <v>7</v>
      </c>
      <c r="D17" s="55" t="s">
        <v>8</v>
      </c>
      <c r="E17" s="55"/>
      <c r="F17" s="55"/>
      <c r="G17" s="55"/>
      <c r="H17" s="52" t="s">
        <v>21</v>
      </c>
    </row>
    <row r="18" spans="1:8" ht="12.75" customHeight="1" x14ac:dyDescent="0.2">
      <c r="A18" s="52"/>
      <c r="B18" s="53"/>
      <c r="C18" s="53"/>
      <c r="D18" s="52" t="s">
        <v>22</v>
      </c>
      <c r="E18" s="52" t="s">
        <v>9</v>
      </c>
      <c r="F18" s="52" t="s">
        <v>10</v>
      </c>
      <c r="G18" s="52" t="s">
        <v>11</v>
      </c>
      <c r="H18" s="52"/>
    </row>
    <row r="19" spans="1:8" x14ac:dyDescent="0.2">
      <c r="A19" s="52"/>
      <c r="B19" s="53"/>
      <c r="C19" s="53"/>
      <c r="D19" s="52"/>
      <c r="E19" s="52"/>
      <c r="F19" s="52"/>
      <c r="G19" s="52"/>
      <c r="H19" s="52"/>
    </row>
    <row r="20" spans="1:8" x14ac:dyDescent="0.2">
      <c r="A20" s="52"/>
      <c r="B20" s="53"/>
      <c r="C20" s="53"/>
      <c r="D20" s="52"/>
      <c r="E20" s="52"/>
      <c r="F20" s="52"/>
      <c r="G20" s="52"/>
      <c r="H20" s="52"/>
    </row>
    <row r="21" spans="1:8" x14ac:dyDescent="0.2">
      <c r="A21" s="12">
        <v>1</v>
      </c>
      <c r="B21" s="13">
        <v>2</v>
      </c>
      <c r="C21" s="13">
        <v>3</v>
      </c>
      <c r="D21" s="12">
        <v>4</v>
      </c>
      <c r="E21" s="12">
        <v>5</v>
      </c>
      <c r="F21" s="12">
        <v>6</v>
      </c>
      <c r="G21" s="12">
        <v>7</v>
      </c>
      <c r="H21" s="12">
        <v>8</v>
      </c>
    </row>
    <row r="22" spans="1:8" hidden="1" x14ac:dyDescent="0.2">
      <c r="A22" s="63" t="s">
        <v>23</v>
      </c>
      <c r="B22" s="64"/>
      <c r="C22" s="64"/>
      <c r="D22" s="64"/>
      <c r="E22" s="64"/>
      <c r="F22" s="64"/>
      <c r="G22" s="64"/>
      <c r="H22" s="64"/>
    </row>
    <row r="23" spans="1:8" hidden="1" x14ac:dyDescent="0.2">
      <c r="A23" s="14">
        <v>1</v>
      </c>
      <c r="B23" s="15" t="s">
        <v>47</v>
      </c>
      <c r="C23" s="15"/>
      <c r="D23" s="16">
        <v>0</v>
      </c>
      <c r="E23" s="16">
        <v>0</v>
      </c>
      <c r="F23" s="16">
        <v>0</v>
      </c>
      <c r="G23" s="17">
        <v>0</v>
      </c>
      <c r="H23" s="17">
        <f>D23+E23+F23+G23</f>
        <v>0</v>
      </c>
    </row>
    <row r="24" spans="1:8" ht="21" hidden="1" customHeight="1" x14ac:dyDescent="0.2">
      <c r="A24" s="18"/>
      <c r="B24" s="61" t="s">
        <v>24</v>
      </c>
      <c r="C24" s="62"/>
      <c r="D24" s="16">
        <f>D23</f>
        <v>0</v>
      </c>
      <c r="E24" s="16">
        <f>E23</f>
        <v>0</v>
      </c>
      <c r="F24" s="19">
        <f>F23</f>
        <v>0</v>
      </c>
      <c r="G24" s="20">
        <f>G23</f>
        <v>0</v>
      </c>
      <c r="H24" s="20">
        <f>D24+E24+F24+G24</f>
        <v>0</v>
      </c>
    </row>
    <row r="25" spans="1:8" ht="20.25" hidden="1" customHeight="1" x14ac:dyDescent="0.2">
      <c r="A25" s="18"/>
      <c r="B25" s="48"/>
      <c r="C25" s="1" t="s">
        <v>72</v>
      </c>
      <c r="D25" s="16">
        <v>0</v>
      </c>
      <c r="E25" s="16">
        <v>0</v>
      </c>
      <c r="F25" s="19">
        <v>0</v>
      </c>
      <c r="G25" s="20">
        <v>0</v>
      </c>
      <c r="H25" s="20">
        <v>0</v>
      </c>
    </row>
    <row r="26" spans="1:8" ht="21" hidden="1" customHeight="1" x14ac:dyDescent="0.2">
      <c r="A26" s="18"/>
      <c r="B26" s="48"/>
      <c r="C26" s="1" t="s">
        <v>14</v>
      </c>
      <c r="D26" s="16"/>
      <c r="E26" s="16"/>
      <c r="F26" s="19"/>
      <c r="G26" s="20"/>
      <c r="H26" s="20"/>
    </row>
    <row r="27" spans="1:8" ht="21" hidden="1" customHeight="1" x14ac:dyDescent="0.2">
      <c r="A27" s="18"/>
      <c r="B27" s="48"/>
      <c r="C27" s="1" t="s">
        <v>15</v>
      </c>
      <c r="D27" s="16"/>
      <c r="E27" s="16"/>
      <c r="F27" s="19"/>
      <c r="G27" s="20"/>
      <c r="H27" s="20"/>
    </row>
    <row r="28" spans="1:8" x14ac:dyDescent="0.2">
      <c r="A28" s="63" t="s">
        <v>12</v>
      </c>
      <c r="B28" s="64"/>
      <c r="C28" s="64"/>
      <c r="D28" s="64"/>
      <c r="E28" s="64"/>
      <c r="F28" s="64"/>
      <c r="G28" s="64"/>
      <c r="H28" s="64"/>
    </row>
    <row r="29" spans="1:8" ht="39.75" customHeight="1" x14ac:dyDescent="0.2">
      <c r="A29" s="14">
        <v>1</v>
      </c>
      <c r="B29" s="15" t="s">
        <v>48</v>
      </c>
      <c r="C29" s="15" t="s">
        <v>73</v>
      </c>
      <c r="D29" s="17">
        <f>57.9436599999999/7.21</f>
        <v>8.0365686546463113</v>
      </c>
      <c r="E29" s="17">
        <f>65.56/7.21</f>
        <v>9.0929264909847429</v>
      </c>
      <c r="F29" s="17">
        <f>1134071.34/1000/5.81</f>
        <v>195.19300172117045</v>
      </c>
      <c r="G29" s="16">
        <v>0</v>
      </c>
      <c r="H29" s="17">
        <f t="shared" ref="H29:H34" si="0">D29+E29+F29+G29</f>
        <v>212.32249686680149</v>
      </c>
    </row>
    <row r="30" spans="1:8" ht="43.5" hidden="1" customHeight="1" x14ac:dyDescent="0.2">
      <c r="A30" s="14">
        <v>3</v>
      </c>
      <c r="B30" s="15" t="s">
        <v>49</v>
      </c>
      <c r="C30" s="15"/>
      <c r="D30" s="17">
        <v>0</v>
      </c>
      <c r="E30" s="17"/>
      <c r="F30" s="17"/>
      <c r="G30" s="16"/>
      <c r="H30" s="17">
        <f t="shared" si="0"/>
        <v>0</v>
      </c>
    </row>
    <row r="31" spans="1:8" ht="0.75" hidden="1" customHeight="1" x14ac:dyDescent="0.2">
      <c r="A31" s="14">
        <v>4</v>
      </c>
      <c r="B31" s="15" t="s">
        <v>58</v>
      </c>
      <c r="C31" s="15"/>
      <c r="D31" s="17">
        <v>0</v>
      </c>
      <c r="E31" s="17"/>
      <c r="F31" s="17"/>
      <c r="G31" s="16"/>
      <c r="H31" s="17">
        <f t="shared" si="0"/>
        <v>0</v>
      </c>
    </row>
    <row r="32" spans="1:8" ht="15.75" customHeight="1" x14ac:dyDescent="0.2">
      <c r="A32" s="18"/>
      <c r="B32" s="61" t="s">
        <v>25</v>
      </c>
      <c r="C32" s="62"/>
      <c r="D32" s="20">
        <f>D29+D30+D31</f>
        <v>8.0365686546463113</v>
      </c>
      <c r="E32" s="20">
        <f>E29+E30+E31</f>
        <v>9.0929264909847429</v>
      </c>
      <c r="F32" s="20">
        <f>F29+F30+F31</f>
        <v>195.19300172117045</v>
      </c>
      <c r="G32" s="20">
        <f>G29+G30+G31</f>
        <v>0</v>
      </c>
      <c r="H32" s="20">
        <f t="shared" si="0"/>
        <v>212.32249686680149</v>
      </c>
    </row>
    <row r="33" spans="1:8" ht="15.75" hidden="1" customHeight="1" x14ac:dyDescent="0.2">
      <c r="A33" s="18"/>
      <c r="B33" s="48"/>
      <c r="C33" s="1" t="s">
        <v>72</v>
      </c>
      <c r="D33" s="20">
        <f>D29</f>
        <v>8.0365686546463113</v>
      </c>
      <c r="E33" s="20">
        <f>E31</f>
        <v>0</v>
      </c>
      <c r="F33" s="20">
        <f>F29</f>
        <v>195.19300172117045</v>
      </c>
      <c r="G33" s="20">
        <f>G31</f>
        <v>0</v>
      </c>
      <c r="H33" s="20">
        <f t="shared" si="0"/>
        <v>203.22957037581676</v>
      </c>
    </row>
    <row r="34" spans="1:8" ht="15" hidden="1" customHeight="1" x14ac:dyDescent="0.2">
      <c r="A34" s="18"/>
      <c r="B34" s="48"/>
      <c r="C34" s="1" t="s">
        <v>14</v>
      </c>
      <c r="D34" s="20">
        <f>D30</f>
        <v>0</v>
      </c>
      <c r="E34" s="20">
        <f>E30</f>
        <v>0</v>
      </c>
      <c r="F34" s="20">
        <f>F30</f>
        <v>0</v>
      </c>
      <c r="G34" s="20">
        <f>G30</f>
        <v>0</v>
      </c>
      <c r="H34" s="20">
        <f t="shared" si="0"/>
        <v>0</v>
      </c>
    </row>
    <row r="35" spans="1:8" ht="15.75" hidden="1" customHeight="1" x14ac:dyDescent="0.2">
      <c r="A35" s="18"/>
      <c r="B35" s="48"/>
      <c r="C35" s="1" t="s">
        <v>15</v>
      </c>
      <c r="D35" s="20">
        <f>D31</f>
        <v>0</v>
      </c>
      <c r="E35" s="20">
        <f>E29</f>
        <v>9.0929264909847429</v>
      </c>
      <c r="F35" s="20">
        <f>F31</f>
        <v>0</v>
      </c>
      <c r="G35" s="20">
        <f>G29</f>
        <v>0</v>
      </c>
      <c r="H35" s="20">
        <f>D35+F35</f>
        <v>0</v>
      </c>
    </row>
    <row r="36" spans="1:8" ht="2.25" hidden="1" customHeight="1" x14ac:dyDescent="0.2">
      <c r="A36" s="63" t="s">
        <v>26</v>
      </c>
      <c r="B36" s="64"/>
      <c r="C36" s="64"/>
      <c r="D36" s="64"/>
      <c r="E36" s="64"/>
      <c r="F36" s="64"/>
      <c r="G36" s="64"/>
      <c r="H36" s="64"/>
    </row>
    <row r="37" spans="1:8" ht="28.5" hidden="1" customHeight="1" x14ac:dyDescent="0.2">
      <c r="A37" s="14">
        <v>5</v>
      </c>
      <c r="B37" s="15" t="s">
        <v>50</v>
      </c>
      <c r="C37" s="15"/>
      <c r="D37" s="17"/>
      <c r="E37" s="16"/>
      <c r="F37" s="16"/>
      <c r="G37" s="16"/>
      <c r="H37" s="17"/>
    </row>
    <row r="38" spans="1:8" ht="15.75" hidden="1" customHeight="1" x14ac:dyDescent="0.2">
      <c r="A38" s="18"/>
      <c r="B38" s="61" t="s">
        <v>27</v>
      </c>
      <c r="C38" s="62"/>
      <c r="D38" s="20"/>
      <c r="E38" s="20"/>
      <c r="F38" s="20"/>
      <c r="G38" s="20"/>
      <c r="H38" s="20"/>
    </row>
    <row r="39" spans="1:8" ht="15.75" hidden="1" customHeight="1" x14ac:dyDescent="0.2">
      <c r="A39" s="18"/>
      <c r="B39" s="48"/>
      <c r="C39" s="1" t="s">
        <v>13</v>
      </c>
      <c r="D39" s="20"/>
      <c r="E39" s="20"/>
      <c r="F39" s="20"/>
      <c r="G39" s="20"/>
      <c r="H39" s="20"/>
    </row>
    <row r="40" spans="1:8" ht="15.75" hidden="1" customHeight="1" x14ac:dyDescent="0.2">
      <c r="A40" s="18"/>
      <c r="B40" s="48"/>
      <c r="C40" s="1" t="s">
        <v>14</v>
      </c>
      <c r="D40" s="20"/>
      <c r="E40" s="20"/>
      <c r="F40" s="20"/>
      <c r="G40" s="20"/>
      <c r="H40" s="20"/>
    </row>
    <row r="41" spans="1:8" ht="15.75" hidden="1" customHeight="1" x14ac:dyDescent="0.2">
      <c r="A41" s="18"/>
      <c r="B41" s="48"/>
      <c r="C41" s="1" t="s">
        <v>15</v>
      </c>
      <c r="D41" s="20"/>
      <c r="E41" s="20"/>
      <c r="F41" s="20"/>
      <c r="G41" s="20"/>
      <c r="H41" s="20"/>
    </row>
    <row r="42" spans="1:8" ht="16.5" hidden="1" customHeight="1" x14ac:dyDescent="0.2">
      <c r="A42" s="18"/>
      <c r="B42" s="61" t="s">
        <v>28</v>
      </c>
      <c r="C42" s="62"/>
      <c r="D42" s="20"/>
      <c r="E42" s="20"/>
      <c r="F42" s="20"/>
      <c r="G42" s="20"/>
      <c r="H42" s="20"/>
    </row>
    <row r="43" spans="1:8" ht="16.5" hidden="1" customHeight="1" x14ac:dyDescent="0.2">
      <c r="A43" s="18"/>
      <c r="B43" s="48"/>
      <c r="C43" s="1" t="s">
        <v>13</v>
      </c>
      <c r="D43" s="20"/>
      <c r="E43" s="20"/>
      <c r="F43" s="20"/>
      <c r="G43" s="20"/>
      <c r="H43" s="20"/>
    </row>
    <row r="44" spans="1:8" ht="0.75" hidden="1" customHeight="1" x14ac:dyDescent="0.2">
      <c r="A44" s="18"/>
      <c r="B44" s="48"/>
      <c r="C44" s="1" t="s">
        <v>14</v>
      </c>
      <c r="D44" s="20"/>
      <c r="E44" s="20"/>
      <c r="F44" s="20"/>
      <c r="G44" s="20"/>
      <c r="H44" s="20"/>
    </row>
    <row r="45" spans="1:8" ht="16.5" hidden="1" customHeight="1" x14ac:dyDescent="0.2">
      <c r="A45" s="18"/>
      <c r="B45" s="48"/>
      <c r="C45" s="1" t="s">
        <v>15</v>
      </c>
      <c r="D45" s="20"/>
      <c r="E45" s="20"/>
      <c r="F45" s="20"/>
      <c r="G45" s="20"/>
      <c r="H45" s="20"/>
    </row>
    <row r="46" spans="1:8" hidden="1" x14ac:dyDescent="0.2">
      <c r="A46" s="63" t="s">
        <v>16</v>
      </c>
      <c r="B46" s="64"/>
      <c r="C46" s="64"/>
      <c r="D46" s="64"/>
      <c r="E46" s="64"/>
      <c r="F46" s="64"/>
      <c r="G46" s="64"/>
      <c r="H46" s="64"/>
    </row>
    <row r="47" spans="1:8" ht="25.5" hidden="1" x14ac:dyDescent="0.2">
      <c r="A47" s="14">
        <v>3</v>
      </c>
      <c r="B47" s="15" t="s">
        <v>43</v>
      </c>
      <c r="C47" s="15" t="s">
        <v>57</v>
      </c>
      <c r="D47" s="33">
        <v>0</v>
      </c>
      <c r="E47" s="47">
        <v>0</v>
      </c>
      <c r="F47" s="33">
        <f>F35*0.025</f>
        <v>0</v>
      </c>
      <c r="G47" s="32">
        <f>G32*0.025</f>
        <v>0</v>
      </c>
      <c r="H47" s="33">
        <f>D47+E47+F47+G47</f>
        <v>0</v>
      </c>
    </row>
    <row r="48" spans="1:8" hidden="1" x14ac:dyDescent="0.2">
      <c r="A48" s="18"/>
      <c r="B48" s="61" t="s">
        <v>29</v>
      </c>
      <c r="C48" s="62"/>
      <c r="D48" s="20">
        <f>D47</f>
        <v>0</v>
      </c>
      <c r="E48" s="20">
        <f>E47</f>
        <v>0</v>
      </c>
      <c r="F48" s="19">
        <f>F47</f>
        <v>0</v>
      </c>
      <c r="G48" s="19">
        <f>G47</f>
        <v>0</v>
      </c>
      <c r="H48" s="20">
        <f>D48+E48+F48+G48</f>
        <v>0</v>
      </c>
    </row>
    <row r="49" spans="1:12" ht="15.75" hidden="1" x14ac:dyDescent="0.2">
      <c r="A49" s="18"/>
      <c r="B49" s="48"/>
      <c r="C49" s="1" t="s">
        <v>72</v>
      </c>
      <c r="D49" s="17">
        <v>0</v>
      </c>
      <c r="E49" s="17"/>
      <c r="F49" s="16"/>
      <c r="G49" s="16"/>
      <c r="H49" s="17">
        <f>D49+E49+F49+G49</f>
        <v>0</v>
      </c>
    </row>
    <row r="50" spans="1:12" ht="0.75" customHeight="1" x14ac:dyDescent="0.2">
      <c r="A50" s="18"/>
      <c r="B50" s="48"/>
      <c r="C50" s="1" t="s">
        <v>14</v>
      </c>
      <c r="D50" s="17">
        <f>D34*0.025</f>
        <v>0</v>
      </c>
      <c r="E50" s="17"/>
      <c r="F50" s="16"/>
      <c r="G50" s="16"/>
      <c r="H50" s="17">
        <f>D50+E50+F50+G50</f>
        <v>0</v>
      </c>
    </row>
    <row r="51" spans="1:12" ht="15.75" hidden="1" x14ac:dyDescent="0.2">
      <c r="A51" s="18"/>
      <c r="B51" s="48"/>
      <c r="C51" s="1" t="s">
        <v>15</v>
      </c>
      <c r="D51" s="17">
        <f>D35*0.025</f>
        <v>0</v>
      </c>
      <c r="E51" s="17"/>
      <c r="F51" s="16">
        <f>F35*0.025</f>
        <v>0</v>
      </c>
      <c r="G51" s="16"/>
      <c r="H51" s="17">
        <f>D51+E51+F51+G51</f>
        <v>0</v>
      </c>
    </row>
    <row r="52" spans="1:12" x14ac:dyDescent="0.2">
      <c r="A52" s="18"/>
      <c r="B52" s="61" t="s">
        <v>17</v>
      </c>
      <c r="C52" s="62"/>
      <c r="D52" s="20">
        <f>D48+D32</f>
        <v>8.0365686546463113</v>
      </c>
      <c r="E52" s="20">
        <f>E48+E32</f>
        <v>9.0929264909847429</v>
      </c>
      <c r="F52" s="20">
        <f>F48+F32</f>
        <v>195.19300172117045</v>
      </c>
      <c r="G52" s="20">
        <f>G48+G32</f>
        <v>0</v>
      </c>
      <c r="H52" s="20">
        <f>H32+H24</f>
        <v>212.32249686680149</v>
      </c>
    </row>
    <row r="53" spans="1:12" ht="15" hidden="1" customHeight="1" x14ac:dyDescent="0.2">
      <c r="A53" s="18"/>
      <c r="B53" s="48"/>
      <c r="C53" s="1" t="s">
        <v>72</v>
      </c>
      <c r="D53" s="20">
        <f>D49+D33</f>
        <v>8.0365686546463113</v>
      </c>
      <c r="E53" s="20"/>
      <c r="F53" s="20">
        <f>F29</f>
        <v>195.19300172117045</v>
      </c>
      <c r="G53" s="20"/>
      <c r="H53" s="20">
        <f>D53+E53+F53+G53</f>
        <v>203.22957037581676</v>
      </c>
    </row>
    <row r="54" spans="1:12" ht="15.75" hidden="1" x14ac:dyDescent="0.2">
      <c r="A54" s="18"/>
      <c r="B54" s="48"/>
      <c r="C54" s="1" t="s">
        <v>14</v>
      </c>
      <c r="D54" s="20">
        <f>D50+D34</f>
        <v>0</v>
      </c>
      <c r="E54" s="20"/>
      <c r="F54" s="20"/>
      <c r="G54" s="20"/>
      <c r="H54" s="20">
        <f>D54+E54+F54+G54</f>
        <v>0</v>
      </c>
    </row>
    <row r="55" spans="1:12" ht="15.75" hidden="1" x14ac:dyDescent="0.2">
      <c r="A55" s="18"/>
      <c r="B55" s="48"/>
      <c r="C55" s="1" t="s">
        <v>15</v>
      </c>
      <c r="D55" s="20">
        <f>D51+D35</f>
        <v>0</v>
      </c>
      <c r="E55" s="20"/>
      <c r="F55" s="20">
        <f>F35+F51</f>
        <v>0</v>
      </c>
      <c r="G55" s="20"/>
      <c r="H55" s="20">
        <f>D55+E55+F55+G55</f>
        <v>0</v>
      </c>
    </row>
    <row r="56" spans="1:12" ht="12" customHeight="1" x14ac:dyDescent="0.2">
      <c r="A56" s="63" t="s">
        <v>18</v>
      </c>
      <c r="B56" s="64"/>
      <c r="C56" s="64"/>
      <c r="D56" s="64"/>
      <c r="E56" s="64"/>
      <c r="F56" s="64"/>
      <c r="G56" s="64"/>
      <c r="H56" s="64"/>
    </row>
    <row r="57" spans="1:12" ht="21" hidden="1" customHeight="1" x14ac:dyDescent="0.2">
      <c r="A57" s="14">
        <v>4</v>
      </c>
      <c r="B57" s="15" t="s">
        <v>56</v>
      </c>
      <c r="C57" s="15" t="s">
        <v>63</v>
      </c>
      <c r="D57" s="33">
        <f>D53*0.019</f>
        <v>0.1526948044382799</v>
      </c>
      <c r="E57" s="47"/>
      <c r="F57" s="47"/>
      <c r="G57" s="47"/>
      <c r="H57" s="33">
        <f>D57+E57+F57+G57</f>
        <v>0.1526948044382799</v>
      </c>
    </row>
    <row r="58" spans="1:12" ht="27.75" hidden="1" customHeight="1" x14ac:dyDescent="0.2">
      <c r="A58" s="14">
        <v>4</v>
      </c>
      <c r="B58" s="15" t="s">
        <v>30</v>
      </c>
      <c r="C58" s="15" t="s">
        <v>74</v>
      </c>
      <c r="D58" s="17"/>
      <c r="E58" s="17"/>
      <c r="F58" s="16">
        <f>F55*0.019</f>
        <v>0</v>
      </c>
      <c r="G58" s="16"/>
      <c r="H58" s="17">
        <f>D58+E58+F58+G58</f>
        <v>0</v>
      </c>
    </row>
    <row r="59" spans="1:12" ht="20.25" customHeight="1" x14ac:dyDescent="0.2">
      <c r="A59" s="14">
        <v>2</v>
      </c>
      <c r="B59" s="15" t="s">
        <v>46</v>
      </c>
      <c r="C59" s="15" t="s">
        <v>44</v>
      </c>
      <c r="D59" s="16"/>
      <c r="E59" s="16"/>
      <c r="F59" s="16"/>
      <c r="G59" s="17">
        <f>'ССР '!G59/11.51</f>
        <v>6.897046046915726</v>
      </c>
      <c r="H59" s="17">
        <f>SUM(G59)</f>
        <v>6.897046046915726</v>
      </c>
      <c r="L59" s="49"/>
    </row>
    <row r="60" spans="1:12" x14ac:dyDescent="0.2">
      <c r="A60" s="18"/>
      <c r="B60" s="61" t="s">
        <v>31</v>
      </c>
      <c r="C60" s="62"/>
      <c r="D60" s="20"/>
      <c r="E60" s="20"/>
      <c r="F60" s="20"/>
      <c r="G60" s="20">
        <f>SUM(G59)</f>
        <v>6.897046046915726</v>
      </c>
      <c r="H60" s="20">
        <f>SUM(D60:G60)</f>
        <v>6.897046046915726</v>
      </c>
      <c r="L60" s="49"/>
    </row>
    <row r="61" spans="1:12" ht="14.25" hidden="1" customHeight="1" x14ac:dyDescent="0.2">
      <c r="A61" s="18"/>
      <c r="B61" s="48"/>
      <c r="C61" s="1" t="s">
        <v>72</v>
      </c>
      <c r="D61" s="17">
        <f>D60</f>
        <v>0</v>
      </c>
      <c r="E61" s="17"/>
      <c r="F61" s="17">
        <f>F29</f>
        <v>195.19300172117045</v>
      </c>
      <c r="G61" s="17">
        <f>G75</f>
        <v>1.737619461337967</v>
      </c>
      <c r="H61" s="17">
        <f t="shared" ref="H61:H67" si="1">D61+E61+F61+G61</f>
        <v>196.93062118250842</v>
      </c>
    </row>
    <row r="62" spans="1:12" ht="13.5" hidden="1" customHeight="1" x14ac:dyDescent="0.2">
      <c r="A62" s="18"/>
      <c r="B62" s="48"/>
      <c r="C62" s="1" t="s">
        <v>14</v>
      </c>
      <c r="D62" s="17">
        <f>D54*0.021</f>
        <v>0</v>
      </c>
      <c r="E62" s="17"/>
      <c r="F62" s="17"/>
      <c r="G62" s="17"/>
      <c r="H62" s="17">
        <f t="shared" si="1"/>
        <v>0</v>
      </c>
    </row>
    <row r="63" spans="1:12" ht="15.75" hidden="1" x14ac:dyDescent="0.2">
      <c r="A63" s="18"/>
      <c r="B63" s="48"/>
      <c r="C63" s="1" t="s">
        <v>15</v>
      </c>
      <c r="D63" s="17">
        <f>D55*0.021</f>
        <v>0</v>
      </c>
      <c r="E63" s="17"/>
      <c r="F63" s="17"/>
      <c r="G63" s="17"/>
      <c r="H63" s="17">
        <f t="shared" si="1"/>
        <v>0</v>
      </c>
    </row>
    <row r="64" spans="1:12" ht="16.5" customHeight="1" x14ac:dyDescent="0.2">
      <c r="A64" s="18"/>
      <c r="B64" s="61" t="s">
        <v>32</v>
      </c>
      <c r="C64" s="62"/>
      <c r="D64" s="20">
        <f>D52+D60</f>
        <v>8.0365686546463113</v>
      </c>
      <c r="E64" s="20">
        <f t="shared" ref="E64:G64" si="2">E52+E60</f>
        <v>9.0929264909847429</v>
      </c>
      <c r="F64" s="20">
        <f t="shared" si="2"/>
        <v>195.19300172117045</v>
      </c>
      <c r="G64" s="20">
        <f t="shared" si="2"/>
        <v>6.897046046915726</v>
      </c>
      <c r="H64" s="20">
        <f>H60+H52</f>
        <v>219.21954291371722</v>
      </c>
    </row>
    <row r="65" spans="1:15" ht="16.5" hidden="1" customHeight="1" x14ac:dyDescent="0.2">
      <c r="A65" s="18"/>
      <c r="B65" s="48"/>
      <c r="C65" s="1" t="s">
        <v>72</v>
      </c>
      <c r="D65" s="20">
        <f>D53+D61</f>
        <v>8.0365686546463113</v>
      </c>
      <c r="E65" s="20"/>
      <c r="F65" s="20">
        <f>F53+F61</f>
        <v>390.38600344234089</v>
      </c>
      <c r="G65" s="20">
        <f>G60</f>
        <v>6.897046046915726</v>
      </c>
      <c r="H65" s="20">
        <f t="shared" si="1"/>
        <v>405.31961814390291</v>
      </c>
    </row>
    <row r="66" spans="1:15" ht="16.5" hidden="1" customHeight="1" x14ac:dyDescent="0.2">
      <c r="A66" s="18"/>
      <c r="B66" s="48"/>
      <c r="C66" s="1" t="s">
        <v>14</v>
      </c>
      <c r="D66" s="20">
        <f>D54+D62</f>
        <v>0</v>
      </c>
      <c r="E66" s="20"/>
      <c r="F66" s="20">
        <f>F54+F62</f>
        <v>0</v>
      </c>
      <c r="G66" s="20"/>
      <c r="H66" s="20">
        <f t="shared" si="1"/>
        <v>0</v>
      </c>
    </row>
    <row r="67" spans="1:15" ht="16.5" hidden="1" customHeight="1" x14ac:dyDescent="0.2">
      <c r="A67" s="18"/>
      <c r="B67" s="48"/>
      <c r="C67" s="1" t="s">
        <v>15</v>
      </c>
      <c r="D67" s="20">
        <f>D55+D63</f>
        <v>0</v>
      </c>
      <c r="E67" s="20"/>
      <c r="F67" s="20">
        <f>F55+F63</f>
        <v>0</v>
      </c>
      <c r="G67" s="20">
        <v>0</v>
      </c>
      <c r="H67" s="20">
        <f t="shared" si="1"/>
        <v>0</v>
      </c>
    </row>
    <row r="68" spans="1:15" ht="11.25" customHeight="1" x14ac:dyDescent="0.2">
      <c r="A68" s="63" t="s">
        <v>33</v>
      </c>
      <c r="B68" s="64"/>
      <c r="C68" s="64"/>
      <c r="D68" s="64"/>
      <c r="E68" s="64"/>
      <c r="F68" s="64"/>
      <c r="G68" s="64"/>
      <c r="H68" s="64"/>
    </row>
    <row r="69" spans="1:15" ht="12" hidden="1" customHeight="1" x14ac:dyDescent="0.2">
      <c r="A69" s="14">
        <v>11</v>
      </c>
      <c r="B69" s="47" t="s">
        <v>55</v>
      </c>
      <c r="C69" s="29"/>
      <c r="D69" s="47"/>
      <c r="E69" s="47"/>
      <c r="F69" s="47"/>
      <c r="G69" s="47"/>
      <c r="H69" s="47"/>
    </row>
    <row r="70" spans="1:15" ht="14.25" hidden="1" customHeight="1" x14ac:dyDescent="0.2">
      <c r="A70" s="14">
        <v>12</v>
      </c>
      <c r="B70" s="21" t="s">
        <v>51</v>
      </c>
      <c r="C70" s="15" t="s">
        <v>59</v>
      </c>
      <c r="D70" s="16"/>
      <c r="E70" s="16"/>
      <c r="F70" s="16"/>
      <c r="G70" s="17"/>
      <c r="H70" s="17"/>
      <c r="I70" s="34"/>
    </row>
    <row r="71" spans="1:15" ht="18.75" hidden="1" customHeight="1" x14ac:dyDescent="0.2">
      <c r="A71" s="14">
        <v>13</v>
      </c>
      <c r="B71" s="21" t="s">
        <v>53</v>
      </c>
      <c r="C71" s="15" t="s">
        <v>60</v>
      </c>
      <c r="D71" s="16"/>
      <c r="E71" s="16"/>
      <c r="F71" s="16"/>
      <c r="G71" s="17"/>
      <c r="H71" s="17"/>
    </row>
    <row r="72" spans="1:15" ht="18.75" hidden="1" customHeight="1" x14ac:dyDescent="0.2">
      <c r="A72" s="14">
        <v>6</v>
      </c>
      <c r="B72" s="21" t="s">
        <v>67</v>
      </c>
      <c r="C72" s="15" t="s">
        <v>75</v>
      </c>
      <c r="D72" s="16"/>
      <c r="E72" s="16"/>
      <c r="F72" s="16"/>
      <c r="G72" s="35"/>
      <c r="H72" s="17"/>
    </row>
    <row r="73" spans="1:15" ht="0.75" hidden="1" customHeight="1" x14ac:dyDescent="0.2">
      <c r="A73" s="14">
        <v>15</v>
      </c>
      <c r="B73" s="21" t="s">
        <v>52</v>
      </c>
      <c r="C73" s="15" t="s">
        <v>61</v>
      </c>
      <c r="D73" s="16"/>
      <c r="E73" s="16"/>
      <c r="F73" s="16"/>
      <c r="G73" s="17"/>
      <c r="H73" s="17"/>
    </row>
    <row r="74" spans="1:15" ht="1.5" hidden="1" customHeight="1" x14ac:dyDescent="0.2">
      <c r="A74" s="14">
        <v>16</v>
      </c>
      <c r="B74" s="21" t="s">
        <v>54</v>
      </c>
      <c r="C74" s="15" t="s">
        <v>62</v>
      </c>
      <c r="D74" s="16"/>
      <c r="E74" s="16"/>
      <c r="F74" s="16"/>
      <c r="G74" s="17"/>
      <c r="H74" s="17"/>
    </row>
    <row r="75" spans="1:15" x14ac:dyDescent="0.2">
      <c r="A75" s="14">
        <v>3</v>
      </c>
      <c r="B75" s="15" t="s">
        <v>66</v>
      </c>
      <c r="C75" s="15" t="s">
        <v>45</v>
      </c>
      <c r="D75" s="16"/>
      <c r="E75" s="16"/>
      <c r="F75" s="16"/>
      <c r="G75" s="17">
        <f>'ССР '!G75/11.51</f>
        <v>1.737619461337967</v>
      </c>
      <c r="H75" s="17">
        <f>D75+E75+F75+G75</f>
        <v>1.737619461337967</v>
      </c>
    </row>
    <row r="76" spans="1:15" s="36" customFormat="1" ht="18.75" customHeight="1" x14ac:dyDescent="0.2">
      <c r="A76" s="14">
        <v>4</v>
      </c>
      <c r="B76" s="40" t="s">
        <v>66</v>
      </c>
      <c r="C76" s="41" t="s">
        <v>76</v>
      </c>
      <c r="D76" s="42"/>
      <c r="E76" s="42"/>
      <c r="F76" s="42"/>
      <c r="G76" s="17">
        <f>'ССР '!G76/4.91</f>
        <v>2.3421588594704685</v>
      </c>
      <c r="H76" s="35">
        <f>11500/1000</f>
        <v>11.5</v>
      </c>
      <c r="O76" s="50"/>
    </row>
    <row r="77" spans="1:15" s="36" customFormat="1" ht="38.25" x14ac:dyDescent="0.2">
      <c r="A77" s="14">
        <v>5</v>
      </c>
      <c r="B77" s="68" t="s">
        <v>81</v>
      </c>
      <c r="C77" s="41" t="s">
        <v>80</v>
      </c>
      <c r="D77" s="42"/>
      <c r="E77" s="42"/>
      <c r="F77" s="42"/>
      <c r="G77" s="35">
        <f>136.26132/11.51</f>
        <v>11.838516072980019</v>
      </c>
      <c r="H77" s="17">
        <f t="shared" ref="H77" si="3">G77</f>
        <v>11.838516072980019</v>
      </c>
    </row>
    <row r="78" spans="1:15" ht="17.25" hidden="1" customHeight="1" x14ac:dyDescent="0.2">
      <c r="A78" s="18"/>
      <c r="B78" s="48"/>
      <c r="C78" s="1" t="s">
        <v>72</v>
      </c>
      <c r="D78" s="16"/>
      <c r="E78" s="16"/>
      <c r="F78" s="16"/>
      <c r="G78" s="20">
        <f>G72+G76</f>
        <v>2.3421588594704685</v>
      </c>
      <c r="H78" s="20">
        <f>G78</f>
        <v>2.3421588594704685</v>
      </c>
    </row>
    <row r="79" spans="1:15" x14ac:dyDescent="0.2">
      <c r="A79" s="18"/>
      <c r="B79" s="61" t="s">
        <v>19</v>
      </c>
      <c r="C79" s="62"/>
      <c r="D79" s="20">
        <f>D64+D77</f>
        <v>8.0365686546463113</v>
      </c>
      <c r="E79" s="20">
        <f t="shared" ref="E79:F79" si="4">E64+E77</f>
        <v>9.0929264909847429</v>
      </c>
      <c r="F79" s="20">
        <f t="shared" si="4"/>
        <v>195.19300172117045</v>
      </c>
      <c r="G79" s="20">
        <f>G77+G64</f>
        <v>18.735562119895746</v>
      </c>
      <c r="H79" s="20">
        <f>H77+H64</f>
        <v>231.05805898669723</v>
      </c>
    </row>
    <row r="80" spans="1:15" ht="15.75" hidden="1" x14ac:dyDescent="0.2">
      <c r="A80" s="18"/>
      <c r="B80" s="48"/>
      <c r="C80" s="1" t="s">
        <v>72</v>
      </c>
      <c r="D80" s="20">
        <f>H65+H78</f>
        <v>407.6617770033734</v>
      </c>
      <c r="E80" s="20"/>
      <c r="F80" s="20"/>
      <c r="G80" s="20"/>
      <c r="H80" s="20"/>
    </row>
    <row r="81" spans="1:10" x14ac:dyDescent="0.2">
      <c r="A81" s="63" t="s">
        <v>35</v>
      </c>
      <c r="B81" s="64"/>
      <c r="C81" s="64"/>
      <c r="D81" s="64"/>
      <c r="E81" s="64"/>
      <c r="F81" s="64"/>
      <c r="G81" s="64"/>
      <c r="H81" s="64"/>
    </row>
    <row r="82" spans="1:10" ht="27.75" customHeight="1" x14ac:dyDescent="0.2">
      <c r="A82" s="14">
        <v>5</v>
      </c>
      <c r="B82" s="15" t="s">
        <v>36</v>
      </c>
      <c r="C82" s="15" t="s">
        <v>37</v>
      </c>
      <c r="D82" s="17">
        <f>D79*0.2</f>
        <v>1.6073137309292624</v>
      </c>
      <c r="E82" s="17">
        <f t="shared" ref="E82:G82" si="5">E79*0.2</f>
        <v>1.8185852981969486</v>
      </c>
      <c r="F82" s="17">
        <f t="shared" si="5"/>
        <v>39.038600344234091</v>
      </c>
      <c r="G82" s="17">
        <f t="shared" si="5"/>
        <v>3.7471124239791496</v>
      </c>
      <c r="H82" s="17">
        <f>H79*0.2</f>
        <v>46.211611797339451</v>
      </c>
    </row>
    <row r="83" spans="1:10" ht="17.25" customHeight="1" x14ac:dyDescent="0.2">
      <c r="A83" s="18"/>
      <c r="B83" s="61" t="s">
        <v>38</v>
      </c>
      <c r="C83" s="62"/>
      <c r="D83" s="20">
        <f>D82</f>
        <v>1.6073137309292624</v>
      </c>
      <c r="E83" s="20">
        <f t="shared" ref="E83:F83" si="6">E82</f>
        <v>1.8185852981969486</v>
      </c>
      <c r="F83" s="20">
        <f t="shared" si="6"/>
        <v>39.038600344234091</v>
      </c>
      <c r="G83" s="20">
        <f>G82</f>
        <v>3.7471124239791496</v>
      </c>
      <c r="H83" s="20">
        <f>H82</f>
        <v>46.211611797339451</v>
      </c>
    </row>
    <row r="84" spans="1:10" ht="21.75" customHeight="1" x14ac:dyDescent="0.2">
      <c r="A84" s="18"/>
      <c r="B84" s="65" t="s">
        <v>39</v>
      </c>
      <c r="C84" s="52"/>
      <c r="D84" s="22">
        <f>D79*1.2</f>
        <v>9.6438823855755729</v>
      </c>
      <c r="E84" s="22">
        <f t="shared" ref="E84:G84" si="7">E79*1.2</f>
        <v>10.911511789181692</v>
      </c>
      <c r="F84" s="22">
        <f t="shared" si="7"/>
        <v>234.23160206540453</v>
      </c>
      <c r="G84" s="22">
        <f t="shared" si="7"/>
        <v>22.482674543874897</v>
      </c>
      <c r="H84" s="22">
        <f>H83+H79</f>
        <v>277.26967078403669</v>
      </c>
    </row>
    <row r="85" spans="1:10" ht="15.75" hidden="1" x14ac:dyDescent="0.2">
      <c r="B85" s="23"/>
      <c r="C85" s="1" t="s">
        <v>72</v>
      </c>
      <c r="D85" s="20">
        <f>D80*1.2</f>
        <v>489.19413240404805</v>
      </c>
      <c r="E85" s="24"/>
      <c r="F85" s="24"/>
      <c r="G85" s="24"/>
      <c r="H85" s="24"/>
    </row>
    <row r="86" spans="1:10" x14ac:dyDescent="0.2">
      <c r="A86" s="6"/>
      <c r="B86" s="6"/>
      <c r="C86" s="25"/>
      <c r="D86" s="6"/>
      <c r="E86" s="6"/>
      <c r="F86" s="6"/>
      <c r="G86" s="6"/>
    </row>
    <row r="87" spans="1:10" hidden="1" x14ac:dyDescent="0.2">
      <c r="A87" s="6"/>
      <c r="B87" s="6"/>
      <c r="C87" s="26" t="s">
        <v>40</v>
      </c>
      <c r="D87" s="45"/>
      <c r="E87" s="45"/>
      <c r="F87" s="66" t="s">
        <v>64</v>
      </c>
      <c r="G87" s="66"/>
    </row>
    <row r="88" spans="1:10" ht="22.5" hidden="1" customHeight="1" x14ac:dyDescent="0.2">
      <c r="A88" s="6"/>
      <c r="B88" s="6"/>
      <c r="C88" s="25"/>
      <c r="D88" s="3" t="s">
        <v>41</v>
      </c>
      <c r="E88" s="3"/>
      <c r="F88" s="6"/>
      <c r="G88" s="6"/>
    </row>
    <row r="89" spans="1:10" hidden="1" x14ac:dyDescent="0.2">
      <c r="A89" s="6"/>
      <c r="B89" s="6"/>
      <c r="C89" s="26" t="s">
        <v>42</v>
      </c>
      <c r="D89" s="45"/>
      <c r="E89" s="45"/>
      <c r="F89" s="66" t="s">
        <v>65</v>
      </c>
      <c r="G89" s="66"/>
    </row>
    <row r="90" spans="1:10" hidden="1" x14ac:dyDescent="0.2">
      <c r="A90" s="6"/>
      <c r="B90" s="6"/>
      <c r="C90" s="28"/>
      <c r="D90" s="3" t="s">
        <v>41</v>
      </c>
      <c r="E90" s="3"/>
      <c r="F90" s="6"/>
      <c r="G90" s="6"/>
      <c r="H90" s="6"/>
    </row>
    <row r="94" spans="1:10" x14ac:dyDescent="0.2">
      <c r="J94" s="49"/>
    </row>
  </sheetData>
  <mergeCells count="35">
    <mergeCell ref="B14:H14"/>
    <mergeCell ref="C2:E2"/>
    <mergeCell ref="C3:E3"/>
    <mergeCell ref="A11:H11"/>
    <mergeCell ref="A12:H12"/>
    <mergeCell ref="A13:H13"/>
    <mergeCell ref="A56:H56"/>
    <mergeCell ref="B60:C60"/>
    <mergeCell ref="A17:A20"/>
    <mergeCell ref="B17:B20"/>
    <mergeCell ref="C17:C20"/>
    <mergeCell ref="D17:G17"/>
    <mergeCell ref="H17:H20"/>
    <mergeCell ref="D18:D20"/>
    <mergeCell ref="E18:E20"/>
    <mergeCell ref="F18:F20"/>
    <mergeCell ref="G18:G20"/>
    <mergeCell ref="B38:C38"/>
    <mergeCell ref="B42:C42"/>
    <mergeCell ref="A46:H46"/>
    <mergeCell ref="B48:C48"/>
    <mergeCell ref="B52:C52"/>
    <mergeCell ref="A22:H22"/>
    <mergeCell ref="B24:C24"/>
    <mergeCell ref="A28:H28"/>
    <mergeCell ref="B32:C32"/>
    <mergeCell ref="A36:H36"/>
    <mergeCell ref="B64:C64"/>
    <mergeCell ref="A68:H68"/>
    <mergeCell ref="F89:G89"/>
    <mergeCell ref="B79:C79"/>
    <mergeCell ref="A81:H81"/>
    <mergeCell ref="B83:C83"/>
    <mergeCell ref="B84:C84"/>
    <mergeCell ref="F87:G8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 </vt:lpstr>
      <vt:lpstr>ССР_БАЗА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Железова Елена Валентиновна</dc:creator>
  <cp:lastModifiedBy>Глюкова Виктория Николаевна</cp:lastModifiedBy>
  <cp:lastPrinted>2020-11-25T13:53:30Z</cp:lastPrinted>
  <dcterms:created xsi:type="dcterms:W3CDTF">2015-06-05T18:19:34Z</dcterms:created>
  <dcterms:modified xsi:type="dcterms:W3CDTF">2022-07-14T11:39:49Z</dcterms:modified>
</cp:coreProperties>
</file>