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FE88595F-8E0E-4E90-9A31-6C2DE7673749}"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M21" i="31"/>
  <c r="I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<sst xmlns="http://schemas.openxmlformats.org/spreadsheetml/2006/main" count="3290" uniqueCount="593">
  <si>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</si>
  <si>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</si>
  <si>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</si>
  <si>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</si>
  <si>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</si>
  <si>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</si>
  <si>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</si>
  <si>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</si>
  <si>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</si>
  <si>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</si>
  <si>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</si>
  <si>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</si>
  <si>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</si>
  <si>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</si>
  <si>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</si>
  <si>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</si>
  <si>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</si>
  <si>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</si>
  <si>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</si>
  <si>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</si>
  <si>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</si>
  <si>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</si>
  <si>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</si>
  <si>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</si>
  <si>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</si>
  <si>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</si>
  <si>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</si>
  <si>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</si>
  <si>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</si>
  <si>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</si>
  <si>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</si>
  <si>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</si>
  <si>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</si>
  <si>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</si>
  <si>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</si>
  <si>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</si>
  <si>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</si>
  <si>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</si>
  <si>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</si>
  <si>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</si>
  <si>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</si>
  <si>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</si>
  <si>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</si>
  <si>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</si>
  <si>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</si>
  <si>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</si>
  <si>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</si>
  <si>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</si>
  <si>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</si>
  <si>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</si>
  <si>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</si>
  <si>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</si>
  <si>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</si>
  <si>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</si>
  <si>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</si>
  <si>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</si>
  <si>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</si>
  <si>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</si>
  <si>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</si>
  <si>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</si>
  <si>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</si>
  <si>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</si>
  <si>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</si>
  <si>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</si>
  <si>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</si>
  <si>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</si>
  <si>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</si>
  <si>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</si>
  <si>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</si>
  <si>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</si>
  <si>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</si>
  <si>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</si>
  <si>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</si>
  <si>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</si>
  <si>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</si>
  <si>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</si>
  <si>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</si>
  <si>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</si>
  <si>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</si>
  <si>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</si>
  <si>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</si>
  <si>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</si>
  <si>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</si>
  <si>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</si>
  <si>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</si>
  <si>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</si>
  <si>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</si>
  <si>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</si>
  <si>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</si>
  <si>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</si>
  <si>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</si>
  <si>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</si>
  <si>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</si>
  <si>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</si>
  <si>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</si>
  <si>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</si>
  <si>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</si>
  <si>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</si>
  <si>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</si>
  <si>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</si>
  <si>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</si>
  <si>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</si>
  <si>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</si>
  <si>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</si>
  <si>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</si>
  <si>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</si>
  <si>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</si>
  <si>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</si>
  <si>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</si>
  <si>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</si>
  <si>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</si>
  <si>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</si>
  <si>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</si>
  <si>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</si>
  <si>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</si>
  <si>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</si>
  <si>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</si>
  <si>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</si>
  <si>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</si>
  <si>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</si>
  <si>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</si>
  <si>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</si>
  <si>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</si>
  <si>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</si>
  <si>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</si>
  <si>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</si>
  <si>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</si>
  <si>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</si>
  <si>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</si>
  <si>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</si>
  <si>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</si>
  <si>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</si>
  <si>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</si>
  <si>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</si>
  <si>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</si>
  <si>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</si>
  <si>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</si>
  <si>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</si>
  <si>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</si>
  <si>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</si>
  <si>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</si>
  <si>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</si>
  <si>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</si>
  <si>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</si>
  <si>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</si>
  <si>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</si>
  <si>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</si>
  <si>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</si>
  <si>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</si>
  <si>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</si>
  <si>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</si>
  <si>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</si>
  <si>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</si>
  <si>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</si>
  <si>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</si>
  <si>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</si>
  <si>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</si>
  <si>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</si>
  <si>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</si>
  <si>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</si>
  <si>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</si>
  <si>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</si>
  <si>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</si>
  <si>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</si>
  <si>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</si>
  <si>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</si>
  <si>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</si>
  <si>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</si>
  <si>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</si>
  <si>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</si>
  <si>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</si>
  <si>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</si>
  <si>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</si>
  <si>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</si>
  <si>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</si>
  <si>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</si>
  <si>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</si>
  <si>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</si>
  <si>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</si>
  <si>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</si>
  <si>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</si>
  <si>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</si>
  <si>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</si>
  <si>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</si>
  <si>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</si>
  <si>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</si>
  <si>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</si>
  <si>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</si>
  <si>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</si>
  <si>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</si>
  <si>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</si>
  <si>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</si>
  <si>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</si>
  <si>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</si>
  <si>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</si>
  <si>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</si>
  <si>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</si>
  <si>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</si>
  <si>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</si>
  <si>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</si>
  <si>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</si>
  <si>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</si>
  <si>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</si>
  <si>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</si>
  <si>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</si>
  <si>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</si>
  <si>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</si>
  <si>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</si>
  <si>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</si>
  <si>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</si>
  <si>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</si>
  <si>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</si>
  <si>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</si>
  <si>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</si>
  <si>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</si>
  <si>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</si>
  <si>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</si>
  <si>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</si>
  <si>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</si>
  <si>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</si>
  <si>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</si>
  <si>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</si>
  <si>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</si>
  <si>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</si>
  <si>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</si>
  <si>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</si>
  <si>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</si>
  <si>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</si>
  <si>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</si>
  <si>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</si>
  <si>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</si>
  <si>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</si>
  <si>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</si>
  <si>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</si>
  <si>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</si>
  <si>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</si>
  <si>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</si>
  <si>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</si>
  <si>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</si>
  <si>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</si>
  <si>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</si>
  <si>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</si>
  <si>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</si>
  <si>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</si>
  <si>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</si>
  <si>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</si>
  <si>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</si>
  <si>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</si>
  <si>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</si>
  <si>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</si>
  <si>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</si>
  <si>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</si>
  <si>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</si>
  <si>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</si>
  <si>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</si>
  <si>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</si>
  <si>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</si>
  <si>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</si>
  <si>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</si>
  <si>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</si>
  <si>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</si>
  <si>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</si>
  <si>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</si>
  <si>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</si>
  <si>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</si>
  <si>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</si>
  <si>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</si>
  <si>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</si>
  <si>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</si>
  <si>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</si>
  <si>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</si>
  <si>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</si>
  <si>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</si>
  <si>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</si>
  <si>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</si>
  <si>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</si>
  <si>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</si>
  <si>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</si>
  <si>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</si>
  <si>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</si>
  <si>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</si>
  <si>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</si>
  <si>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</si>
  <si>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</si>
  <si>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</si>
  <si>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</si>
  <si>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</si>
  <si>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</si>
  <si>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</si>
  <si>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</si>
  <si>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</si>
  <si>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</si>
  <si>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</si>
  <si>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</si>
  <si>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</si>
  <si>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</si>
  <si>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</si>
  <si>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</si>
  <si>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</si>
  <si>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</si>
  <si>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</si>
  <si>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</si>
  <si>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</si>
  <si>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</si>
  <si>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</si>
  <si>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</si>
  <si>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</si>
  <si>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</si>
  <si>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</si>
  <si>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</si>
  <si>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</si>
  <si>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</si>
  <si>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</si>
  <si>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</si>
  <si>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</si>
  <si>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</si>
  <si>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</si>
  <si>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</si>
  <si>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</si>
  <si>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</si>
  <si>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</si>
  <si>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</si>
  <si>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</si>
  <si>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</si>
  <si>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</si>
  <si>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</si>
  <si>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</si>
  <si>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</si>
  <si>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</si>
  <si>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</si>
  <si>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</si>
  <si>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</si>
  <si>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</si>
  <si>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</si>
  <si>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</si>
  <si>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</si>
  <si>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</si>
  <si>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</si>
  <si>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</si>
  <si>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</si>
  <si>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</si>
  <si>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</si>
  <si>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</si>
  <si>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</si>
  <si>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</si>
  <si>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</si>
  <si>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</si>
  <si>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</si>
  <si>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</si>
  <si>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</si>
  <si>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</si>
  <si>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</si>
  <si>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</si>
  <si>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</si>
  <si>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</si>
  <si>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</si>
  <si>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</si>
  <si>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</si>
  <si>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</si>
  <si>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</si>
  <si>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</si>
  <si>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</si>
  <si>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</si>
  <si>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</si>
  <si>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</si>
  <si>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</si>
  <si>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</si>
  <si>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</si>
  <si>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</si>
  <si>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</si>
  <si>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</si>
  <si>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</si>
  <si>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</si>
  <si>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</si>
  <si>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</si>
  <si>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</si>
  <si>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</si>
  <si>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</si>
  <si>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</si>
  <si>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</si>
  <si>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</si>
  <si>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</si>
  <si>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</si>
  <si>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</si>
  <si>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</si>
  <si>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</si>
  <si>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</si>
  <si>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</si>
  <si>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</si>
  <si>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</si>
  <si>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</si>
  <si>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</si>
  <si>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</si>
  <si>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</si>
  <si>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</si>
  <si>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</si>
  <si>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</si>
  <si>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</si>
  <si>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</si>
  <si>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</si>
  <si>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</si>
  <si>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</si>
  <si>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</si>
  <si>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</si>
  <si>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</si>
  <si>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</si>
  <si>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</si>
  <si>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</si>
  <si>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</si>
  <si>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</si>
  <si>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</si>
  <si>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</si>
  <si>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</si>
  <si>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</si>
  <si>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</si>
  <si>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</si>
  <si>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</si>
  <si>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</si>
  <si>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</si>
  <si>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</si>
  <si>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</si>
  <si>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</si>
  <si>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</si>
  <si>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</si>
  <si>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</si>
  <si>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</si>
  <si>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</si>
  <si>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</si>
  <si>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</si>
  <si>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</si>
  <si>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</si>
  <si>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</si>
  <si>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</si>
  <si>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</si>
  <si>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</si>
  <si>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</si>
  <si>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</si>
  <si>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</si>
  <si>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</si>
  <si>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</si>
  <si>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</si>
  <si>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</si>
  <si>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</si>
  <si>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</si>
  <si>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</si>
  <si>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</si>
  <si>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</si>
  <si>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</si>
  <si>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</si>
  <si>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</si>
  <si>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</si>
  <si>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</si>
  <si>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</si>
  <si>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</si>
  <si>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</si>
  <si>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</si>
  <si>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</si>
  <si>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</si>
  <si>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</si>
  <si>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</si>
  <si>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</si>
  <si>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</si>
  <si>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</si>
  <si>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</si>
  <si>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</si>
  <si>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</si>
  <si>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</si>
  <si>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</si>
  <si>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</si>
  <si>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</si>
  <si>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</si>
  <si>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</si>
  <si>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</si>
  <si>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</si>
  <si>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</si>
  <si>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</si>
  <si>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</si>
  <si>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</si>
  <si>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</si>
  <si>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</si>
  <si>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</si>
  <si>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</si>
  <si>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</si>
  <si>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</si>
  <si>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</si>
  <si>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</si>
  <si>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</si>
  <si>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</si>
  <si>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</si>
  <si>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</si>
  <si>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</si>
  <si>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</si>
  <si>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</si>
  <si>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</si>
  <si>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</si>
  <si>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</si>
  <si>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</si>
  <si>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</si>
  <si>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</si>
  <si>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</si>
  <si>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</si>
  <si>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</si>
  <si>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</si>
  <si>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</si>
  <si>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</si>
  <si>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</si>
  <si>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</si>
  <si>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</si>
  <si>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</si>
  <si>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</si>
  <si>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</si>
  <si>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</si>
  <si>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</si>
  <si>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</si>
  <si>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</si>
  <si>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</si>
  <si>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</si>
  <si>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</si>
  <si>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</si>
  <si>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</si>
  <si>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</si>
  <si>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</si>
  <si>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</si>
  <si>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</si>
  <si>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</si>
  <si>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</si>
  <si>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</si>
  <si>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</si>
  <si>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</si>
  <si>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</si>
  <si>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</si>
  <si>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</si>
  <si>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</si>
  <si>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</si>
  <si>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</si>
  <si>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</si>
  <si>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</si>
  <si>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</si>
  <si>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</si>
  <si>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</si>
  <si>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</si>
  <si>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</si>
  <si>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</si>
  <si>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</si>
  <si>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</si>
  <si>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</si>
  <si>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</si>
  <si>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</si>
  <si>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</si>
  <si>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</si>
  <si>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</si>
  <si>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</si>
  <si>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</si>
  <si>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</si>
  <si>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</si>
  <si>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</si>
  <si>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</si>
  <si>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</si>
  <si>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</si>
  <si>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</si>
  <si>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</si>
  <si>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</si>
  <si>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</si>
  <si>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</si>
  <si>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</si>
  <si>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</si>
  <si>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</si>
  <si>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</si>
  <si>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</si>
  <si>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</si>
  <si>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</si>
  <si>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</si>
  <si>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</si>
  <si>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</si>
  <si>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</si>
  <si>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</si>
  <si>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</si>
  <si>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</si>
  <si>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</si>
  <si>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</si>
  <si>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</si>
  <si>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</si>
  <si>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O_15.01.0445</t>
  </si>
  <si>
    <t>Коммерческое предложение
Price-list_AC_01.06.2023.pdf</t>
  </si>
  <si>
    <t>Полная стоимость проекта с учётом двух регионов присутствия -559 тыс. руб.</t>
  </si>
  <si>
    <t>Программное обеспечение (ПО) АИИС КУЭ «АльфаЦЕНТР» (многопользовательская версия AC_SE Стандарт) используется для работы на ОРЭМ по действующим группам точек поставки потребителей. 
В связи с доукомплектованием бригад с увеличением штата отдела технического аудита потребителей электроэнергии, для проведения проверок и анализа профилей потребления электрической энергии (мощности) необходимо приобретение дополнительных программных модулей AC Лаптоп (AC_L Laptop), которые являются клиентским ПО для портативного компьютера и предназначены для ручного опроса счетчиков через оптопорт или мультиплексор (RS232) с последующим экспортом данных в базу данных, а также для экспорта данных из других модулей для последующего импорта в удаленную базу данных</t>
  </si>
  <si>
    <t>Обеспечение работы на ОРЭМ по действующим группам точек поставки потребителей</t>
  </si>
  <si>
    <t>Выполнение требований законодательства в части функционирования ОРЭ</t>
  </si>
  <si>
    <t>Планируется к приобретению 5 дополнительных модулей АльфаЦентр AC_L Laptop (АС Лаптоп) в виде бессрочных лицензий с зашитой HASP ключом.
ПО АльфаЦентр является отечественным, реестровая запись №16788 от 01.03.2023.</t>
  </si>
  <si>
    <t>AC Лаптоп - 5 лицензий</t>
  </si>
  <si>
    <t>Ленинградская область</t>
  </si>
  <si>
    <t>Все МР Ленинградской области</t>
  </si>
  <si>
    <t>Приобретение дополнительных модулей к программному обеспечению АльфаЦЕНТР, объект НМА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</si>
</sst>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41">
          <cell r="F41">
            <v>124.76928257002027</v>
          </cell>
          <cell r="M41">
            <v>124.76928257002027</v>
          </cell>
          <cell r="P41">
            <v>124.76928257002027</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7">
          <cell r="C37" t="str">
            <v>нет</v>
          </cell>
          <cell r="D37" t="str">
            <v>850.24.00209</v>
          </cell>
          <cell r="E37" t="str">
            <v>нет</v>
          </cell>
          <cell r="F37" t="str">
            <v>Петербургская сбытовая компания</v>
          </cell>
          <cell r="G37" t="str">
            <v>Модули к программному обеспечению АльфаЦентр</v>
          </cell>
          <cell r="H37">
            <v>0.53600000000000003</v>
          </cell>
          <cell r="J37" t="str">
            <v>КП ЕП: ООО "АльфаЦентр" б/н  01.09.2023</v>
          </cell>
          <cell r="K37" t="str">
            <v>прочие источники</v>
          </cell>
          <cell r="L37" t="str">
            <v>58.29</v>
          </cell>
          <cell r="M37" t="str">
            <v>Закупка у единственного поставщика</v>
          </cell>
          <cell r="N37" t="str">
            <v>Закупка у единственного поставщика</v>
          </cell>
          <cell r="O37" t="str">
            <v>нет</v>
          </cell>
          <cell r="P37" t="str">
            <v>нет</v>
          </cell>
          <cell r="Q37" t="str">
            <v>нет</v>
          </cell>
          <cell r="R37" t="str">
            <v>нет</v>
          </cell>
          <cell r="S37" t="str">
            <v>нет</v>
          </cell>
          <cell r="T37" t="str">
            <v>да</v>
          </cell>
          <cell r="U37"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6" t="s">
        <v>424</v>
      </c>
      <c r="B1" s="236"/>
      <c r="C1" s="236"/>
      <c r="D1" s="92"/>
      <c r="E1" s="92"/>
      <c r="F1" s="92"/>
    </row>
    <row r="2" spans="1:6" ht="20.25" x14ac:dyDescent="0.25">
      <c r="A2" s="237" t="s">
        <v>408</v>
      </c>
      <c r="B2" s="237"/>
      <c r="C2" s="237"/>
      <c r="D2" s="92"/>
      <c r="E2" s="92"/>
      <c r="F2" s="92"/>
    </row>
    <row r="3" spans="1:6" ht="18.75" x14ac:dyDescent="0.25">
      <c r="A3" s="238"/>
      <c r="B3" s="238"/>
      <c r="C3" s="238"/>
      <c r="D3" s="92"/>
      <c r="E3" s="92"/>
      <c r="F3" s="92"/>
    </row>
    <row r="4" spans="1:6" x14ac:dyDescent="0.25">
      <c r="A4" s="239" t="s">
        <v>434</v>
      </c>
      <c r="B4" s="239"/>
      <c r="C4" s="239"/>
      <c r="D4" s="92"/>
      <c r="E4" s="92"/>
      <c r="F4" s="92"/>
    </row>
    <row r="5" spans="1:6" ht="15.75" x14ac:dyDescent="0.25">
      <c r="A5" s="240" t="s">
        <v>409</v>
      </c>
      <c r="B5" s="240"/>
      <c r="C5" s="240"/>
      <c r="D5" s="92"/>
      <c r="E5" s="92"/>
      <c r="F5" s="92"/>
    </row>
    <row r="6" spans="1:6" ht="15.75" x14ac:dyDescent="0.25">
      <c r="A6" s="242"/>
      <c r="B6" s="242"/>
      <c r="C6" s="242"/>
      <c r="D6" s="92"/>
      <c r="E6" s="92"/>
      <c r="F6" s="92"/>
    </row>
    <row r="7" spans="1:6" ht="15.75" x14ac:dyDescent="0.25">
      <c r="A7" s="244">
        <v>7841322249</v>
      </c>
      <c r="B7" s="244"/>
      <c r="C7" s="244"/>
      <c r="D7" s="92"/>
      <c r="E7" s="92"/>
      <c r="F7" s="92"/>
    </row>
    <row r="8" spans="1:6" ht="15.75" x14ac:dyDescent="0.25">
      <c r="A8" s="242" t="s">
        <v>413</v>
      </c>
      <c r="B8" s="242"/>
      <c r="C8" s="242"/>
      <c r="D8" s="92"/>
      <c r="E8" s="92"/>
      <c r="F8" s="92"/>
    </row>
    <row r="9" spans="1:6" ht="15.75" x14ac:dyDescent="0.25">
      <c r="A9" s="90"/>
      <c r="B9" s="90"/>
      <c r="C9" s="90"/>
      <c r="D9" s="92"/>
      <c r="E9" s="92"/>
      <c r="F9" s="92"/>
    </row>
    <row r="10" spans="1:6" ht="18.75" x14ac:dyDescent="0.25">
      <c r="A10" s="241" t="s">
        <v>414</v>
      </c>
      <c r="B10" s="241"/>
      <c r="C10" s="241"/>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582</v>
      </c>
      <c r="D13" s="92"/>
      <c r="E13" s="92"/>
      <c r="F13" s="92"/>
    </row>
    <row r="14" spans="1:6" ht="47.25" x14ac:dyDescent="0.25">
      <c r="A14" s="87">
        <v>2</v>
      </c>
      <c r="B14" s="88" t="s">
        <v>416</v>
      </c>
      <c r="C14" s="1" t="s">
        <v>592</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3" t="s">
        <v>422</v>
      </c>
      <c r="B20" s="243"/>
      <c r="C20" s="243"/>
      <c r="D20" s="243"/>
      <c r="E20" s="243"/>
      <c r="F20" s="243"/>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0" priority="23">
      <formula>ISBLANK($A$4)</formula>
    </cfRule>
  </conditionalFormatting>
  <conditionalFormatting sqref="A7:C7">
    <cfRule type="expression" dxfId="99" priority="17">
      <formula>ISBLANK($A$7)</formula>
    </cfRule>
  </conditionalFormatting>
  <conditionalFormatting sqref="C13:C15">
    <cfRule type="expression" dxfId="98" priority="16">
      <formula>ISBLANK(C13)</formula>
    </cfRule>
  </conditionalFormatting>
  <conditionalFormatting sqref="C16:C17">
    <cfRule type="expression" dxfId="97"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6" priority="11">
      <formula>CELL("защита",A1)</formula>
    </cfRule>
  </conditionalFormatting>
  <conditionalFormatting sqref="A22:F1048576">
    <cfRule type="expression" dxfId="95"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300" t="s">
        <v>245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84" t="s">
        <v>96</v>
      </c>
      <c r="B17" s="294" t="s">
        <v>150</v>
      </c>
      <c r="C17" s="295"/>
      <c r="D17" s="272" t="s">
        <v>156</v>
      </c>
      <c r="E17" s="272"/>
      <c r="F17" s="272"/>
      <c r="G17" s="272"/>
      <c r="H17" s="272"/>
      <c r="I17" s="275" t="s">
        <v>151</v>
      </c>
      <c r="J17" s="275" t="s">
        <v>35</v>
      </c>
      <c r="K17" s="294" t="s">
        <v>106</v>
      </c>
      <c r="L17" s="295"/>
      <c r="M17" s="294" t="s">
        <v>104</v>
      </c>
      <c r="N17" s="295"/>
      <c r="O17" s="294" t="s">
        <v>34</v>
      </c>
      <c r="P17" s="295"/>
      <c r="Q17" s="272" t="s">
        <v>33</v>
      </c>
      <c r="R17" s="271" t="s">
        <v>145</v>
      </c>
      <c r="S17" s="271"/>
      <c r="T17" s="271"/>
      <c r="U17" s="271"/>
      <c r="V17" s="271" t="s">
        <v>147</v>
      </c>
      <c r="W17" s="271"/>
      <c r="X17" s="271"/>
      <c r="Y17" s="271"/>
      <c r="Z17" s="275" t="s">
        <v>148</v>
      </c>
      <c r="AA17" s="275" t="s">
        <v>149</v>
      </c>
      <c r="AB17" s="268" t="s">
        <v>31</v>
      </c>
      <c r="AC17" s="269"/>
      <c r="AD17" s="270"/>
      <c r="AE17" s="268" t="s">
        <v>30</v>
      </c>
      <c r="AF17" s="269"/>
      <c r="AG17" s="268" t="s">
        <v>236</v>
      </c>
      <c r="AH17" s="269"/>
      <c r="AI17" s="269"/>
      <c r="AJ17" s="269"/>
      <c r="AK17" s="270"/>
    </row>
    <row r="18" spans="1:131" ht="204.75" customHeight="1" x14ac:dyDescent="0.25">
      <c r="A18" s="285"/>
      <c r="B18" s="296"/>
      <c r="C18" s="297"/>
      <c r="D18" s="275" t="s">
        <v>293</v>
      </c>
      <c r="E18" s="272" t="s">
        <v>294</v>
      </c>
      <c r="F18" s="272"/>
      <c r="G18" s="329" t="s">
        <v>295</v>
      </c>
      <c r="H18" s="330"/>
      <c r="I18" s="287"/>
      <c r="J18" s="287"/>
      <c r="K18" s="296"/>
      <c r="L18" s="297"/>
      <c r="M18" s="296"/>
      <c r="N18" s="297"/>
      <c r="O18" s="296"/>
      <c r="P18" s="297"/>
      <c r="Q18" s="272"/>
      <c r="R18" s="272" t="s">
        <v>278</v>
      </c>
      <c r="S18" s="272"/>
      <c r="T18" s="329" t="s">
        <v>296</v>
      </c>
      <c r="U18" s="330"/>
      <c r="V18" s="271" t="s">
        <v>146</v>
      </c>
      <c r="W18" s="271"/>
      <c r="X18" s="268" t="s">
        <v>297</v>
      </c>
      <c r="Y18" s="270"/>
      <c r="Z18" s="276"/>
      <c r="AA18" s="287"/>
      <c r="AB18" s="101" t="s">
        <v>272</v>
      </c>
      <c r="AC18" s="101" t="s">
        <v>273</v>
      </c>
      <c r="AD18" s="102" t="s">
        <v>88</v>
      </c>
      <c r="AE18" s="102" t="s">
        <v>29</v>
      </c>
      <c r="AF18" s="102" t="s">
        <v>28</v>
      </c>
      <c r="AG18" s="275" t="s">
        <v>283</v>
      </c>
      <c r="AH18" s="271" t="s">
        <v>276</v>
      </c>
      <c r="AI18" s="271"/>
      <c r="AJ18" s="272" t="s">
        <v>277</v>
      </c>
      <c r="AK18" s="272"/>
    </row>
    <row r="19" spans="1:131" ht="51.75" customHeight="1" x14ac:dyDescent="0.25">
      <c r="A19" s="286"/>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5" t="str">
        <f>'2'!A7:C7</f>
        <v>O_15.01.0445</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24" t="str">
        <f>'2'!A13:C13</f>
        <v>Год, в котором предоставляется информация: 2024 год</v>
      </c>
      <c r="B13" s="324"/>
      <c r="C13" s="324"/>
      <c r="D13" s="324"/>
      <c r="E13" s="324"/>
      <c r="F13" s="324"/>
      <c r="G13" s="324"/>
      <c r="H13" s="324"/>
      <c r="I13" s="324"/>
      <c r="J13" s="324"/>
      <c r="K13" s="324"/>
      <c r="L13" s="324"/>
      <c r="M13" s="324"/>
      <c r="N13" s="324"/>
      <c r="O13" s="324"/>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8"/>
      <c r="B1" s="348"/>
      <c r="C1" s="348"/>
      <c r="D1" s="348"/>
      <c r="E1" s="348"/>
      <c r="F1" s="348"/>
      <c r="G1" s="348"/>
      <c r="H1" s="348"/>
      <c r="I1" s="348"/>
      <c r="J1" s="348"/>
    </row>
    <row r="2" spans="1:10" x14ac:dyDescent="0.2">
      <c r="A2" s="353" t="s">
        <v>0</v>
      </c>
      <c r="B2" s="353"/>
      <c r="C2" s="353"/>
      <c r="D2" s="353"/>
      <c r="E2" s="353"/>
      <c r="F2" s="353"/>
      <c r="G2" s="353"/>
      <c r="H2" s="353"/>
      <c r="I2" s="353"/>
      <c r="J2" s="353"/>
    </row>
    <row r="3" spans="1:10" x14ac:dyDescent="0.2">
      <c r="A3" s="349"/>
      <c r="B3" s="349"/>
      <c r="C3" s="349"/>
      <c r="D3" s="349"/>
      <c r="E3" s="349"/>
      <c r="F3" s="349"/>
      <c r="G3" s="349"/>
      <c r="H3" s="349"/>
      <c r="I3" s="349"/>
      <c r="J3" s="349"/>
    </row>
    <row r="4" spans="1:10" x14ac:dyDescent="0.2">
      <c r="A4" s="354" t="str">
        <f>IF(ISBLANK('1'!A4:C4),CONCATENATE("На вкладке 1 этого файла заполните показатель"," '",'1'!A5:C5,"' "),'1'!A4:C4)</f>
        <v>Акционерное общество "Петербургская сбытовая компания"</v>
      </c>
      <c r="B4" s="354"/>
      <c r="C4" s="354"/>
      <c r="D4" s="354"/>
      <c r="E4" s="354"/>
      <c r="F4" s="354"/>
      <c r="G4" s="354"/>
      <c r="H4" s="354"/>
      <c r="I4" s="354"/>
      <c r="J4" s="354"/>
    </row>
    <row r="5" spans="1:10" x14ac:dyDescent="0.2">
      <c r="A5" s="349" t="s">
        <v>409</v>
      </c>
      <c r="B5" s="349"/>
      <c r="C5" s="349"/>
      <c r="D5" s="349"/>
      <c r="E5" s="349"/>
      <c r="F5" s="349"/>
      <c r="G5" s="349"/>
      <c r="H5" s="349"/>
      <c r="I5" s="349"/>
      <c r="J5" s="349"/>
    </row>
    <row r="6" spans="1:10" x14ac:dyDescent="0.2">
      <c r="A6" s="349"/>
      <c r="B6" s="349"/>
      <c r="C6" s="349"/>
      <c r="D6" s="349"/>
      <c r="E6" s="349"/>
      <c r="F6" s="349"/>
      <c r="G6" s="349"/>
      <c r="H6" s="349"/>
      <c r="I6" s="349"/>
      <c r="J6" s="349"/>
    </row>
    <row r="7" spans="1:10" x14ac:dyDescent="0.2">
      <c r="A7" s="354" t="str">
        <f>IF(ISBLANK('1'!C13),CONCATENATE("В разделе 1 формы заполните показатель"," '",'1'!B13,"' "),'1'!C13)</f>
        <v>O_15.01.0445</v>
      </c>
      <c r="B7" s="354"/>
      <c r="C7" s="354"/>
      <c r="D7" s="354"/>
      <c r="E7" s="354"/>
      <c r="F7" s="354"/>
      <c r="G7" s="354"/>
      <c r="H7" s="354"/>
      <c r="I7" s="354"/>
      <c r="J7" s="354"/>
    </row>
    <row r="8" spans="1:10" x14ac:dyDescent="0.2">
      <c r="A8" s="349" t="s">
        <v>410</v>
      </c>
      <c r="B8" s="349"/>
      <c r="C8" s="349"/>
      <c r="D8" s="349"/>
      <c r="E8" s="349"/>
      <c r="F8" s="349"/>
      <c r="G8" s="349"/>
      <c r="H8" s="349"/>
      <c r="I8" s="349"/>
      <c r="J8" s="349"/>
    </row>
    <row r="9" spans="1:10" x14ac:dyDescent="0.2">
      <c r="A9" s="351"/>
      <c r="B9" s="351"/>
      <c r="C9" s="351"/>
      <c r="D9" s="351"/>
      <c r="E9" s="351"/>
      <c r="F9" s="351"/>
      <c r="G9" s="351"/>
      <c r="H9" s="351"/>
      <c r="I9" s="351"/>
      <c r="J9" s="351"/>
    </row>
    <row r="10" spans="1:10" x14ac:dyDescent="0.2">
      <c r="A10" s="354"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354"/>
      <c r="C10" s="354"/>
      <c r="D10" s="354"/>
      <c r="E10" s="354"/>
      <c r="F10" s="354"/>
      <c r="G10" s="354"/>
      <c r="H10" s="354"/>
      <c r="I10" s="354"/>
      <c r="J10" s="354"/>
    </row>
    <row r="11" spans="1:10" x14ac:dyDescent="0.2">
      <c r="A11" s="349" t="s">
        <v>411</v>
      </c>
      <c r="B11" s="349"/>
      <c r="C11" s="349"/>
      <c r="D11" s="349"/>
      <c r="E11" s="349"/>
      <c r="F11" s="349"/>
      <c r="G11" s="349"/>
      <c r="H11" s="349"/>
      <c r="I11" s="349"/>
      <c r="J11" s="349"/>
    </row>
    <row r="12" spans="1:10" x14ac:dyDescent="0.2">
      <c r="A12" s="349"/>
      <c r="B12" s="349"/>
      <c r="C12" s="349"/>
      <c r="D12" s="349"/>
      <c r="E12" s="349"/>
      <c r="F12" s="349"/>
      <c r="G12" s="349"/>
      <c r="H12" s="349"/>
      <c r="I12" s="349"/>
      <c r="J12" s="349"/>
    </row>
    <row r="13" spans="1:10" x14ac:dyDescent="0.2">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4"/>
      <c r="C13" s="354"/>
      <c r="D13" s="354"/>
      <c r="E13" s="354"/>
      <c r="F13" s="354"/>
      <c r="G13" s="354"/>
      <c r="H13" s="354"/>
      <c r="I13" s="354"/>
      <c r="J13" s="354"/>
    </row>
    <row r="14" spans="1:10" ht="15.75" customHeight="1" x14ac:dyDescent="0.2">
      <c r="A14" s="348"/>
      <c r="B14" s="348"/>
      <c r="C14" s="348"/>
      <c r="D14" s="348"/>
      <c r="E14" s="348"/>
      <c r="F14" s="348"/>
      <c r="G14" s="348"/>
      <c r="H14" s="348"/>
      <c r="I14" s="348"/>
      <c r="J14" s="348"/>
    </row>
    <row r="15" spans="1:10" x14ac:dyDescent="0.2">
      <c r="A15" s="352" t="s">
        <v>246</v>
      </c>
      <c r="B15" s="352"/>
      <c r="C15" s="352"/>
      <c r="D15" s="352"/>
      <c r="E15" s="352"/>
      <c r="F15" s="352"/>
      <c r="G15" s="352"/>
      <c r="H15" s="352"/>
      <c r="I15" s="352"/>
      <c r="J15" s="352"/>
    </row>
    <row r="16" spans="1:10" x14ac:dyDescent="0.2">
      <c r="A16" s="350"/>
      <c r="B16" s="350"/>
      <c r="C16" s="350"/>
      <c r="D16" s="350"/>
      <c r="E16" s="350"/>
      <c r="F16" s="350"/>
      <c r="G16" s="350"/>
      <c r="H16" s="350"/>
      <c r="I16" s="350"/>
      <c r="J16" s="350"/>
    </row>
    <row r="17" spans="1:10" ht="28.5" customHeight="1" x14ac:dyDescent="0.2">
      <c r="A17" s="337" t="s">
        <v>96</v>
      </c>
      <c r="B17" s="338" t="s">
        <v>214</v>
      </c>
      <c r="C17" s="344" t="s">
        <v>77</v>
      </c>
      <c r="D17" s="344"/>
      <c r="E17" s="344"/>
      <c r="F17" s="344"/>
      <c r="G17" s="339" t="s">
        <v>332</v>
      </c>
      <c r="H17" s="341" t="s">
        <v>333</v>
      </c>
      <c r="I17" s="338" t="s">
        <v>65</v>
      </c>
      <c r="J17" s="340" t="s">
        <v>78</v>
      </c>
    </row>
    <row r="18" spans="1:10" ht="58.5" customHeight="1" x14ac:dyDescent="0.2">
      <c r="A18" s="337"/>
      <c r="B18" s="338"/>
      <c r="C18" s="345" t="s">
        <v>298</v>
      </c>
      <c r="D18" s="345"/>
      <c r="E18" s="346" t="s">
        <v>299</v>
      </c>
      <c r="F18" s="347"/>
      <c r="G18" s="339"/>
      <c r="H18" s="342"/>
      <c r="I18" s="338"/>
      <c r="J18" s="340"/>
    </row>
    <row r="19" spans="1:10" ht="63.75" customHeight="1" x14ac:dyDescent="0.2">
      <c r="A19" s="337"/>
      <c r="B19" s="338"/>
      <c r="C19" s="163" t="s">
        <v>300</v>
      </c>
      <c r="D19" s="163" t="s">
        <v>301</v>
      </c>
      <c r="E19" s="163" t="s">
        <v>300</v>
      </c>
      <c r="F19" s="163" t="s">
        <v>301</v>
      </c>
      <c r="G19" s="339"/>
      <c r="H19" s="343"/>
      <c r="I19" s="338"/>
      <c r="J19" s="34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45292</v>
      </c>
      <c r="F47" s="205">
        <v>45382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4"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56"/>
      <c r="B1" s="356"/>
      <c r="C1" s="356"/>
      <c r="D1" s="356"/>
      <c r="E1" s="356"/>
      <c r="F1" s="356"/>
      <c r="G1" s="356"/>
      <c r="H1" s="356"/>
      <c r="I1" s="356"/>
      <c r="J1" s="356"/>
      <c r="K1" s="356"/>
      <c r="L1" s="356"/>
      <c r="M1" s="225"/>
      <c r="N1" s="225"/>
      <c r="O1" s="225"/>
      <c r="P1" s="225"/>
      <c r="Q1" s="225"/>
      <c r="R1" s="225"/>
      <c r="S1" s="225"/>
      <c r="T1" s="225"/>
      <c r="U1" s="225"/>
      <c r="V1" s="225"/>
      <c r="W1" s="225"/>
      <c r="X1" s="225"/>
      <c r="Y1" s="181"/>
      <c r="Z1" s="181"/>
      <c r="AA1" s="181"/>
      <c r="AB1" s="181"/>
      <c r="AC1" s="181"/>
      <c r="AD1" s="181"/>
      <c r="AE1" s="228"/>
    </row>
    <row r="2" spans="1:31" x14ac:dyDescent="0.2">
      <c r="A2" s="357" t="s">
        <v>0</v>
      </c>
      <c r="B2" s="357"/>
      <c r="C2" s="357"/>
      <c r="D2" s="357"/>
      <c r="E2" s="357"/>
      <c r="F2" s="357"/>
      <c r="G2" s="357"/>
      <c r="H2" s="357"/>
      <c r="I2" s="357"/>
      <c r="J2" s="357"/>
      <c r="K2" s="357"/>
      <c r="L2" s="357"/>
      <c r="M2" s="226"/>
      <c r="N2" s="226"/>
      <c r="O2" s="226"/>
      <c r="P2" s="226"/>
      <c r="Q2" s="226"/>
      <c r="R2" s="226"/>
      <c r="S2" s="226"/>
      <c r="T2" s="226"/>
      <c r="U2" s="226"/>
      <c r="V2" s="226"/>
      <c r="W2" s="226"/>
      <c r="X2" s="226"/>
      <c r="Y2" s="183"/>
      <c r="Z2" s="183"/>
      <c r="AA2" s="183"/>
      <c r="AB2" s="183"/>
      <c r="AC2" s="183"/>
      <c r="AD2" s="183"/>
      <c r="AE2" s="233"/>
    </row>
    <row r="3" spans="1:31" x14ac:dyDescent="0.2">
      <c r="A3" s="355"/>
      <c r="B3" s="355"/>
      <c r="C3" s="355"/>
      <c r="D3" s="355"/>
      <c r="E3" s="355"/>
      <c r="F3" s="355"/>
      <c r="G3" s="355"/>
      <c r="H3" s="355"/>
      <c r="I3" s="355"/>
      <c r="J3" s="355"/>
      <c r="K3" s="355"/>
      <c r="L3" s="355"/>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59" t="s">
        <v>409</v>
      </c>
      <c r="B5" s="359"/>
      <c r="C5" s="359"/>
      <c r="D5" s="359"/>
      <c r="E5" s="359"/>
      <c r="F5" s="359"/>
      <c r="G5" s="359"/>
      <c r="H5" s="359"/>
      <c r="I5" s="359"/>
      <c r="J5" s="359"/>
      <c r="K5" s="359"/>
      <c r="L5" s="359"/>
      <c r="M5" s="220"/>
      <c r="N5" s="220"/>
      <c r="O5" s="220"/>
      <c r="P5" s="220"/>
      <c r="Q5" s="220"/>
      <c r="R5" s="220"/>
      <c r="S5" s="220"/>
      <c r="T5" s="220"/>
      <c r="U5" s="220"/>
      <c r="V5" s="220"/>
      <c r="W5" s="220"/>
      <c r="X5" s="220"/>
      <c r="Y5" s="184"/>
      <c r="Z5" s="184"/>
      <c r="AA5" s="184"/>
      <c r="AB5" s="184"/>
      <c r="AC5" s="184"/>
      <c r="AD5" s="184"/>
      <c r="AE5" s="231"/>
    </row>
    <row r="6" spans="1:31" x14ac:dyDescent="0.2">
      <c r="A6" s="355"/>
      <c r="B6" s="355"/>
      <c r="C6" s="355"/>
      <c r="D6" s="355"/>
      <c r="E6" s="355"/>
      <c r="F6" s="355"/>
      <c r="G6" s="355"/>
      <c r="H6" s="355"/>
      <c r="I6" s="355"/>
      <c r="J6" s="355"/>
      <c r="K6" s="355"/>
      <c r="L6" s="355"/>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O_15.01.0445</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59" t="s">
        <v>410</v>
      </c>
      <c r="B8" s="359"/>
      <c r="C8" s="359"/>
      <c r="D8" s="359"/>
      <c r="E8" s="359"/>
      <c r="F8" s="359"/>
      <c r="G8" s="359"/>
      <c r="H8" s="359"/>
      <c r="I8" s="359"/>
      <c r="J8" s="359"/>
      <c r="K8" s="359"/>
      <c r="L8" s="359"/>
      <c r="M8" s="220"/>
      <c r="N8" s="220"/>
      <c r="O8" s="220"/>
      <c r="P8" s="220"/>
      <c r="Q8" s="220"/>
      <c r="R8" s="220"/>
      <c r="S8" s="220"/>
      <c r="T8" s="220"/>
      <c r="U8" s="220"/>
      <c r="V8" s="220"/>
      <c r="W8" s="220"/>
      <c r="X8" s="220"/>
      <c r="Y8" s="184"/>
      <c r="Z8" s="184"/>
      <c r="AA8" s="184"/>
      <c r="AB8" s="184"/>
      <c r="AC8" s="184"/>
      <c r="AD8" s="184"/>
      <c r="AE8" s="231"/>
    </row>
    <row r="9" spans="1:31" x14ac:dyDescent="0.2">
      <c r="A9" s="351"/>
      <c r="B9" s="351"/>
      <c r="C9" s="351"/>
      <c r="D9" s="351"/>
      <c r="E9" s="351"/>
      <c r="F9" s="351"/>
      <c r="G9" s="351"/>
      <c r="H9" s="351"/>
      <c r="I9" s="351"/>
      <c r="J9" s="351"/>
      <c r="K9" s="351"/>
      <c r="L9" s="351"/>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дополнительных модулей к программному обеспечению АльфаЦЕНТР,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59" t="s">
        <v>411</v>
      </c>
      <c r="B11" s="359"/>
      <c r="C11" s="359"/>
      <c r="D11" s="359"/>
      <c r="E11" s="359"/>
      <c r="F11" s="359"/>
      <c r="G11" s="359"/>
      <c r="H11" s="359"/>
      <c r="I11" s="359"/>
      <c r="J11" s="359"/>
      <c r="K11" s="359"/>
      <c r="L11" s="359"/>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55"/>
      <c r="B12" s="355"/>
      <c r="C12" s="355"/>
      <c r="D12" s="355"/>
      <c r="E12" s="355"/>
      <c r="F12" s="355"/>
      <c r="G12" s="355"/>
      <c r="H12" s="355"/>
      <c r="I12" s="355"/>
      <c r="J12" s="355"/>
      <c r="K12" s="355"/>
      <c r="L12" s="355"/>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60"/>
      <c r="B14" s="360"/>
      <c r="C14" s="360"/>
      <c r="D14" s="360"/>
      <c r="E14" s="360"/>
      <c r="F14" s="360"/>
      <c r="G14" s="360"/>
      <c r="H14" s="360"/>
      <c r="I14" s="360"/>
      <c r="J14" s="360"/>
      <c r="K14" s="360"/>
      <c r="L14" s="360"/>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52" t="s">
        <v>455</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38" t="s">
        <v>457</v>
      </c>
      <c r="D17" s="338"/>
      <c r="E17" s="365" t="s">
        <v>577</v>
      </c>
      <c r="F17" s="368" t="s">
        <v>458</v>
      </c>
      <c r="G17" s="369"/>
      <c r="H17" s="370"/>
      <c r="I17" s="382" t="s">
        <v>459</v>
      </c>
      <c r="J17" s="383"/>
      <c r="K17" s="383"/>
      <c r="L17" s="383"/>
      <c r="M17" s="382" t="s">
        <v>460</v>
      </c>
      <c r="N17" s="383"/>
      <c r="O17" s="383"/>
      <c r="P17" s="383"/>
      <c r="Q17" s="382" t="s">
        <v>574</v>
      </c>
      <c r="R17" s="383"/>
      <c r="S17" s="383"/>
      <c r="T17" s="383"/>
      <c r="U17" s="382" t="s">
        <v>575</v>
      </c>
      <c r="V17" s="383"/>
      <c r="W17" s="383"/>
      <c r="X17" s="383"/>
      <c r="Y17" s="382" t="s">
        <v>576</v>
      </c>
      <c r="Z17" s="383"/>
      <c r="AA17" s="383"/>
      <c r="AB17" s="383"/>
      <c r="AC17" s="374" t="s">
        <v>461</v>
      </c>
      <c r="AD17" s="375"/>
      <c r="AE17" s="378" t="s">
        <v>462</v>
      </c>
      <c r="AF17" s="186"/>
      <c r="AG17" s="186"/>
    </row>
    <row r="18" spans="1:33" ht="33.75" customHeight="1" x14ac:dyDescent="0.2">
      <c r="A18" s="363"/>
      <c r="B18" s="363"/>
      <c r="C18" s="338"/>
      <c r="D18" s="338"/>
      <c r="E18" s="366"/>
      <c r="F18" s="371"/>
      <c r="G18" s="372"/>
      <c r="H18" s="373"/>
      <c r="I18" s="381" t="s">
        <v>463</v>
      </c>
      <c r="J18" s="381"/>
      <c r="K18" s="381" t="s">
        <v>464</v>
      </c>
      <c r="L18" s="381"/>
      <c r="M18" s="381" t="s">
        <v>463</v>
      </c>
      <c r="N18" s="381"/>
      <c r="O18" s="381" t="s">
        <v>465</v>
      </c>
      <c r="P18" s="381"/>
      <c r="Q18" s="381" t="s">
        <v>463</v>
      </c>
      <c r="R18" s="381"/>
      <c r="S18" s="381" t="s">
        <v>465</v>
      </c>
      <c r="T18" s="381"/>
      <c r="U18" s="381" t="s">
        <v>463</v>
      </c>
      <c r="V18" s="381"/>
      <c r="W18" s="381" t="s">
        <v>465</v>
      </c>
      <c r="X18" s="381"/>
      <c r="Y18" s="381" t="s">
        <v>463</v>
      </c>
      <c r="Z18" s="381"/>
      <c r="AA18" s="381" t="s">
        <v>465</v>
      </c>
      <c r="AB18" s="381"/>
      <c r="AC18" s="376"/>
      <c r="AD18" s="377"/>
      <c r="AE18" s="379"/>
    </row>
    <row r="19" spans="1:33" ht="53.25" x14ac:dyDescent="0.2">
      <c r="A19" s="364"/>
      <c r="B19" s="364"/>
      <c r="C19" s="222" t="s">
        <v>466</v>
      </c>
      <c r="D19" s="222" t="s">
        <v>465</v>
      </c>
      <c r="E19" s="367"/>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80"/>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0.12476928257002026</v>
      </c>
      <c r="E21" s="206">
        <f t="shared" si="1"/>
        <v>0</v>
      </c>
      <c r="F21" s="206">
        <f t="shared" si="1"/>
        <v>0</v>
      </c>
      <c r="G21" s="206">
        <f t="shared" si="1"/>
        <v>0</v>
      </c>
      <c r="H21" s="206">
        <f t="shared" si="1"/>
        <v>0.12476928257002026</v>
      </c>
      <c r="I21" s="217">
        <f t="shared" ref="I21:N21" si="2">I24</f>
        <v>0</v>
      </c>
      <c r="J21" s="217" t="str">
        <f t="shared" si="2"/>
        <v>нд</v>
      </c>
      <c r="K21" s="217">
        <f t="shared" si="2"/>
        <v>0</v>
      </c>
      <c r="L21" s="217" t="str">
        <f t="shared" si="2"/>
        <v>нд</v>
      </c>
      <c r="M21" s="217">
        <f t="shared" si="2"/>
        <v>0</v>
      </c>
      <c r="N21" s="217" t="str">
        <f t="shared" si="2"/>
        <v>нд</v>
      </c>
      <c r="O21" s="217">
        <f t="shared" ref="O21" si="3">SUM(O22:O25)</f>
        <v>0.12476928257002026</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0.12476928257002026</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0.12476928257002026</v>
      </c>
      <c r="E25" s="207">
        <v>0</v>
      </c>
      <c r="F25" s="207">
        <v>0</v>
      </c>
      <c r="G25" s="207" t="str">
        <f>M25</f>
        <v>нд</v>
      </c>
      <c r="H25" s="207">
        <f>D25</f>
        <v>0.12476928257002026</v>
      </c>
      <c r="I25" s="218" t="s">
        <v>437</v>
      </c>
      <c r="J25" s="218" t="s">
        <v>437</v>
      </c>
      <c r="K25" s="218" t="s">
        <v>437</v>
      </c>
      <c r="L25" s="218" t="s">
        <v>437</v>
      </c>
      <c r="M25" s="218" t="s">
        <v>437</v>
      </c>
      <c r="N25" s="218" t="s">
        <v>437</v>
      </c>
      <c r="O25" s="218">
        <f>'[4]2024'!$F$41/1000-O24</f>
        <v>0.12476928257002026</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0.12476928257002026</v>
      </c>
      <c r="AE25" s="207" t="s">
        <v>437</v>
      </c>
    </row>
    <row r="26" spans="1:33" s="201" customFormat="1" ht="24" x14ac:dyDescent="0.2">
      <c r="A26" s="164" t="s">
        <v>14</v>
      </c>
      <c r="B26" s="200" t="s">
        <v>484</v>
      </c>
      <c r="C26" s="206">
        <f t="shared" ref="C26:I26" si="7">SUM(C27:C30)</f>
        <v>0</v>
      </c>
      <c r="D26" s="206">
        <f t="shared" si="7"/>
        <v>0.12476928257002026</v>
      </c>
      <c r="E26" s="206">
        <f t="shared" si="7"/>
        <v>0</v>
      </c>
      <c r="F26" s="206">
        <f t="shared" si="7"/>
        <v>0</v>
      </c>
      <c r="G26" s="206">
        <f t="shared" si="7"/>
        <v>0</v>
      </c>
      <c r="H26" s="206">
        <f t="shared" si="7"/>
        <v>0.12476928257002026</v>
      </c>
      <c r="I26" s="217">
        <f t="shared" si="7"/>
        <v>0</v>
      </c>
      <c r="J26" s="217">
        <f t="shared" ref="J26:AD26" si="8">SUM(J27:J30)</f>
        <v>0</v>
      </c>
      <c r="K26" s="217">
        <f t="shared" ref="K26:O26" si="9">SUM(K27:K30)</f>
        <v>0</v>
      </c>
      <c r="L26" s="217">
        <f t="shared" si="9"/>
        <v>0</v>
      </c>
      <c r="M26" s="217">
        <f t="shared" si="9"/>
        <v>0</v>
      </c>
      <c r="N26" s="217">
        <f t="shared" si="9"/>
        <v>0</v>
      </c>
      <c r="O26" s="206">
        <f t="shared" si="9"/>
        <v>0.12476928257002026</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0.12476928257002026</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0.12476928257002026</v>
      </c>
      <c r="E30" s="207">
        <v>0</v>
      </c>
      <c r="F30" s="207">
        <v>0</v>
      </c>
      <c r="G30" s="207" t="str">
        <f>M30</f>
        <v>нд</v>
      </c>
      <c r="H30" s="207">
        <f>D30</f>
        <v>0.12476928257002026</v>
      </c>
      <c r="I30" s="218" t="s">
        <v>437</v>
      </c>
      <c r="J30" s="218" t="s">
        <v>437</v>
      </c>
      <c r="K30" s="218" t="s">
        <v>437</v>
      </c>
      <c r="L30" s="218" t="s">
        <v>437</v>
      </c>
      <c r="M30" s="218" t="s">
        <v>437</v>
      </c>
      <c r="N30" s="218" t="s">
        <v>437</v>
      </c>
      <c r="O30" s="218">
        <f>O24+'[4]2024'!$M$41/1000</f>
        <v>0.12476928257002026</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0.12476928257002026</v>
      </c>
      <c r="AE30" s="207" t="s">
        <v>437</v>
      </c>
    </row>
    <row r="31" spans="1:33" s="201" customFormat="1" ht="48" x14ac:dyDescent="0.2">
      <c r="A31" s="164" t="s">
        <v>13</v>
      </c>
      <c r="B31" s="200" t="s">
        <v>491</v>
      </c>
      <c r="C31" s="206">
        <f>C26</f>
        <v>0</v>
      </c>
      <c r="D31" s="206">
        <f t="shared" ref="D31:I31" si="15">D26</f>
        <v>0.12476928257002026</v>
      </c>
      <c r="E31" s="206">
        <f t="shared" si="15"/>
        <v>0</v>
      </c>
      <c r="F31" s="206">
        <f t="shared" si="15"/>
        <v>0</v>
      </c>
      <c r="G31" s="206">
        <f t="shared" si="15"/>
        <v>0</v>
      </c>
      <c r="H31" s="206">
        <f t="shared" si="15"/>
        <v>0.12476928257002026</v>
      </c>
      <c r="I31" s="217">
        <f t="shared" si="15"/>
        <v>0</v>
      </c>
      <c r="J31" s="217">
        <f t="shared" ref="J31:AE35" si="16">J26</f>
        <v>0</v>
      </c>
      <c r="K31" s="217">
        <f t="shared" ref="K31:O35" si="17">K26</f>
        <v>0</v>
      </c>
      <c r="L31" s="217">
        <f t="shared" si="17"/>
        <v>0</v>
      </c>
      <c r="M31" s="217">
        <f t="shared" si="17"/>
        <v>0</v>
      </c>
      <c r="N31" s="217">
        <f t="shared" si="17"/>
        <v>0</v>
      </c>
      <c r="O31" s="217">
        <f t="shared" si="17"/>
        <v>0.12476928257002026</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0.12476928257002026</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0.12476928257002026</v>
      </c>
      <c r="E35" s="207">
        <f t="shared" si="20"/>
        <v>0</v>
      </c>
      <c r="F35" s="207">
        <f t="shared" si="20"/>
        <v>0</v>
      </c>
      <c r="G35" s="207" t="str">
        <f t="shared" si="20"/>
        <v>нд</v>
      </c>
      <c r="H35" s="207">
        <f t="shared" si="20"/>
        <v>0.12476928257002026</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0.12476928257002026</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0.12476928257002026</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0.12476928257002026</v>
      </c>
      <c r="E68" s="206">
        <v>0</v>
      </c>
      <c r="F68" s="206">
        <v>0</v>
      </c>
      <c r="G68" s="206" t="str">
        <f>M68</f>
        <v>нд</v>
      </c>
      <c r="H68" s="206">
        <f>D68</f>
        <v>0.12476928257002026</v>
      </c>
      <c r="I68" s="217" t="s">
        <v>437</v>
      </c>
      <c r="J68" s="217" t="s">
        <v>437</v>
      </c>
      <c r="K68" s="217" t="s">
        <v>437</v>
      </c>
      <c r="L68" s="217" t="s">
        <v>437</v>
      </c>
      <c r="M68" s="217" t="s">
        <v>437</v>
      </c>
      <c r="N68" s="217" t="s">
        <v>437</v>
      </c>
      <c r="O68" s="217">
        <f>'[4]2024'!$P$41/1000</f>
        <v>0.12476928257002026</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0.12476928257002026</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4"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1"/>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79"/>
      <c r="AP1" s="60"/>
    </row>
    <row r="2" spans="1:42" s="25" customFormat="1" ht="20.25" x14ac:dyDescent="0.25">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401"/>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82"/>
      <c r="AP12" s="82"/>
    </row>
    <row r="13" spans="1:42" s="25" customFormat="1"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row>
    <row r="17" spans="1:40" s="84" customFormat="1" x14ac:dyDescent="0.25">
      <c r="A17" s="390"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387" t="s">
        <v>232</v>
      </c>
      <c r="W17" s="388"/>
      <c r="X17" s="388"/>
      <c r="Y17" s="388"/>
      <c r="Z17" s="388"/>
      <c r="AA17" s="388"/>
      <c r="AB17" s="388"/>
      <c r="AC17" s="388"/>
      <c r="AD17" s="388"/>
      <c r="AE17" s="388"/>
      <c r="AF17" s="388"/>
      <c r="AG17" s="388"/>
      <c r="AH17" s="388"/>
      <c r="AI17" s="388"/>
      <c r="AJ17" s="388"/>
      <c r="AK17" s="388"/>
      <c r="AL17" s="388"/>
      <c r="AM17" s="388"/>
      <c r="AN17" s="389"/>
    </row>
    <row r="18" spans="1:40" s="84" customFormat="1" ht="82.15" customHeight="1" x14ac:dyDescent="0.25">
      <c r="A18" s="406"/>
      <c r="B18" s="390" t="s">
        <v>341</v>
      </c>
      <c r="C18" s="390" t="s">
        <v>340</v>
      </c>
      <c r="D18" s="396" t="s">
        <v>339</v>
      </c>
      <c r="E18" s="398"/>
      <c r="F18" s="390" t="s">
        <v>338</v>
      </c>
      <c r="G18" s="390" t="s">
        <v>337</v>
      </c>
      <c r="H18" s="407" t="s">
        <v>336</v>
      </c>
      <c r="I18" s="408"/>
      <c r="J18" s="394" t="s">
        <v>335</v>
      </c>
      <c r="K18" s="399" t="s">
        <v>334</v>
      </c>
      <c r="L18" s="400"/>
      <c r="M18" s="399" t="s">
        <v>342</v>
      </c>
      <c r="N18" s="400"/>
      <c r="O18" s="392" t="s">
        <v>343</v>
      </c>
      <c r="P18" s="394" t="s">
        <v>344</v>
      </c>
      <c r="Q18" s="399" t="s">
        <v>345</v>
      </c>
      <c r="R18" s="400"/>
      <c r="S18" s="390" t="s">
        <v>346</v>
      </c>
      <c r="T18" s="399" t="s">
        <v>347</v>
      </c>
      <c r="U18" s="400"/>
      <c r="V18" s="384" t="s">
        <v>348</v>
      </c>
      <c r="W18" s="385"/>
      <c r="X18" s="386"/>
      <c r="Y18" s="390" t="s">
        <v>229</v>
      </c>
      <c r="Z18" s="390" t="s">
        <v>223</v>
      </c>
      <c r="AA18" s="396" t="s">
        <v>221</v>
      </c>
      <c r="AB18" s="398"/>
      <c r="AC18" s="390" t="s">
        <v>4</v>
      </c>
      <c r="AD18" s="390" t="s">
        <v>215</v>
      </c>
      <c r="AE18" s="390" t="s">
        <v>216</v>
      </c>
      <c r="AF18" s="396" t="s">
        <v>3</v>
      </c>
      <c r="AG18" s="398"/>
      <c r="AH18" s="390" t="s">
        <v>227</v>
      </c>
      <c r="AI18" s="390" t="s">
        <v>219</v>
      </c>
      <c r="AJ18" s="402" t="s">
        <v>228</v>
      </c>
      <c r="AK18" s="403"/>
      <c r="AL18" s="404" t="s">
        <v>355</v>
      </c>
      <c r="AM18" s="404" t="s">
        <v>230</v>
      </c>
      <c r="AN18" s="390" t="s">
        <v>429</v>
      </c>
    </row>
    <row r="19" spans="1:40" s="84" customFormat="1" ht="86.25" x14ac:dyDescent="0.25">
      <c r="A19" s="391"/>
      <c r="B19" s="391"/>
      <c r="C19" s="391"/>
      <c r="D19" s="115" t="s">
        <v>225</v>
      </c>
      <c r="E19" s="115" t="s">
        <v>226</v>
      </c>
      <c r="F19" s="391"/>
      <c r="G19" s="391"/>
      <c r="H19" s="116" t="s">
        <v>217</v>
      </c>
      <c r="I19" s="116" t="s">
        <v>187</v>
      </c>
      <c r="J19" s="395"/>
      <c r="K19" s="117" t="s">
        <v>218</v>
      </c>
      <c r="L19" s="118" t="s">
        <v>187</v>
      </c>
      <c r="M19" s="114" t="s">
        <v>224</v>
      </c>
      <c r="N19" s="114" t="s">
        <v>558</v>
      </c>
      <c r="O19" s="393"/>
      <c r="P19" s="395"/>
      <c r="Q19" s="114" t="s">
        <v>224</v>
      </c>
      <c r="R19" s="114" t="s">
        <v>220</v>
      </c>
      <c r="S19" s="391"/>
      <c r="T19" s="114" t="s">
        <v>224</v>
      </c>
      <c r="U19" s="114" t="s">
        <v>220</v>
      </c>
      <c r="V19" s="119" t="s">
        <v>349</v>
      </c>
      <c r="W19" s="119" t="s">
        <v>350</v>
      </c>
      <c r="X19" s="119" t="s">
        <v>351</v>
      </c>
      <c r="Y19" s="391"/>
      <c r="Z19" s="391"/>
      <c r="AA19" s="114" t="s">
        <v>224</v>
      </c>
      <c r="AB19" s="114" t="s">
        <v>220</v>
      </c>
      <c r="AC19" s="391"/>
      <c r="AD19" s="391"/>
      <c r="AE19" s="391"/>
      <c r="AF19" s="120" t="s">
        <v>352</v>
      </c>
      <c r="AG19" s="115" t="s">
        <v>353</v>
      </c>
      <c r="AH19" s="391"/>
      <c r="AI19" s="391"/>
      <c r="AJ19" s="121" t="s">
        <v>349</v>
      </c>
      <c r="AK19" s="121" t="s">
        <v>354</v>
      </c>
      <c r="AL19" s="405"/>
      <c r="AM19" s="405"/>
      <c r="AN19" s="39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7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[5]Лист1!C$37</f>
        <v>нет</v>
      </c>
      <c r="W21" s="144" t="str">
        <f>[5]Лист1!D$37</f>
        <v>850.24.00209</v>
      </c>
      <c r="X21" s="144" t="str">
        <f>[5]Лист1!E$37</f>
        <v>нет</v>
      </c>
      <c r="Y21" s="142" t="str">
        <f>[5]Лист1!F$37</f>
        <v>Петербургская сбытовая компания</v>
      </c>
      <c r="Z21" s="145" t="str">
        <f>[5]Лист1!G$37</f>
        <v>Модули к программному обеспечению АльфаЦентр</v>
      </c>
      <c r="AA21" s="146">
        <f>[5]Лист1!H$37</f>
        <v>0.53600000000000003</v>
      </c>
      <c r="AB21" s="146">
        <f>[5]Лист1!I$37</f>
        <v>0</v>
      </c>
      <c r="AC21" s="145" t="str">
        <f>[5]Лист1!J$37</f>
        <v>КП ЕП: ООО "АльфаЦентр" б/н  01.09.2023</v>
      </c>
      <c r="AD21" s="145" t="str">
        <f>[5]Лист1!K$37</f>
        <v>прочие источники</v>
      </c>
      <c r="AE21" s="145" t="str">
        <f>[5]Лист1!L$37</f>
        <v>58.29</v>
      </c>
      <c r="AF21" s="145" t="str">
        <f>[5]Лист1!M$37</f>
        <v>Закупка у единственного поставщика</v>
      </c>
      <c r="AG21" s="145" t="str">
        <f>[5]Лист1!N$37</f>
        <v>Закупка у единственного поставщика</v>
      </c>
      <c r="AH21" s="145" t="str">
        <f>[5]Лист1!O$37</f>
        <v>нет</v>
      </c>
      <c r="AI21" s="143" t="str">
        <f>[5]Лист1!P$37</f>
        <v>нет</v>
      </c>
      <c r="AJ21" s="17" t="str">
        <f>[5]Лист1!Q$37</f>
        <v>нет</v>
      </c>
      <c r="AK21" s="17" t="str">
        <f>[5]Лист1!R$37</f>
        <v>нет</v>
      </c>
      <c r="AL21" s="143" t="str">
        <f>[5]Лист1!S$37</f>
        <v>нет</v>
      </c>
      <c r="AM21" s="145" t="str">
        <f>[5]Лист1!T$37</f>
        <v>да</v>
      </c>
      <c r="AN21" s="145" t="str">
        <f>[5]Лист1!U$37</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7" t="s">
        <v>0</v>
      </c>
      <c r="B2" s="237"/>
      <c r="C2" s="237"/>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O_15.01.0445</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дополнительных модулей к программному обеспечению АльфаЦЕНТР,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0.12476928257002026</v>
      </c>
    </row>
    <row r="20" spans="1:4" s="26" customFormat="1" x14ac:dyDescent="0.25">
      <c r="A20" s="124">
        <v>2</v>
      </c>
      <c r="B20" s="125" t="s">
        <v>169</v>
      </c>
      <c r="C20" s="202" t="s">
        <v>437</v>
      </c>
    </row>
    <row r="21" spans="1:4" s="26" customFormat="1" ht="75" x14ac:dyDescent="0.25">
      <c r="A21" s="124">
        <v>3</v>
      </c>
      <c r="B21" s="125" t="s">
        <v>357</v>
      </c>
      <c r="C21" s="227" t="s">
        <v>583</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3" sqref="C23"/>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37" t="s">
        <v>408</v>
      </c>
      <c r="B2" s="237"/>
      <c r="C2" s="237"/>
      <c r="F2" s="59"/>
      <c r="G2" s="59"/>
      <c r="H2" s="60"/>
    </row>
    <row r="3" spans="1:22" s="58" customFormat="1" ht="18.75" x14ac:dyDescent="0.2">
      <c r="A3" s="238"/>
      <c r="B3" s="238"/>
      <c r="C3" s="238"/>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O_15.01.0445</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8"/>
      <c r="B12" s="238"/>
      <c r="C12" s="238"/>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1" t="s">
        <v>237</v>
      </c>
      <c r="B15" s="241"/>
      <c r="C15" s="241"/>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590</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591</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4" priority="6">
      <formula>ISBLANK(C19)</formula>
    </cfRule>
  </conditionalFormatting>
  <conditionalFormatting sqref="A1:XFD19 A22:XFD1048576 A20:B21 D20:XFD21">
    <cfRule type="expression" dxfId="93" priority="3">
      <formula>CELL("защита",A1)</formula>
    </cfRule>
  </conditionalFormatting>
  <conditionalFormatting sqref="C20:C21">
    <cfRule type="expression" dxfId="92" priority="2">
      <formula>ISBLANK(C20)</formula>
    </cfRule>
  </conditionalFormatting>
  <conditionalFormatting sqref="C20:C21">
    <cfRule type="expression" dxfId="91"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7" zoomScale="80" zoomScaleNormal="80" zoomScaleSheetLayoutView="80" workbookViewId="0">
      <selection activeCell="C24" sqref="C24"/>
    </sheetView>
  </sheetViews>
  <sheetFormatPr defaultColWidth="9.140625" defaultRowHeight="15" x14ac:dyDescent="0.25"/>
  <cols>
    <col min="1" max="1" width="6.140625" style="160" customWidth="1"/>
    <col min="2" max="2" width="53.5703125" style="160" customWidth="1"/>
    <col min="3" max="3" width="186.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37" t="str">
        <f>'2'!A2:C2</f>
        <v>Паспорт инвестиционного проекта</v>
      </c>
      <c r="B2" s="237"/>
      <c r="C2" s="237"/>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42" t="s">
        <v>409</v>
      </c>
      <c r="B5" s="242"/>
      <c r="C5" s="242"/>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O_15.01.0445</v>
      </c>
      <c r="B7" s="255"/>
      <c r="C7" s="255"/>
      <c r="D7" s="55"/>
      <c r="E7" s="55"/>
      <c r="F7" s="55"/>
      <c r="G7" s="55"/>
      <c r="H7" s="54"/>
      <c r="I7" s="54"/>
      <c r="J7" s="54"/>
      <c r="K7" s="54"/>
      <c r="L7" s="54"/>
      <c r="M7" s="54"/>
      <c r="N7" s="54"/>
      <c r="O7" s="54"/>
      <c r="P7" s="54"/>
      <c r="Q7" s="54"/>
      <c r="R7" s="54"/>
      <c r="S7" s="54"/>
      <c r="T7" s="54"/>
      <c r="U7" s="54"/>
    </row>
    <row r="8" spans="1:21" s="153" customFormat="1" ht="18.75" x14ac:dyDescent="0.25">
      <c r="A8" s="242" t="s">
        <v>410</v>
      </c>
      <c r="B8" s="242"/>
      <c r="C8" s="242"/>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42" t="s">
        <v>411</v>
      </c>
      <c r="B11" s="242"/>
      <c r="C11" s="242"/>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69.75" customHeight="1" x14ac:dyDescent="0.25">
      <c r="A22" s="87">
        <v>4</v>
      </c>
      <c r="B22" s="95" t="s">
        <v>11</v>
      </c>
      <c r="C22" s="235" t="s">
        <v>588</v>
      </c>
      <c r="D22" s="159"/>
      <c r="E22" s="159"/>
      <c r="F22" s="159"/>
      <c r="G22" s="159"/>
      <c r="H22" s="159"/>
      <c r="I22" s="159"/>
      <c r="J22" s="159"/>
      <c r="K22" s="159"/>
      <c r="L22" s="159"/>
      <c r="M22" s="159"/>
      <c r="N22" s="159"/>
      <c r="O22" s="159"/>
      <c r="P22" s="159"/>
      <c r="Q22" s="159"/>
      <c r="R22" s="159"/>
      <c r="S22" s="159"/>
      <c r="T22" s="159"/>
      <c r="U22" s="159"/>
    </row>
    <row r="23" spans="1:21" ht="54" customHeight="1" x14ac:dyDescent="0.25">
      <c r="A23" s="87">
        <v>5</v>
      </c>
      <c r="B23" s="95" t="s">
        <v>433</v>
      </c>
      <c r="C23" s="235" t="s">
        <v>589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584</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19.25" customHeight="1" x14ac:dyDescent="0.25">
      <c r="A26" s="87">
        <v>8</v>
      </c>
      <c r="B26" s="95" t="s">
        <v>121</v>
      </c>
      <c r="C26" s="3"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37" t="str">
        <f>'2'!A2:C2</f>
        <v>Паспорт инвестиционного проекта</v>
      </c>
      <c r="B2" s="237"/>
      <c r="C2" s="237"/>
      <c r="D2" s="237"/>
      <c r="E2" s="237"/>
      <c r="F2" s="237"/>
      <c r="G2" s="237"/>
      <c r="H2" s="237"/>
      <c r="I2" s="237"/>
      <c r="J2" s="237"/>
      <c r="K2" s="237"/>
      <c r="L2" s="237"/>
      <c r="M2" s="237"/>
      <c r="N2" s="237"/>
      <c r="O2" s="237"/>
      <c r="P2" s="237"/>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42" t="s">
        <v>409</v>
      </c>
      <c r="B5" s="242"/>
      <c r="C5" s="242"/>
      <c r="D5" s="242"/>
      <c r="E5" s="242"/>
      <c r="F5" s="242"/>
      <c r="G5" s="242"/>
      <c r="H5" s="242"/>
      <c r="I5" s="242"/>
      <c r="J5" s="242"/>
      <c r="K5" s="242"/>
      <c r="L5" s="242"/>
      <c r="M5" s="242"/>
      <c r="N5" s="242"/>
      <c r="O5" s="242"/>
      <c r="P5" s="242"/>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42" t="s">
        <v>410</v>
      </c>
      <c r="B8" s="242"/>
      <c r="C8" s="242"/>
      <c r="D8" s="242"/>
      <c r="E8" s="242"/>
      <c r="F8" s="242"/>
      <c r="G8" s="242"/>
      <c r="H8" s="242"/>
      <c r="I8" s="242"/>
      <c r="J8" s="242"/>
      <c r="K8" s="242"/>
      <c r="L8" s="242"/>
      <c r="M8" s="242"/>
      <c r="N8" s="242"/>
      <c r="O8" s="242"/>
      <c r="P8" s="242"/>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42" t="s">
        <v>411</v>
      </c>
      <c r="B11" s="242"/>
      <c r="C11" s="242"/>
      <c r="D11" s="242"/>
      <c r="E11" s="242"/>
      <c r="F11" s="242"/>
      <c r="G11" s="242"/>
      <c r="H11" s="242"/>
      <c r="I11" s="242"/>
      <c r="J11" s="242"/>
      <c r="K11" s="242"/>
      <c r="L11" s="242"/>
      <c r="M11" s="242"/>
      <c r="N11" s="242"/>
      <c r="O11" s="242"/>
      <c r="P11" s="242"/>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64"/>
      <c r="B16" s="264"/>
      <c r="C16" s="264"/>
      <c r="D16" s="264"/>
      <c r="E16" s="264"/>
      <c r="F16" s="264"/>
      <c r="G16" s="264"/>
      <c r="H16" s="264"/>
      <c r="I16" s="264"/>
      <c r="J16" s="264"/>
      <c r="K16" s="264"/>
      <c r="L16" s="264"/>
      <c r="M16" s="264"/>
      <c r="N16" s="264"/>
      <c r="O16" s="264"/>
      <c r="P16" s="264"/>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0" t="s">
        <v>99</v>
      </c>
      <c r="C19" s="261"/>
      <c r="D19" s="260" t="s">
        <v>98</v>
      </c>
      <c r="E19" s="259" t="s">
        <v>263</v>
      </c>
      <c r="F19" s="257" t="s">
        <v>102</v>
      </c>
      <c r="G19" s="259" t="s">
        <v>26</v>
      </c>
      <c r="H19" s="257" t="s">
        <v>67</v>
      </c>
      <c r="I19" s="257" t="s">
        <v>25</v>
      </c>
      <c r="J19" s="257" t="s">
        <v>103</v>
      </c>
      <c r="K19" s="257" t="s">
        <v>24</v>
      </c>
      <c r="L19" s="257" t="s">
        <v>23</v>
      </c>
      <c r="M19" s="257" t="s">
        <v>22</v>
      </c>
      <c r="N19" s="257" t="s">
        <v>120</v>
      </c>
      <c r="O19" s="257"/>
      <c r="P19" s="263" t="s">
        <v>264</v>
      </c>
      <c r="Q19" s="65"/>
      <c r="R19" s="65"/>
      <c r="S19" s="65"/>
      <c r="T19" s="65"/>
      <c r="U19" s="65"/>
      <c r="V19" s="65"/>
    </row>
    <row r="20" spans="1:25" s="64" customFormat="1" ht="117" customHeight="1" x14ac:dyDescent="0.2">
      <c r="A20" s="257"/>
      <c r="B20" s="99" t="s">
        <v>2</v>
      </c>
      <c r="C20" s="99" t="s">
        <v>1</v>
      </c>
      <c r="D20" s="262"/>
      <c r="E20" s="259"/>
      <c r="F20" s="257"/>
      <c r="G20" s="259"/>
      <c r="H20" s="257"/>
      <c r="I20" s="257"/>
      <c r="J20" s="257"/>
      <c r="K20" s="257"/>
      <c r="L20" s="257"/>
      <c r="M20" s="257"/>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38"/>
      <c r="B14" s="238"/>
      <c r="C14" s="238"/>
      <c r="D14" s="238"/>
      <c r="E14" s="238"/>
      <c r="F14" s="238"/>
      <c r="G14" s="238"/>
      <c r="H14" s="238"/>
      <c r="I14" s="238"/>
      <c r="J14" s="238"/>
      <c r="K14" s="238"/>
      <c r="L14" s="238"/>
      <c r="M14" s="238"/>
      <c r="N14" s="238"/>
      <c r="O14" s="238"/>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64"/>
      <c r="B16" s="264"/>
      <c r="C16" s="264"/>
      <c r="D16" s="264"/>
      <c r="E16" s="264"/>
      <c r="F16" s="264"/>
      <c r="G16" s="264"/>
      <c r="H16" s="264"/>
      <c r="I16" s="264"/>
      <c r="J16" s="264"/>
      <c r="K16" s="264"/>
      <c r="L16" s="264"/>
      <c r="M16" s="264"/>
      <c r="N16" s="264"/>
      <c r="O16" s="264"/>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0" t="s">
        <v>122</v>
      </c>
      <c r="C19" s="261"/>
      <c r="D19" s="260" t="s">
        <v>123</v>
      </c>
      <c r="E19" s="259" t="s">
        <v>265</v>
      </c>
      <c r="F19" s="257" t="s">
        <v>124</v>
      </c>
      <c r="G19" s="257" t="s">
        <v>125</v>
      </c>
      <c r="H19" s="257" t="s">
        <v>126</v>
      </c>
      <c r="I19" s="257" t="s">
        <v>127</v>
      </c>
      <c r="J19" s="257" t="s">
        <v>128</v>
      </c>
      <c r="K19" s="257" t="s">
        <v>129</v>
      </c>
      <c r="L19" s="257" t="s">
        <v>266</v>
      </c>
      <c r="M19" s="257" t="s">
        <v>130</v>
      </c>
      <c r="N19" s="257"/>
      <c r="O19" s="265" t="s">
        <v>267</v>
      </c>
      <c r="P19" s="65"/>
      <c r="Q19" s="65"/>
      <c r="R19" s="65"/>
      <c r="S19" s="65"/>
      <c r="T19" s="65"/>
      <c r="U19" s="65"/>
    </row>
    <row r="20" spans="1:24" s="64" customFormat="1" ht="137.25" customHeight="1" x14ac:dyDescent="0.2">
      <c r="A20" s="257"/>
      <c r="B20" s="99" t="s">
        <v>2</v>
      </c>
      <c r="C20" s="99" t="s">
        <v>1</v>
      </c>
      <c r="D20" s="262"/>
      <c r="E20" s="259"/>
      <c r="F20" s="257"/>
      <c r="G20" s="257"/>
      <c r="H20" s="257"/>
      <c r="I20" s="257"/>
      <c r="J20" s="257"/>
      <c r="K20" s="257"/>
      <c r="L20" s="257"/>
      <c r="M20" s="85" t="s">
        <v>131</v>
      </c>
      <c r="N20" s="99" t="s">
        <v>427</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300" t="s">
        <v>241</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row>
    <row r="16" spans="1:41"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135" ht="46.5" customHeight="1" x14ac:dyDescent="0.25">
      <c r="A17" s="284" t="s">
        <v>96</v>
      </c>
      <c r="B17" s="294" t="s">
        <v>135</v>
      </c>
      <c r="C17" s="295"/>
      <c r="D17" s="275" t="s">
        <v>35</v>
      </c>
      <c r="E17" s="294" t="s">
        <v>106</v>
      </c>
      <c r="F17" s="295"/>
      <c r="G17" s="294" t="s">
        <v>136</v>
      </c>
      <c r="H17" s="295"/>
      <c r="I17" s="294" t="s">
        <v>34</v>
      </c>
      <c r="J17" s="295"/>
      <c r="K17" s="272" t="s">
        <v>33</v>
      </c>
      <c r="L17" s="271" t="s">
        <v>145</v>
      </c>
      <c r="M17" s="271"/>
      <c r="N17" s="271"/>
      <c r="O17" s="271"/>
      <c r="P17" s="271" t="s">
        <v>147</v>
      </c>
      <c r="Q17" s="271"/>
      <c r="R17" s="271"/>
      <c r="S17" s="271"/>
      <c r="T17" s="288" t="s">
        <v>268</v>
      </c>
      <c r="U17" s="289" t="s">
        <v>269</v>
      </c>
      <c r="V17" s="275" t="s">
        <v>137</v>
      </c>
      <c r="W17" s="291" t="s">
        <v>270</v>
      </c>
      <c r="X17" s="291" t="s">
        <v>271</v>
      </c>
      <c r="Y17" s="275" t="s">
        <v>148</v>
      </c>
      <c r="Z17" s="275" t="s">
        <v>149</v>
      </c>
      <c r="AA17" s="280" t="s">
        <v>132</v>
      </c>
      <c r="AB17" s="281"/>
      <c r="AC17" s="280" t="s">
        <v>133</v>
      </c>
      <c r="AD17" s="281"/>
      <c r="AE17" s="277" t="s">
        <v>134</v>
      </c>
      <c r="AF17" s="268" t="s">
        <v>31</v>
      </c>
      <c r="AG17" s="269"/>
      <c r="AH17" s="270"/>
      <c r="AI17" s="268" t="s">
        <v>30</v>
      </c>
      <c r="AJ17" s="269"/>
      <c r="AK17" s="268" t="s">
        <v>236</v>
      </c>
      <c r="AL17" s="269"/>
      <c r="AM17" s="269"/>
      <c r="AN17" s="269"/>
      <c r="AO17" s="270"/>
    </row>
    <row r="18" spans="1:135" ht="147" customHeight="1" x14ac:dyDescent="0.25">
      <c r="A18" s="285"/>
      <c r="B18" s="296"/>
      <c r="C18" s="297"/>
      <c r="D18" s="287"/>
      <c r="E18" s="296"/>
      <c r="F18" s="297"/>
      <c r="G18" s="296"/>
      <c r="H18" s="297"/>
      <c r="I18" s="296"/>
      <c r="J18" s="297"/>
      <c r="K18" s="272"/>
      <c r="L18" s="272" t="s">
        <v>278</v>
      </c>
      <c r="M18" s="272"/>
      <c r="N18" s="272" t="s">
        <v>235</v>
      </c>
      <c r="O18" s="272"/>
      <c r="P18" s="271" t="s">
        <v>278</v>
      </c>
      <c r="Q18" s="271"/>
      <c r="R18" s="273" t="s">
        <v>288</v>
      </c>
      <c r="S18" s="274"/>
      <c r="T18" s="288"/>
      <c r="U18" s="290"/>
      <c r="V18" s="287"/>
      <c r="W18" s="292"/>
      <c r="X18" s="293"/>
      <c r="Y18" s="276"/>
      <c r="Z18" s="287"/>
      <c r="AA18" s="282"/>
      <c r="AB18" s="283"/>
      <c r="AC18" s="282"/>
      <c r="AD18" s="283"/>
      <c r="AE18" s="278"/>
      <c r="AF18" s="101" t="s">
        <v>272</v>
      </c>
      <c r="AG18" s="101" t="s">
        <v>273</v>
      </c>
      <c r="AH18" s="102" t="s">
        <v>88</v>
      </c>
      <c r="AI18" s="102" t="s">
        <v>29</v>
      </c>
      <c r="AJ18" s="103" t="s">
        <v>28</v>
      </c>
      <c r="AK18" s="275" t="s">
        <v>234</v>
      </c>
      <c r="AL18" s="271" t="s">
        <v>276</v>
      </c>
      <c r="AM18" s="271"/>
      <c r="AN18" s="272" t="s">
        <v>277</v>
      </c>
      <c r="AO18" s="272"/>
    </row>
    <row r="19" spans="1:135" ht="51.75" customHeight="1" x14ac:dyDescent="0.25">
      <c r="A19" s="286"/>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9"/>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8" customFormat="1" ht="18.75" customHeight="1"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4" customFormat="1" ht="15" customHeight="1"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300" t="s">
        <v>242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37" ht="43.5" customHeight="1" x14ac:dyDescent="0.25">
      <c r="A17" s="275" t="s">
        <v>96</v>
      </c>
      <c r="B17" s="294" t="s">
        <v>144</v>
      </c>
      <c r="C17" s="295"/>
      <c r="D17" s="294" t="s">
        <v>143</v>
      </c>
      <c r="E17" s="295"/>
      <c r="F17" s="275" t="s">
        <v>142</v>
      </c>
      <c r="G17" s="294" t="s">
        <v>106</v>
      </c>
      <c r="H17" s="295"/>
      <c r="I17" s="294" t="s">
        <v>34</v>
      </c>
      <c r="J17" s="295"/>
      <c r="K17" s="275" t="s">
        <v>141</v>
      </c>
      <c r="L17" s="273" t="s">
        <v>279</v>
      </c>
      <c r="M17" s="274"/>
      <c r="N17" s="294" t="s">
        <v>140</v>
      </c>
      <c r="O17" s="295"/>
      <c r="P17" s="294" t="s">
        <v>139</v>
      </c>
      <c r="Q17" s="295"/>
      <c r="R17" s="294" t="s">
        <v>38</v>
      </c>
      <c r="S17" s="295"/>
      <c r="T17" s="294" t="s">
        <v>280</v>
      </c>
      <c r="U17" s="295"/>
      <c r="V17" s="294" t="s">
        <v>138</v>
      </c>
      <c r="W17" s="295"/>
      <c r="X17" s="294" t="s">
        <v>281</v>
      </c>
      <c r="Y17" s="295"/>
      <c r="Z17" s="275" t="s">
        <v>148</v>
      </c>
      <c r="AA17" s="275" t="s">
        <v>149</v>
      </c>
      <c r="AB17" s="268" t="s">
        <v>31</v>
      </c>
      <c r="AC17" s="269"/>
      <c r="AD17" s="270"/>
      <c r="AE17" s="268" t="s">
        <v>30</v>
      </c>
      <c r="AF17" s="269"/>
      <c r="AG17" s="268" t="s">
        <v>236</v>
      </c>
      <c r="AH17" s="269"/>
      <c r="AI17" s="269"/>
      <c r="AJ17" s="269"/>
      <c r="AK17" s="270"/>
    </row>
    <row r="18" spans="1:37" ht="216" customHeight="1" x14ac:dyDescent="0.25">
      <c r="A18" s="287"/>
      <c r="B18" s="296"/>
      <c r="C18" s="297"/>
      <c r="D18" s="296"/>
      <c r="E18" s="297"/>
      <c r="F18" s="287"/>
      <c r="G18" s="296"/>
      <c r="H18" s="297"/>
      <c r="I18" s="296"/>
      <c r="J18" s="297"/>
      <c r="K18" s="276"/>
      <c r="L18" s="302"/>
      <c r="M18" s="303"/>
      <c r="N18" s="296"/>
      <c r="O18" s="297"/>
      <c r="P18" s="296"/>
      <c r="Q18" s="297"/>
      <c r="R18" s="296"/>
      <c r="S18" s="297"/>
      <c r="T18" s="296"/>
      <c r="U18" s="297"/>
      <c r="V18" s="296"/>
      <c r="W18" s="297"/>
      <c r="X18" s="296"/>
      <c r="Y18" s="297"/>
      <c r="Z18" s="287"/>
      <c r="AA18" s="287"/>
      <c r="AB18" s="102" t="s">
        <v>282</v>
      </c>
      <c r="AC18" s="102" t="s">
        <v>273</v>
      </c>
      <c r="AD18" s="102" t="s">
        <v>88</v>
      </c>
      <c r="AE18" s="102" t="s">
        <v>29</v>
      </c>
      <c r="AF18" s="102" t="s">
        <v>28</v>
      </c>
      <c r="AG18" s="275" t="s">
        <v>283</v>
      </c>
      <c r="AH18" s="271" t="s">
        <v>276</v>
      </c>
      <c r="AI18" s="271"/>
      <c r="AJ18" s="272" t="s">
        <v>277</v>
      </c>
      <c r="AK18" s="272"/>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1"/>
      <c r="C25" s="301"/>
      <c r="D25" s="301"/>
      <c r="E25" s="301"/>
      <c r="F25" s="301"/>
      <c r="G25" s="301"/>
      <c r="H25" s="301"/>
      <c r="I25" s="301"/>
      <c r="J25" s="301"/>
      <c r="K25" s="301"/>
      <c r="L25" s="301"/>
      <c r="M25" s="301"/>
      <c r="N25" s="301"/>
      <c r="O25" s="301"/>
      <c r="P25" s="301"/>
      <c r="Q25" s="30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row>
    <row r="17" spans="1:127" ht="46.5" customHeight="1" x14ac:dyDescent="0.25">
      <c r="A17" s="284" t="s">
        <v>96</v>
      </c>
      <c r="B17" s="273" t="s">
        <v>428</v>
      </c>
      <c r="C17" s="274"/>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77" t="s">
        <v>97</v>
      </c>
      <c r="Y17" s="280" t="s">
        <v>132</v>
      </c>
      <c r="Z17" s="281"/>
      <c r="AA17" s="280" t="s">
        <v>133</v>
      </c>
      <c r="AB17" s="281"/>
      <c r="AC17" s="277" t="s">
        <v>134</v>
      </c>
      <c r="AD17" s="268" t="s">
        <v>31</v>
      </c>
      <c r="AE17" s="269"/>
      <c r="AF17" s="270"/>
      <c r="AG17" s="268" t="s">
        <v>30</v>
      </c>
      <c r="AH17" s="269"/>
      <c r="AI17" s="268" t="s">
        <v>236</v>
      </c>
      <c r="AJ17" s="269"/>
      <c r="AK17" s="269"/>
      <c r="AL17" s="269"/>
      <c r="AM17" s="270"/>
    </row>
    <row r="18" spans="1:127" ht="204.75" customHeight="1" x14ac:dyDescent="0.25">
      <c r="A18" s="285"/>
      <c r="B18" s="302"/>
      <c r="C18" s="303"/>
      <c r="D18" s="313"/>
      <c r="E18" s="310"/>
      <c r="F18" s="311"/>
      <c r="G18" s="310"/>
      <c r="H18" s="311"/>
      <c r="I18" s="310"/>
      <c r="J18" s="311"/>
      <c r="K18" s="314"/>
      <c r="L18" s="310"/>
      <c r="M18" s="311"/>
      <c r="N18" s="317" t="s">
        <v>278</v>
      </c>
      <c r="O18" s="318"/>
      <c r="P18" s="273" t="s">
        <v>287</v>
      </c>
      <c r="Q18" s="274"/>
      <c r="R18" s="313"/>
      <c r="S18" s="314"/>
      <c r="T18" s="315"/>
      <c r="U18" s="315"/>
      <c r="V18" s="321"/>
      <c r="W18" s="322"/>
      <c r="X18" s="278"/>
      <c r="Y18" s="282"/>
      <c r="Z18" s="283"/>
      <c r="AA18" s="282"/>
      <c r="AB18" s="283"/>
      <c r="AC18" s="278"/>
      <c r="AD18" s="101" t="s">
        <v>272</v>
      </c>
      <c r="AE18" s="101" t="s">
        <v>273</v>
      </c>
      <c r="AF18" s="102" t="s">
        <v>88</v>
      </c>
      <c r="AG18" s="102" t="s">
        <v>29</v>
      </c>
      <c r="AH18" s="102" t="s">
        <v>28</v>
      </c>
      <c r="AI18" s="275" t="s">
        <v>283</v>
      </c>
      <c r="AJ18" s="271" t="s">
        <v>276</v>
      </c>
      <c r="AK18" s="271"/>
      <c r="AL18" s="272" t="s">
        <v>277</v>
      </c>
      <c r="AM18" s="272"/>
    </row>
    <row r="19" spans="1:127" ht="51.75" customHeight="1" x14ac:dyDescent="0.25">
      <c r="A19" s="286"/>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9"/>
      <c r="Y19" s="107" t="s">
        <v>274</v>
      </c>
      <c r="Z19" s="107" t="s">
        <v>275</v>
      </c>
      <c r="AA19" s="107" t="s">
        <v>274</v>
      </c>
      <c r="AB19" s="107" t="s">
        <v>275</v>
      </c>
      <c r="AC19" s="279"/>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8" customFormat="1" ht="18.75" customHeight="1" x14ac:dyDescent="0.2">
      <c r="A7" s="255" t="str">
        <f>IF(ISBLANK('1'!C13),CONCATENATE("В разделе 1 формы заполните показатель"," '",'1'!B13,"' "),'1'!C13)</f>
        <v>O_15.01.0445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4" customFormat="1" ht="15" customHeight="1" x14ac:dyDescent="0.2">
      <c r="A10" s="255" t="str">
        <f>IF(ISBLANK('1'!C14),CONCATENATE("В разделе 1 формы заполните показатель"," '",'1'!B14,"' "),'1'!C14)</f>
        <v>Приобретение дополнительных модулей к программному обеспечению АльфаЦЕНТР,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4" customFormat="1" ht="21"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5" t="s">
        <v>96</v>
      </c>
      <c r="B17" s="294" t="s">
        <v>105</v>
      </c>
      <c r="C17" s="295"/>
      <c r="D17" s="294" t="s">
        <v>91</v>
      </c>
      <c r="E17" s="295"/>
      <c r="F17" s="268" t="s">
        <v>23</v>
      </c>
      <c r="G17" s="269"/>
      <c r="H17" s="269"/>
      <c r="I17" s="270"/>
      <c r="J17" s="294" t="s">
        <v>106</v>
      </c>
      <c r="K17" s="295"/>
      <c r="L17" s="294" t="s">
        <v>34</v>
      </c>
      <c r="M17" s="295"/>
      <c r="N17" s="275" t="s">
        <v>92</v>
      </c>
      <c r="O17" s="294" t="s">
        <v>93</v>
      </c>
      <c r="P17" s="295"/>
      <c r="Q17" s="294" t="s">
        <v>94</v>
      </c>
      <c r="R17" s="295"/>
      <c r="S17" s="294" t="s">
        <v>89</v>
      </c>
      <c r="T17" s="295"/>
      <c r="U17" s="273" t="s">
        <v>290</v>
      </c>
      <c r="V17" s="274"/>
      <c r="W17" s="275" t="s">
        <v>148</v>
      </c>
      <c r="X17" s="275" t="s">
        <v>291</v>
      </c>
      <c r="Y17" s="273" t="s">
        <v>292</v>
      </c>
      <c r="Z17" s="274"/>
      <c r="AA17" s="280" t="s">
        <v>132</v>
      </c>
      <c r="AB17" s="281"/>
      <c r="AC17" s="280" t="s">
        <v>133</v>
      </c>
      <c r="AD17" s="281"/>
      <c r="AE17" s="277" t="s">
        <v>134</v>
      </c>
      <c r="AF17" s="268" t="s">
        <v>31</v>
      </c>
      <c r="AG17" s="269"/>
      <c r="AH17" s="270"/>
      <c r="AI17" s="268" t="s">
        <v>30</v>
      </c>
      <c r="AJ17" s="269"/>
      <c r="AK17" s="268" t="s">
        <v>236</v>
      </c>
      <c r="AL17" s="269"/>
      <c r="AM17" s="269"/>
      <c r="AN17" s="269"/>
      <c r="AO17" s="270"/>
    </row>
    <row r="18" spans="1:41" ht="216" customHeight="1" x14ac:dyDescent="0.25">
      <c r="A18" s="287"/>
      <c r="B18" s="296"/>
      <c r="C18" s="297"/>
      <c r="D18" s="296"/>
      <c r="E18" s="297"/>
      <c r="F18" s="268" t="s">
        <v>37</v>
      </c>
      <c r="G18" s="270"/>
      <c r="H18" s="268" t="s">
        <v>36</v>
      </c>
      <c r="I18" s="270"/>
      <c r="J18" s="296"/>
      <c r="K18" s="297"/>
      <c r="L18" s="296"/>
      <c r="M18" s="297"/>
      <c r="N18" s="287"/>
      <c r="O18" s="296"/>
      <c r="P18" s="297"/>
      <c r="Q18" s="296"/>
      <c r="R18" s="297"/>
      <c r="S18" s="296"/>
      <c r="T18" s="297"/>
      <c r="U18" s="302"/>
      <c r="V18" s="303"/>
      <c r="W18" s="276"/>
      <c r="X18" s="276"/>
      <c r="Y18" s="302"/>
      <c r="Z18" s="303"/>
      <c r="AA18" s="325"/>
      <c r="AB18" s="326"/>
      <c r="AC18" s="325"/>
      <c r="AD18" s="326"/>
      <c r="AE18" s="278"/>
      <c r="AF18" s="101" t="s">
        <v>272</v>
      </c>
      <c r="AG18" s="101" t="s">
        <v>273</v>
      </c>
      <c r="AH18" s="102" t="s">
        <v>88</v>
      </c>
      <c r="AI18" s="102" t="s">
        <v>29</v>
      </c>
      <c r="AJ18" s="102" t="s">
        <v>28</v>
      </c>
      <c r="AK18" s="275" t="s">
        <v>283</v>
      </c>
      <c r="AL18" s="271" t="s">
        <v>276</v>
      </c>
      <c r="AM18" s="271"/>
      <c r="AN18" s="272" t="s">
        <v>277</v>
      </c>
      <c r="AO18" s="272"/>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9"/>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2024-10-29T14:37:26Z</dcterms:modified>
</cp:coreProperties>
</file>