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381EB6B4-3013-42F5-8204-753227DCFDB1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фОРМА 2" sheetId="6" r:id="rId1"/>
    <sheet name="РИСКИ" sheetId="7" r:id="rId2"/>
  </sheets>
  <definedNames>
    <definedName name="_ftn1" localSheetId="0">'фОРМА 2'!#REF!</definedName>
    <definedName name="_ftn2" localSheetId="0">'фОРМА 2'!#REF!</definedName>
    <definedName name="_ftn3" localSheetId="0">'фОРМА 2'!#REF!</definedName>
    <definedName name="_ftnref1" localSheetId="0">'фОРМА 2'!#REF!</definedName>
    <definedName name="_ftnref2" localSheetId="0">'фОРМА 2'!#REF!</definedName>
    <definedName name="_ftnref3" localSheetId="0">'фОРМА 2'!#REF!</definedName>
  </definedNames>
  <calcPr calcId="191029"/>
</workbook>
</file>

<file path=xl/calcChain.xml><?xml version="1.0" encoding="utf-8"?>
<calcChain xmlns="http://schemas.openxmlformats.org/spreadsheetml/2006/main">
  <c r="H31" i="6" l="1"/>
  <c r="G31" i="6" s="1"/>
  <c r="E31" i="6" s="1"/>
  <c r="H32" i="6"/>
  <c r="G32" i="6" s="1"/>
  <c r="E32" i="6" s="1"/>
  <c r="H33" i="6"/>
  <c r="G33" i="6" s="1"/>
  <c r="E33" i="6" s="1"/>
  <c r="H34" i="6"/>
  <c r="G34" i="6" s="1"/>
  <c r="E34" i="6" s="1"/>
  <c r="H35" i="6"/>
  <c r="G35" i="6" s="1"/>
  <c r="E35" i="6" s="1"/>
  <c r="H36" i="6"/>
  <c r="G36" i="6" s="1"/>
  <c r="E36" i="6" s="1"/>
  <c r="H37" i="6"/>
  <c r="G37" i="6" s="1"/>
  <c r="E37" i="6" s="1"/>
  <c r="H38" i="6"/>
  <c r="G38" i="6" s="1"/>
  <c r="E38" i="6" s="1"/>
  <c r="H39" i="6"/>
  <c r="G39" i="6" s="1"/>
  <c r="E39" i="6" s="1"/>
  <c r="H40" i="6"/>
  <c r="G40" i="6" s="1"/>
  <c r="E40" i="6" s="1"/>
  <c r="D31" i="6"/>
  <c r="D32" i="6"/>
  <c r="D33" i="6"/>
  <c r="D34" i="6"/>
  <c r="D35" i="6"/>
  <c r="D36" i="6"/>
  <c r="D37" i="6"/>
  <c r="D38" i="6"/>
  <c r="D39" i="6"/>
  <c r="D40" i="6"/>
  <c r="C31" i="6"/>
  <c r="C32" i="6"/>
  <c r="C33" i="6"/>
  <c r="C34" i="6"/>
  <c r="C35" i="6"/>
  <c r="C36" i="6"/>
  <c r="C37" i="6"/>
  <c r="C38" i="6"/>
  <c r="C39" i="6"/>
  <c r="C40" i="6"/>
  <c r="G9" i="6"/>
  <c r="E9" i="6" s="1"/>
  <c r="I9" i="6" s="1"/>
  <c r="G10" i="6"/>
  <c r="E10" i="6" s="1"/>
  <c r="I10" i="6" s="1"/>
  <c r="F10" i="6" s="1"/>
  <c r="G11" i="6"/>
  <c r="E11" i="6" s="1"/>
  <c r="I11" i="6" s="1"/>
  <c r="G12" i="6"/>
  <c r="E12" i="6" s="1"/>
  <c r="I12" i="6" s="1"/>
  <c r="G13" i="6"/>
  <c r="E13" i="6" s="1"/>
  <c r="I13" i="6" s="1"/>
  <c r="G14" i="6"/>
  <c r="E14" i="6" s="1"/>
  <c r="I14" i="6" s="1"/>
  <c r="G15" i="6"/>
  <c r="E15" i="6" s="1"/>
  <c r="I15" i="6" s="1"/>
  <c r="G16" i="6"/>
  <c r="E16" i="6" s="1"/>
  <c r="I16" i="6" s="1"/>
  <c r="N16" i="6" s="1"/>
  <c r="G17" i="6"/>
  <c r="E17" i="6" s="1"/>
  <c r="I17" i="6" s="1"/>
  <c r="G18" i="6"/>
  <c r="E18" i="6" s="1"/>
  <c r="I18" i="6" s="1"/>
  <c r="I37" i="6" l="1"/>
  <c r="F37" i="6" s="1"/>
  <c r="I31" i="6"/>
  <c r="F31" i="6" s="1"/>
  <c r="I36" i="6"/>
  <c r="F36" i="6" s="1"/>
  <c r="I35" i="6"/>
  <c r="F35" i="6" s="1"/>
  <c r="I40" i="6"/>
  <c r="F40" i="6" s="1"/>
  <c r="I34" i="6"/>
  <c r="F34" i="6" s="1"/>
  <c r="I39" i="6"/>
  <c r="F39" i="6" s="1"/>
  <c r="I33" i="6"/>
  <c r="F33" i="6" s="1"/>
  <c r="I38" i="6"/>
  <c r="F38" i="6" s="1"/>
  <c r="I32" i="6"/>
  <c r="F32" i="6" s="1"/>
  <c r="N15" i="6"/>
  <c r="F15" i="6"/>
  <c r="F9" i="6"/>
  <c r="N9" i="6"/>
  <c r="N14" i="6"/>
  <c r="F14" i="6"/>
  <c r="N13" i="6"/>
  <c r="F13" i="6"/>
  <c r="F12" i="6"/>
  <c r="N12" i="6"/>
  <c r="F17" i="6"/>
  <c r="N17" i="6"/>
  <c r="F11" i="6"/>
  <c r="N11" i="6"/>
  <c r="F18" i="6"/>
  <c r="N18" i="6"/>
  <c r="F16" i="6"/>
  <c r="N10" i="6"/>
  <c r="N40" i="6" l="1"/>
  <c r="N37" i="6"/>
  <c r="N34" i="6"/>
  <c r="N38" i="6"/>
  <c r="N33" i="6"/>
  <c r="N36" i="6"/>
  <c r="N35" i="6"/>
  <c r="N32" i="6"/>
  <c r="N31" i="6"/>
  <c r="N39" i="6"/>
  <c r="D43" i="6"/>
  <c r="D30" i="6"/>
  <c r="M22" i="6" l="1"/>
  <c r="L22" i="6"/>
  <c r="K22" i="6"/>
  <c r="J22" i="6"/>
  <c r="J44" i="6"/>
  <c r="K44" i="6"/>
  <c r="L44" i="6"/>
  <c r="M44" i="6"/>
  <c r="H43" i="6"/>
  <c r="G43" i="6" s="1"/>
  <c r="H27" i="6"/>
  <c r="G21" i="6"/>
  <c r="E21" i="6" s="1"/>
  <c r="G8" i="6"/>
  <c r="E8" i="6" s="1"/>
  <c r="E43" i="6" l="1"/>
  <c r="I43" i="6" s="1"/>
  <c r="I21" i="6"/>
  <c r="F43" i="6"/>
  <c r="F44" i="6" s="1"/>
  <c r="F21" i="6" l="1"/>
  <c r="F22" i="6" s="1"/>
  <c r="I22" i="6"/>
  <c r="N43" i="6"/>
  <c r="N44" i="6" s="1"/>
  <c r="I44" i="6"/>
  <c r="N21" i="6"/>
  <c r="N22" i="6" s="1"/>
  <c r="C43" i="6" l="1"/>
  <c r="H30" i="6" l="1"/>
  <c r="G30" i="6" s="1"/>
  <c r="E30" i="6" l="1"/>
  <c r="I30" i="6" s="1"/>
  <c r="I8" i="6"/>
  <c r="F8" i="6" s="1"/>
  <c r="M41" i="6" l="1"/>
  <c r="M45" i="6" s="1"/>
  <c r="L41" i="6"/>
  <c r="L45" i="6" s="1"/>
  <c r="K41" i="6"/>
  <c r="K45" i="6" s="1"/>
  <c r="J41" i="6"/>
  <c r="J45" i="6" s="1"/>
  <c r="J19" i="6"/>
  <c r="J23" i="6" s="1"/>
  <c r="K19" i="6"/>
  <c r="K23" i="6" s="1"/>
  <c r="L19" i="6"/>
  <c r="L23" i="6" s="1"/>
  <c r="M19" i="6"/>
  <c r="M23" i="6" s="1"/>
  <c r="N8" i="6" l="1"/>
  <c r="I19" i="6" l="1"/>
  <c r="I23" i="6" s="1"/>
  <c r="C30" i="6"/>
  <c r="F19" i="6" l="1"/>
  <c r="F23" i="6" s="1"/>
  <c r="N19" i="6" l="1"/>
  <c r="N23" i="6" s="1"/>
  <c r="F30" i="6"/>
  <c r="F41" i="6" s="1"/>
  <c r="I41" i="6"/>
  <c r="I45" i="6" s="1"/>
  <c r="N30" i="6"/>
  <c r="N41" i="6" l="1"/>
  <c r="N45" i="6" s="1"/>
  <c r="F45" i="6"/>
  <c r="B5" i="7" l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</calcChain>
</file>

<file path=xl/sharedStrings.xml><?xml version="1.0" encoding="utf-8"?>
<sst xmlns="http://schemas.openxmlformats.org/spreadsheetml/2006/main" count="99" uniqueCount="68">
  <si>
    <t>ИТОГО:</t>
  </si>
  <si>
    <t>Статья затрат</t>
  </si>
  <si>
    <t>Цена за единицу</t>
  </si>
  <si>
    <t xml:space="preserve">№ </t>
  </si>
  <si>
    <t xml:space="preserve">Кол-во, шт. </t>
  </si>
  <si>
    <t>Единица измерения: тыс. руб. без НДС</t>
  </si>
  <si>
    <t>Стоимость</t>
  </si>
  <si>
    <t>1. Затраты, относящиеся на инвестиционную деятельность</t>
  </si>
  <si>
    <t>2. Затраты, относящиеся на операционную деятельность</t>
  </si>
  <si>
    <t>2.1</t>
  </si>
  <si>
    <t>ИТОГО ПО ПРОЕКТУ: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</si>
  <si>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</si>
  <si>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</si>
  <si>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</si>
  <si>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</si>
  <si>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</si>
  <si>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</si>
  <si>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</si>
  <si>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</si>
  <si>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</si>
  <si>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</si>
  <si>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</si>
  <si>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</si>
  <si>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</si>
  <si>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</si>
  <si>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</si>
  <si>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</si>
  <si>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</si>
  <si>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</si>
  <si>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</si>
  <si>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</si>
  <si>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</si>
  <si>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r>
      <t>Средняя цена за ед.</t>
    </r>
    <r>
      <rPr>
        <b/>
        <sz val="10"/>
        <color rgb="FFFF0000"/>
        <rFont val="Times New Roman"/>
        <family val="1"/>
        <charset val="204"/>
      </rPr>
      <t>, без НДС</t>
    </r>
  </si>
  <si>
    <t>1.1</t>
  </si>
  <si>
    <t>Стоимость предложения (потенциальные поставщики), рублей без НДС</t>
  </si>
  <si>
    <t>2024 г.</t>
  </si>
  <si>
    <t>2025 г.</t>
  </si>
  <si>
    <t>Затраты за жизненный цикл</t>
  </si>
  <si>
    <t>2026 г.</t>
  </si>
  <si>
    <t>1.2</t>
  </si>
  <si>
    <t>1.3</t>
  </si>
  <si>
    <t>2027 г.</t>
  </si>
  <si>
    <t>Единица измерения: тыс. руб. с НДС</t>
  </si>
  <si>
    <t>2028 г.</t>
  </si>
  <si>
    <t>Итого за период 2024-2028 гг.</t>
  </si>
  <si>
    <t>ООО "Бизкомм"</t>
  </si>
  <si>
    <t>1.4</t>
  </si>
  <si>
    <t>1.5</t>
  </si>
  <si>
    <t>1.6</t>
  </si>
  <si>
    <t>1.7</t>
  </si>
  <si>
    <t>1.8</t>
  </si>
  <si>
    <t>1.9</t>
  </si>
  <si>
    <t>1.10</t>
  </si>
  <si>
    <t>1.11</t>
  </si>
  <si>
    <t>Ethernet-коммутатор MES2324P, 24 порта 10/100/1000 Base-T (PoE/PoE+), 4 порта 10GBase-R (SFP+)/1000Base-X (SFP), L3, 220V AC</t>
  </si>
  <si>
    <t>Ethernet-коммутатор MES2428P, 24 порта 10/100/1000BASE-T (PoE/PoE+), 4 Combo-порта 10/100/1000BASE-T/100BASE-FX/1000BASE-X, L2, 220В AC</t>
  </si>
  <si>
    <t> SFP+ Direct attach cable, 10G, 1m</t>
  </si>
  <si>
    <t> SFP 1,25 GE модуль 550м, MM, 2 волокна, 850 nm,  LC,  DDM</t>
  </si>
  <si>
    <t>SFP+ Module(850nm,300m,LC)</t>
  </si>
  <si>
    <t>H3C S6805-54HF L3 Ethernet Switch with 48 SFP Plus Ports and 6 QSFP28 Ports</t>
  </si>
  <si>
    <t>450W AC Power Supply Module (Power Panel Side Intake Airflow)</t>
  </si>
  <si>
    <t>H3C Fan Module (Fan Panel Side Intake Airflow)</t>
  </si>
  <si>
    <t>100G QSFP28 to 100G QSFP28 1m Passive Cable</t>
  </si>
  <si>
    <t>Расчет стоимости проекта  «Коммутационное оборудование»</t>
  </si>
  <si>
    <t>100G QSFP28 Optical Transceiver Module (850nm,100m OM4,SR4,MPO)</t>
  </si>
  <si>
    <t>Fiber connector,MPO(8 core)/PC,MPO(8 core)/PC,Multimode(OM3),3.0mm,50.0m</t>
  </si>
  <si>
    <t>Электронный ключ активации технической поддержки NW-HFC-10-S6805-54HF-850-02-12, 8*5, 3Y</t>
  </si>
  <si>
    <r>
      <t>Средняя цена за ед.</t>
    </r>
    <r>
      <rPr>
        <b/>
        <sz val="10"/>
        <color rgb="FFFF0000"/>
        <rFont val="Times New Roman"/>
        <family val="1"/>
        <charset val="204"/>
      </rPr>
      <t>, с НДС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</si>
</sst>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164" fontId="9" fillId="0" borderId="0" applyFont="0" applyFill="0" applyBorder="0" applyAlignment="0" applyProtection="0"/>
    <xf numFmtId="0" fontId="10" fillId="0" borderId="0"/>
    <xf numFmtId="0" fontId="11" fillId="0" borderId="0"/>
    <xf numFmtId="0" fontId="1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8" fillId="0" borderId="1" xfId="0" applyFont="1" applyBorder="1" applyAlignment="1">
      <alignment horizontal="justify" vertical="center" wrapText="1"/>
    </xf>
    <xf numFmtId="4" fontId="14" fillId="0" borderId="1" xfId="0" applyNumberFormat="1" applyFont="1" applyBorder="1" applyAlignment="1">
      <alignment horizontal="left" vertical="center" wrapText="1"/>
    </xf>
    <xf numFmtId="4" fontId="14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Border="1"/>
    <xf numFmtId="0" fontId="7" fillId="2" borderId="0" xfId="0" applyFont="1" applyFill="1" applyBorder="1" applyAlignment="1"/>
    <xf numFmtId="0" fontId="7" fillId="2" borderId="2" xfId="0" applyFont="1" applyFill="1" applyBorder="1" applyAlignment="1"/>
    <xf numFmtId="0" fontId="14" fillId="0" borderId="0" xfId="0" applyFont="1" applyFill="1" applyBorder="1" applyAlignment="1"/>
    <xf numFmtId="4" fontId="14" fillId="0" borderId="0" xfId="0" applyNumberFormat="1" applyFont="1" applyFill="1" applyBorder="1"/>
    <xf numFmtId="49" fontId="14" fillId="0" borderId="4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5" fontId="16" fillId="4" borderId="1" xfId="2" applyNumberFormat="1" applyFont="1" applyFill="1" applyBorder="1" applyAlignment="1">
      <alignment horizontal="center" vertical="center" wrapText="1"/>
    </xf>
    <xf numFmtId="164" fontId="14" fillId="0" borderId="1" xfId="2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164" fontId="7" fillId="5" borderId="1" xfId="2" applyFont="1" applyFill="1" applyBorder="1" applyAlignment="1">
      <alignment horizontal="center" vertical="center" wrapText="1"/>
    </xf>
    <xf numFmtId="165" fontId="16" fillId="5" borderId="1" xfId="2" applyNumberFormat="1" applyFont="1" applyFill="1" applyBorder="1" applyAlignment="1">
      <alignment horizontal="center" vertical="center" wrapText="1"/>
    </xf>
    <xf numFmtId="0" fontId="14" fillId="0" borderId="0" xfId="0" applyFont="1"/>
    <xf numFmtId="4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6" fillId="2" borderId="0" xfId="0" applyFont="1" applyFill="1" applyBorder="1" applyAlignment="1"/>
    <xf numFmtId="4" fontId="14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5" fontId="14" fillId="3" borderId="1" xfId="2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7" fillId="4" borderId="7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</cellXfs>
  <cellStyles count="6">
    <cellStyle name="Normal_SHEET" xfId="4" xr:uid="{00000000-0005-0000-0000-000000000000}"/>
    <cellStyle name="Обычный" xfId="0" builtinId="0"/>
    <cellStyle name="Обычный 19" xfId="3" xr:uid="{00000000-0005-0000-0000-000003000000}"/>
    <cellStyle name="Обычный 2" xfId="1" xr:uid="{00000000-0005-0000-0000-000004000000}"/>
    <cellStyle name="Обычный 2 12" xfId="5" xr:uid="{2763E21D-27DE-4979-B997-7D1E1B3E04B3}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B1:N45"/>
  <sheetViews>
    <sheetView tabSelected="1" topLeftCell="A16" zoomScaleNormal="100" workbookViewId="0">
      <selection activeCell="B26" sqref="B26:N45"/>
    </sheetView>
  </sheetViews>
  <sheetFormatPr defaultColWidth="9.140625" defaultRowHeight="12.75" outlineLevelCol="2" x14ac:dyDescent="0.2"/>
  <cols>
    <col min="1" max="1" width="9.140625" style="15"/>
    <col min="2" max="2" width="15.28515625" style="15" customWidth="1"/>
    <col min="3" max="3" width="68.5703125" style="40" customWidth="1"/>
    <col min="4" max="4" width="13.85546875" style="36" customWidth="1"/>
    <col min="5" max="5" width="13.7109375" style="37" customWidth="1"/>
    <col min="6" max="6" width="16.85546875" style="37" customWidth="1"/>
    <col min="7" max="7" width="16.85546875" style="37" hidden="1" customWidth="1" outlineLevel="2"/>
    <col min="8" max="8" width="18.7109375" style="15" hidden="1" customWidth="1" outlineLevel="2"/>
    <col min="9" max="9" width="15.7109375" style="15" customWidth="1" outlineLevel="1" collapsed="1"/>
    <col min="10" max="11" width="14.140625" style="15" customWidth="1" outlineLevel="1"/>
    <col min="12" max="13" width="16" style="15" customWidth="1" outlineLevel="1"/>
    <col min="14" max="14" width="19.5703125" style="15" customWidth="1"/>
    <col min="15" max="15" width="10.5703125" style="15" bestFit="1" customWidth="1"/>
    <col min="16" max="16384" width="9.140625" style="15"/>
  </cols>
  <sheetData>
    <row r="1" spans="2:14" s="16" customFormat="1" x14ac:dyDescent="0.2">
      <c r="C1" s="15"/>
      <c r="D1" s="15"/>
      <c r="E1" s="15"/>
      <c r="F1" s="15"/>
      <c r="G1" s="15"/>
      <c r="H1" s="15"/>
    </row>
    <row r="2" spans="2:14" s="16" customFormat="1" x14ac:dyDescent="0.2">
      <c r="B2" s="46" t="s">
        <v>63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2:14" s="16" customFormat="1" x14ac:dyDescent="0.2">
      <c r="B3" s="17" t="s">
        <v>5</v>
      </c>
      <c r="C3" s="18"/>
      <c r="D3" s="19"/>
      <c r="E3" s="19"/>
      <c r="F3" s="19"/>
      <c r="G3" s="19"/>
      <c r="H3" s="19"/>
      <c r="I3" s="20"/>
      <c r="J3" s="20"/>
      <c r="K3" s="20"/>
      <c r="L3" s="20"/>
      <c r="M3" s="20"/>
    </row>
    <row r="4" spans="2:14" s="16" customFormat="1" ht="63.75" x14ac:dyDescent="0.2">
      <c r="B4" s="50" t="s">
        <v>3</v>
      </c>
      <c r="C4" s="50" t="s">
        <v>1</v>
      </c>
      <c r="D4" s="50" t="s">
        <v>4</v>
      </c>
      <c r="E4" s="50" t="s">
        <v>2</v>
      </c>
      <c r="F4" s="50" t="s">
        <v>6</v>
      </c>
      <c r="G4" s="51" t="s">
        <v>32</v>
      </c>
      <c r="H4" s="42" t="s">
        <v>34</v>
      </c>
      <c r="I4" s="54" t="s">
        <v>37</v>
      </c>
      <c r="J4" s="55"/>
      <c r="K4" s="55"/>
      <c r="L4" s="55"/>
      <c r="M4" s="55"/>
      <c r="N4" s="56"/>
    </row>
    <row r="5" spans="2:14" x14ac:dyDescent="0.2">
      <c r="B5" s="50"/>
      <c r="C5" s="50"/>
      <c r="D5" s="50"/>
      <c r="E5" s="50"/>
      <c r="F5" s="50"/>
      <c r="G5" s="51"/>
      <c r="H5" s="52" t="s">
        <v>45</v>
      </c>
      <c r="I5" s="57"/>
      <c r="J5" s="58"/>
      <c r="K5" s="58"/>
      <c r="L5" s="58"/>
      <c r="M5" s="58"/>
      <c r="N5" s="59"/>
    </row>
    <row r="6" spans="2:14" ht="25.5" x14ac:dyDescent="0.2">
      <c r="B6" s="50"/>
      <c r="C6" s="50"/>
      <c r="D6" s="50"/>
      <c r="E6" s="50"/>
      <c r="F6" s="50"/>
      <c r="G6" s="51"/>
      <c r="H6" s="53"/>
      <c r="I6" s="41" t="s">
        <v>35</v>
      </c>
      <c r="J6" s="41" t="s">
        <v>36</v>
      </c>
      <c r="K6" s="41" t="s">
        <v>38</v>
      </c>
      <c r="L6" s="41" t="s">
        <v>41</v>
      </c>
      <c r="M6" s="41" t="s">
        <v>43</v>
      </c>
      <c r="N6" s="41" t="s">
        <v>44</v>
      </c>
    </row>
    <row r="7" spans="2:14" x14ac:dyDescent="0.2">
      <c r="B7" s="60" t="s">
        <v>7</v>
      </c>
      <c r="C7" s="63"/>
      <c r="D7" s="63"/>
      <c r="E7" s="61"/>
      <c r="F7" s="61"/>
      <c r="G7" s="61"/>
      <c r="H7" s="61"/>
      <c r="I7" s="61"/>
      <c r="J7" s="61"/>
      <c r="K7" s="61"/>
      <c r="L7" s="61"/>
      <c r="M7" s="61"/>
      <c r="N7" s="62"/>
    </row>
    <row r="8" spans="2:14" ht="25.5" x14ac:dyDescent="0.2">
      <c r="B8" s="21" t="s">
        <v>33</v>
      </c>
      <c r="C8" s="13" t="s">
        <v>54</v>
      </c>
      <c r="D8" s="43">
        <v>9</v>
      </c>
      <c r="E8" s="22">
        <f>G8</f>
        <v>142.88300000000001</v>
      </c>
      <c r="F8" s="23">
        <f>SUM(I8:M8)</f>
        <v>1285.9469999999999</v>
      </c>
      <c r="G8" s="45">
        <f>H8/1000</f>
        <v>142.88300000000001</v>
      </c>
      <c r="H8" s="14">
        <v>142883</v>
      </c>
      <c r="I8" s="23">
        <f>ROUND($E8*$D8,5)</f>
        <v>1285.9469999999999</v>
      </c>
      <c r="J8" s="24"/>
      <c r="K8" s="24"/>
      <c r="L8" s="24"/>
      <c r="M8" s="24"/>
      <c r="N8" s="25">
        <f>SUM(I8:M8)</f>
        <v>1285.9469999999999</v>
      </c>
    </row>
    <row r="9" spans="2:14" ht="25.5" x14ac:dyDescent="0.2">
      <c r="B9" s="21" t="s">
        <v>39</v>
      </c>
      <c r="C9" s="13" t="s">
        <v>55</v>
      </c>
      <c r="D9" s="44">
        <v>4</v>
      </c>
      <c r="E9" s="22">
        <f t="shared" ref="E9:E18" si="0">G9</f>
        <v>136.27799999999999</v>
      </c>
      <c r="F9" s="23">
        <f t="shared" ref="F9:F18" si="1">SUM(I9:M9)</f>
        <v>545.11199999999997</v>
      </c>
      <c r="G9" s="45">
        <f t="shared" ref="G9:G18" si="2">H9/1000</f>
        <v>136.27799999999999</v>
      </c>
      <c r="H9" s="14">
        <v>136278</v>
      </c>
      <c r="I9" s="23">
        <f t="shared" ref="I9:I18" si="3">ROUND($E9*$D9,5)</f>
        <v>545.11199999999997</v>
      </c>
      <c r="J9" s="24"/>
      <c r="K9" s="24"/>
      <c r="L9" s="24"/>
      <c r="M9" s="24"/>
      <c r="N9" s="25">
        <f t="shared" ref="N9:N18" si="4">SUM(I9:M9)</f>
        <v>545.11199999999997</v>
      </c>
    </row>
    <row r="10" spans="2:14" x14ac:dyDescent="0.2">
      <c r="B10" s="21" t="s">
        <v>40</v>
      </c>
      <c r="C10" s="13" t="s">
        <v>56</v>
      </c>
      <c r="D10" s="44">
        <v>9</v>
      </c>
      <c r="E10" s="22">
        <f t="shared" si="0"/>
        <v>3.5150000000000001</v>
      </c>
      <c r="F10" s="23">
        <f t="shared" si="1"/>
        <v>31.635000000000002</v>
      </c>
      <c r="G10" s="45">
        <f t="shared" si="2"/>
        <v>3.5150000000000001</v>
      </c>
      <c r="H10" s="14">
        <v>3515</v>
      </c>
      <c r="I10" s="23">
        <f t="shared" si="3"/>
        <v>31.635000000000002</v>
      </c>
      <c r="J10" s="24"/>
      <c r="K10" s="24"/>
      <c r="L10" s="24"/>
      <c r="M10" s="24"/>
      <c r="N10" s="25">
        <f t="shared" si="4"/>
        <v>31.635000000000002</v>
      </c>
    </row>
    <row r="11" spans="2:14" x14ac:dyDescent="0.2">
      <c r="B11" s="21" t="s">
        <v>46</v>
      </c>
      <c r="C11" s="13" t="s">
        <v>57</v>
      </c>
      <c r="D11" s="44">
        <v>8</v>
      </c>
      <c r="E11" s="22">
        <f t="shared" si="0"/>
        <v>2.113</v>
      </c>
      <c r="F11" s="23">
        <f t="shared" si="1"/>
        <v>16.904</v>
      </c>
      <c r="G11" s="45">
        <f t="shared" si="2"/>
        <v>2.113</v>
      </c>
      <c r="H11" s="14">
        <v>2113</v>
      </c>
      <c r="I11" s="23">
        <f t="shared" si="3"/>
        <v>16.904</v>
      </c>
      <c r="J11" s="24"/>
      <c r="K11" s="24"/>
      <c r="L11" s="24"/>
      <c r="M11" s="24"/>
      <c r="N11" s="25">
        <f t="shared" si="4"/>
        <v>16.904</v>
      </c>
    </row>
    <row r="12" spans="2:14" x14ac:dyDescent="0.2">
      <c r="B12" s="21" t="s">
        <v>47</v>
      </c>
      <c r="C12" s="13" t="s">
        <v>59</v>
      </c>
      <c r="D12" s="44">
        <v>4</v>
      </c>
      <c r="E12" s="22">
        <f t="shared" si="0"/>
        <v>1464.672</v>
      </c>
      <c r="F12" s="23">
        <f t="shared" si="1"/>
        <v>5858.6880000000001</v>
      </c>
      <c r="G12" s="45">
        <f t="shared" si="2"/>
        <v>1464.672</v>
      </c>
      <c r="H12" s="14">
        <v>1464672</v>
      </c>
      <c r="I12" s="23">
        <f t="shared" si="3"/>
        <v>5858.6880000000001</v>
      </c>
      <c r="J12" s="24"/>
      <c r="K12" s="24"/>
      <c r="L12" s="24"/>
      <c r="M12" s="24"/>
      <c r="N12" s="25">
        <f t="shared" si="4"/>
        <v>5858.6880000000001</v>
      </c>
    </row>
    <row r="13" spans="2:14" x14ac:dyDescent="0.2">
      <c r="B13" s="21" t="s">
        <v>48</v>
      </c>
      <c r="C13" s="13" t="s">
        <v>60</v>
      </c>
      <c r="D13" s="44">
        <v>10</v>
      </c>
      <c r="E13" s="22">
        <f t="shared" si="0"/>
        <v>80.069000000000003</v>
      </c>
      <c r="F13" s="23">
        <f t="shared" si="1"/>
        <v>800.69</v>
      </c>
      <c r="G13" s="45">
        <f t="shared" si="2"/>
        <v>80.069000000000003</v>
      </c>
      <c r="H13" s="14">
        <v>80069</v>
      </c>
      <c r="I13" s="23">
        <f t="shared" si="3"/>
        <v>800.69</v>
      </c>
      <c r="J13" s="24"/>
      <c r="K13" s="24"/>
      <c r="L13" s="24"/>
      <c r="M13" s="24"/>
      <c r="N13" s="25">
        <f t="shared" si="4"/>
        <v>800.69</v>
      </c>
    </row>
    <row r="14" spans="2:14" x14ac:dyDescent="0.2">
      <c r="B14" s="21" t="s">
        <v>49</v>
      </c>
      <c r="C14" s="13" t="s">
        <v>61</v>
      </c>
      <c r="D14" s="44">
        <v>25</v>
      </c>
      <c r="E14" s="22">
        <f t="shared" si="0"/>
        <v>32.456000000000003</v>
      </c>
      <c r="F14" s="23">
        <f t="shared" si="1"/>
        <v>811.4</v>
      </c>
      <c r="G14" s="45">
        <f t="shared" si="2"/>
        <v>32.456000000000003</v>
      </c>
      <c r="H14" s="14">
        <v>32456</v>
      </c>
      <c r="I14" s="23">
        <f t="shared" si="3"/>
        <v>811.4</v>
      </c>
      <c r="J14" s="24"/>
      <c r="K14" s="24"/>
      <c r="L14" s="24"/>
      <c r="M14" s="24"/>
      <c r="N14" s="25">
        <f t="shared" si="4"/>
        <v>811.4</v>
      </c>
    </row>
    <row r="15" spans="2:14" x14ac:dyDescent="0.2">
      <c r="B15" s="21" t="s">
        <v>50</v>
      </c>
      <c r="C15" s="13" t="s">
        <v>62</v>
      </c>
      <c r="D15" s="44">
        <v>4</v>
      </c>
      <c r="E15" s="22">
        <f t="shared" si="0"/>
        <v>115.31399999999999</v>
      </c>
      <c r="F15" s="23">
        <f t="shared" si="1"/>
        <v>461.25599999999997</v>
      </c>
      <c r="G15" s="45">
        <f t="shared" si="2"/>
        <v>115.31399999999999</v>
      </c>
      <c r="H15" s="14">
        <v>115314</v>
      </c>
      <c r="I15" s="23">
        <f t="shared" si="3"/>
        <v>461.25599999999997</v>
      </c>
      <c r="J15" s="24"/>
      <c r="K15" s="24"/>
      <c r="L15" s="24"/>
      <c r="M15" s="24"/>
      <c r="N15" s="25">
        <f t="shared" si="4"/>
        <v>461.25599999999997</v>
      </c>
    </row>
    <row r="16" spans="2:14" x14ac:dyDescent="0.2">
      <c r="B16" s="21" t="s">
        <v>51</v>
      </c>
      <c r="C16" s="13" t="s">
        <v>58</v>
      </c>
      <c r="D16" s="44">
        <v>30</v>
      </c>
      <c r="E16" s="22">
        <f t="shared" si="0"/>
        <v>31.619</v>
      </c>
      <c r="F16" s="23">
        <f t="shared" si="1"/>
        <v>948.57</v>
      </c>
      <c r="G16" s="45">
        <f t="shared" si="2"/>
        <v>31.619</v>
      </c>
      <c r="H16" s="14">
        <v>31619</v>
      </c>
      <c r="I16" s="23">
        <f t="shared" si="3"/>
        <v>948.57</v>
      </c>
      <c r="J16" s="24"/>
      <c r="K16" s="24"/>
      <c r="L16" s="24"/>
      <c r="M16" s="24"/>
      <c r="N16" s="25">
        <f t="shared" si="4"/>
        <v>948.57</v>
      </c>
    </row>
    <row r="17" spans="2:14" x14ac:dyDescent="0.2">
      <c r="B17" s="21" t="s">
        <v>52</v>
      </c>
      <c r="C17" s="13" t="s">
        <v>64</v>
      </c>
      <c r="D17" s="44">
        <v>8</v>
      </c>
      <c r="E17" s="22">
        <f t="shared" si="0"/>
        <v>305.95400000000001</v>
      </c>
      <c r="F17" s="23">
        <f t="shared" si="1"/>
        <v>2447.6320000000001</v>
      </c>
      <c r="G17" s="45">
        <f t="shared" si="2"/>
        <v>305.95400000000001</v>
      </c>
      <c r="H17" s="14">
        <v>305954</v>
      </c>
      <c r="I17" s="23">
        <f t="shared" si="3"/>
        <v>2447.6320000000001</v>
      </c>
      <c r="J17" s="24"/>
      <c r="K17" s="24"/>
      <c r="L17" s="24"/>
      <c r="M17" s="24"/>
      <c r="N17" s="25">
        <f t="shared" si="4"/>
        <v>2447.6320000000001</v>
      </c>
    </row>
    <row r="18" spans="2:14" x14ac:dyDescent="0.2">
      <c r="B18" s="21" t="s">
        <v>53</v>
      </c>
      <c r="C18" s="13" t="s">
        <v>65</v>
      </c>
      <c r="D18" s="44">
        <v>4</v>
      </c>
      <c r="E18" s="22">
        <f t="shared" si="0"/>
        <v>64.167000000000002</v>
      </c>
      <c r="F18" s="23">
        <f t="shared" si="1"/>
        <v>256.66800000000001</v>
      </c>
      <c r="G18" s="45">
        <f t="shared" si="2"/>
        <v>64.167000000000002</v>
      </c>
      <c r="H18" s="14">
        <v>64167</v>
      </c>
      <c r="I18" s="23">
        <f t="shared" si="3"/>
        <v>256.66800000000001</v>
      </c>
      <c r="J18" s="24"/>
      <c r="K18" s="24"/>
      <c r="L18" s="24"/>
      <c r="M18" s="24"/>
      <c r="N18" s="25">
        <f t="shared" si="4"/>
        <v>256.66800000000001</v>
      </c>
    </row>
    <row r="19" spans="2:14" x14ac:dyDescent="0.2">
      <c r="B19" s="26"/>
      <c r="C19" s="47" t="s">
        <v>0</v>
      </c>
      <c r="D19" s="47"/>
      <c r="E19" s="48"/>
      <c r="F19" s="27">
        <f>SUM(F8:F18)</f>
        <v>13464.501999999999</v>
      </c>
      <c r="G19" s="27"/>
      <c r="H19" s="28"/>
      <c r="I19" s="29">
        <f t="shared" ref="I19:N19" si="5">SUM(I8:I18)</f>
        <v>13464.501999999999</v>
      </c>
      <c r="J19" s="29">
        <f t="shared" si="5"/>
        <v>0</v>
      </c>
      <c r="K19" s="29">
        <f t="shared" si="5"/>
        <v>0</v>
      </c>
      <c r="L19" s="29">
        <f t="shared" si="5"/>
        <v>0</v>
      </c>
      <c r="M19" s="29">
        <f t="shared" si="5"/>
        <v>0</v>
      </c>
      <c r="N19" s="29">
        <f t="shared" si="5"/>
        <v>13464.501999999999</v>
      </c>
    </row>
    <row r="20" spans="2:14" x14ac:dyDescent="0.2">
      <c r="B20" s="60" t="s">
        <v>8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2"/>
    </row>
    <row r="21" spans="2:14" ht="25.5" x14ac:dyDescent="0.2">
      <c r="B21" s="24" t="s">
        <v>9</v>
      </c>
      <c r="C21" s="13" t="s">
        <v>66</v>
      </c>
      <c r="D21" s="43">
        <v>4</v>
      </c>
      <c r="E21" s="23">
        <f>G21</f>
        <v>571.22400000000005</v>
      </c>
      <c r="F21" s="23">
        <f>SUM(I21:M21)</f>
        <v>2284.8960000000002</v>
      </c>
      <c r="G21" s="45">
        <f>H21/1000</f>
        <v>571.22400000000005</v>
      </c>
      <c r="H21" s="14">
        <v>571224</v>
      </c>
      <c r="I21" s="23">
        <f>ROUND(E21*D21,5)</f>
        <v>2284.8960000000002</v>
      </c>
      <c r="J21" s="30"/>
      <c r="K21" s="30"/>
      <c r="L21" s="30"/>
      <c r="M21" s="30"/>
      <c r="N21" s="23">
        <f>SUM(I21:M21)</f>
        <v>2284.8960000000002</v>
      </c>
    </row>
    <row r="22" spans="2:14" x14ac:dyDescent="0.2">
      <c r="B22" s="26"/>
      <c r="C22" s="48" t="s">
        <v>0</v>
      </c>
      <c r="D22" s="48"/>
      <c r="E22" s="48"/>
      <c r="F22" s="27">
        <f>SUM(F21:F21)</f>
        <v>2284.8960000000002</v>
      </c>
      <c r="G22" s="27"/>
      <c r="H22" s="27"/>
      <c r="I22" s="27">
        <f t="shared" ref="I22:N22" si="6">SUM(I21:I21)</f>
        <v>2284.8960000000002</v>
      </c>
      <c r="J22" s="27">
        <f t="shared" si="6"/>
        <v>0</v>
      </c>
      <c r="K22" s="27">
        <f t="shared" si="6"/>
        <v>0</v>
      </c>
      <c r="L22" s="27">
        <f t="shared" si="6"/>
        <v>0</v>
      </c>
      <c r="M22" s="27">
        <f t="shared" si="6"/>
        <v>0</v>
      </c>
      <c r="N22" s="27">
        <f t="shared" si="6"/>
        <v>2284.8960000000002</v>
      </c>
    </row>
    <row r="23" spans="2:14" x14ac:dyDescent="0.2">
      <c r="B23" s="31"/>
      <c r="C23" s="49" t="s">
        <v>10</v>
      </c>
      <c r="D23" s="49"/>
      <c r="E23" s="49"/>
      <c r="F23" s="32">
        <f>SUM(F19,F22)</f>
        <v>15749.397999999999</v>
      </c>
      <c r="G23" s="32"/>
      <c r="H23" s="33"/>
      <c r="I23" s="34">
        <f t="shared" ref="I23:N23" si="7">SUM(I19,I22)</f>
        <v>15749.397999999999</v>
      </c>
      <c r="J23" s="34">
        <f t="shared" si="7"/>
        <v>0</v>
      </c>
      <c r="K23" s="34">
        <f t="shared" si="7"/>
        <v>0</v>
      </c>
      <c r="L23" s="34">
        <f t="shared" si="7"/>
        <v>0</v>
      </c>
      <c r="M23" s="34">
        <f t="shared" si="7"/>
        <v>0</v>
      </c>
      <c r="N23" s="34">
        <f t="shared" si="7"/>
        <v>15749.397999999999</v>
      </c>
    </row>
    <row r="24" spans="2:14" x14ac:dyDescent="0.2">
      <c r="C24" s="35"/>
    </row>
    <row r="25" spans="2:14" x14ac:dyDescent="0.2">
      <c r="B25" s="38" t="s">
        <v>42</v>
      </c>
      <c r="C25" s="17"/>
      <c r="D25" s="19"/>
      <c r="E25" s="19"/>
      <c r="F25" s="19"/>
      <c r="G25" s="19"/>
      <c r="H25" s="19"/>
      <c r="I25" s="20"/>
      <c r="J25" s="20"/>
      <c r="K25" s="20"/>
      <c r="L25" s="20"/>
      <c r="M25" s="20"/>
      <c r="N25" s="16"/>
    </row>
    <row r="26" spans="2:14" ht="63.75" x14ac:dyDescent="0.2">
      <c r="B26" s="50" t="s">
        <v>3</v>
      </c>
      <c r="C26" s="50" t="s">
        <v>1</v>
      </c>
      <c r="D26" s="50" t="s">
        <v>4</v>
      </c>
      <c r="E26" s="50" t="s">
        <v>2</v>
      </c>
      <c r="F26" s="50" t="s">
        <v>6</v>
      </c>
      <c r="G26" s="51" t="s">
        <v>67</v>
      </c>
      <c r="H26" s="42" t="s">
        <v>34</v>
      </c>
      <c r="I26" s="54" t="s">
        <v>37</v>
      </c>
      <c r="J26" s="55"/>
      <c r="K26" s="55"/>
      <c r="L26" s="55"/>
      <c r="M26" s="55"/>
      <c r="N26" s="56"/>
    </row>
    <row r="27" spans="2:14" x14ac:dyDescent="0.2">
      <c r="B27" s="50"/>
      <c r="C27" s="50"/>
      <c r="D27" s="50"/>
      <c r="E27" s="50"/>
      <c r="F27" s="50"/>
      <c r="G27" s="51"/>
      <c r="H27" s="52" t="str">
        <f>H5</f>
        <v>ООО "Бизкомм"</v>
      </c>
      <c r="I27" s="57"/>
      <c r="J27" s="58"/>
      <c r="K27" s="58"/>
      <c r="L27" s="58"/>
      <c r="M27" s="58"/>
      <c r="N27" s="59"/>
    </row>
    <row r="28" spans="2:14" ht="25.5" x14ac:dyDescent="0.2">
      <c r="B28" s="50"/>
      <c r="C28" s="50"/>
      <c r="D28" s="50"/>
      <c r="E28" s="50"/>
      <c r="F28" s="50"/>
      <c r="G28" s="51"/>
      <c r="H28" s="53"/>
      <c r="I28" s="41" t="s">
        <v>35</v>
      </c>
      <c r="J28" s="41" t="s">
        <v>36</v>
      </c>
      <c r="K28" s="41" t="s">
        <v>38</v>
      </c>
      <c r="L28" s="41" t="s">
        <v>41</v>
      </c>
      <c r="M28" s="41" t="s">
        <v>43</v>
      </c>
      <c r="N28" s="41" t="s">
        <v>44</v>
      </c>
    </row>
    <row r="29" spans="2:14" x14ac:dyDescent="0.2">
      <c r="B29" s="64" t="s">
        <v>7</v>
      </c>
      <c r="C29" s="65"/>
      <c r="D29" s="65"/>
      <c r="E29" s="64"/>
      <c r="F29" s="64"/>
      <c r="G29" s="64"/>
      <c r="H29" s="64"/>
      <c r="I29" s="64"/>
      <c r="J29" s="64"/>
      <c r="K29" s="64"/>
      <c r="L29" s="64"/>
      <c r="M29" s="64"/>
      <c r="N29" s="64"/>
    </row>
    <row r="30" spans="2:14" ht="25.5" x14ac:dyDescent="0.2">
      <c r="B30" s="21" t="s">
        <v>33</v>
      </c>
      <c r="C30" s="13" t="str">
        <f t="shared" ref="C30:D40" si="8">C8</f>
        <v>Ethernet-коммутатор MES2324P, 24 порта 10/100/1000 Base-T (PoE/PoE+), 4 порта 10GBase-R (SFP+)/1000Base-X (SFP), L3, 220V AC</v>
      </c>
      <c r="D30" s="43">
        <f t="shared" si="8"/>
        <v>9</v>
      </c>
      <c r="E30" s="22">
        <f>ROUND(G30*1.2,5)</f>
        <v>171.45959999999999</v>
      </c>
      <c r="F30" s="23">
        <f>SUM(I30:M30)</f>
        <v>1543.1364000000001</v>
      </c>
      <c r="G30" s="45">
        <f>H30/1000</f>
        <v>142.88300000000001</v>
      </c>
      <c r="H30" s="14">
        <f t="shared" ref="H30:H40" si="9">H8</f>
        <v>142883</v>
      </c>
      <c r="I30" s="23">
        <f>ROUND(E30*D30,5)</f>
        <v>1543.1364000000001</v>
      </c>
      <c r="J30" s="24"/>
      <c r="K30" s="24"/>
      <c r="L30" s="24"/>
      <c r="M30" s="24"/>
      <c r="N30" s="25">
        <f>SUM(I30:M30)</f>
        <v>1543.1364000000001</v>
      </c>
    </row>
    <row r="31" spans="2:14" ht="25.5" x14ac:dyDescent="0.2">
      <c r="B31" s="21" t="s">
        <v>39</v>
      </c>
      <c r="C31" s="13" t="str">
        <f t="shared" si="8"/>
        <v>Ethernet-коммутатор MES2428P, 24 порта 10/100/1000BASE-T (PoE/PoE+), 4 Combo-порта 10/100/1000BASE-T/100BASE-FX/1000BASE-X, L2, 220В AC</v>
      </c>
      <c r="D31" s="43">
        <f t="shared" si="8"/>
        <v>4</v>
      </c>
      <c r="E31" s="22">
        <f t="shared" ref="E31:E40" si="10">ROUND(G31*1.2,5)</f>
        <v>163.53360000000001</v>
      </c>
      <c r="F31" s="23">
        <f t="shared" ref="F31:F40" si="11">SUM(I31:M31)</f>
        <v>654.13440000000003</v>
      </c>
      <c r="G31" s="45">
        <f t="shared" ref="G31:G40" si="12">H31/1000</f>
        <v>136.27799999999999</v>
      </c>
      <c r="H31" s="14">
        <f t="shared" si="9"/>
        <v>136278</v>
      </c>
      <c r="I31" s="23">
        <f t="shared" ref="I31:I40" si="13">ROUND(E31*D31,5)</f>
        <v>654.13440000000003</v>
      </c>
      <c r="J31" s="24"/>
      <c r="K31" s="24"/>
      <c r="L31" s="24"/>
      <c r="M31" s="24"/>
      <c r="N31" s="25">
        <f t="shared" ref="N31:N40" si="14">SUM(I31:M31)</f>
        <v>654.13440000000003</v>
      </c>
    </row>
    <row r="32" spans="2:14" x14ac:dyDescent="0.2">
      <c r="B32" s="21" t="s">
        <v>40</v>
      </c>
      <c r="C32" s="13" t="str">
        <f t="shared" si="8"/>
        <v> SFP+ Direct attach cable, 10G, 1m</v>
      </c>
      <c r="D32" s="43">
        <f t="shared" si="8"/>
        <v>9</v>
      </c>
      <c r="E32" s="22">
        <f t="shared" si="10"/>
        <v>4.218</v>
      </c>
      <c r="F32" s="23">
        <f t="shared" si="11"/>
        <v>37.962000000000003</v>
      </c>
      <c r="G32" s="45">
        <f t="shared" si="12"/>
        <v>3.5150000000000001</v>
      </c>
      <c r="H32" s="14">
        <f t="shared" si="9"/>
        <v>3515</v>
      </c>
      <c r="I32" s="23">
        <f t="shared" si="13"/>
        <v>37.962000000000003</v>
      </c>
      <c r="J32" s="24"/>
      <c r="K32" s="24"/>
      <c r="L32" s="24"/>
      <c r="M32" s="24"/>
      <c r="N32" s="25">
        <f t="shared" si="14"/>
        <v>37.962000000000003</v>
      </c>
    </row>
    <row r="33" spans="2:14" x14ac:dyDescent="0.2">
      <c r="B33" s="21" t="s">
        <v>46</v>
      </c>
      <c r="C33" s="13" t="str">
        <f t="shared" si="8"/>
        <v> SFP 1,25 GE модуль 550м, MM, 2 волокна, 850 nm,  LC,  DDM</v>
      </c>
      <c r="D33" s="43">
        <f t="shared" si="8"/>
        <v>8</v>
      </c>
      <c r="E33" s="22">
        <f t="shared" si="10"/>
        <v>2.5356000000000001</v>
      </c>
      <c r="F33" s="23">
        <f t="shared" si="11"/>
        <v>20.284800000000001</v>
      </c>
      <c r="G33" s="45">
        <f t="shared" si="12"/>
        <v>2.113</v>
      </c>
      <c r="H33" s="14">
        <f t="shared" si="9"/>
        <v>2113</v>
      </c>
      <c r="I33" s="23">
        <f t="shared" si="13"/>
        <v>20.284800000000001</v>
      </c>
      <c r="J33" s="24"/>
      <c r="K33" s="24"/>
      <c r="L33" s="24"/>
      <c r="M33" s="24"/>
      <c r="N33" s="25">
        <f t="shared" si="14"/>
        <v>20.284800000000001</v>
      </c>
    </row>
    <row r="34" spans="2:14" x14ac:dyDescent="0.2">
      <c r="B34" s="21" t="s">
        <v>47</v>
      </c>
      <c r="C34" s="13" t="str">
        <f t="shared" si="8"/>
        <v>H3C S6805-54HF L3 Ethernet Switch with 48 SFP Plus Ports and 6 QSFP28 Ports</v>
      </c>
      <c r="D34" s="43">
        <f t="shared" si="8"/>
        <v>4</v>
      </c>
      <c r="E34" s="22">
        <f t="shared" si="10"/>
        <v>1757.6063999999999</v>
      </c>
      <c r="F34" s="23">
        <f t="shared" si="11"/>
        <v>7030.4255999999996</v>
      </c>
      <c r="G34" s="45">
        <f t="shared" si="12"/>
        <v>1464.672</v>
      </c>
      <c r="H34" s="14">
        <f t="shared" si="9"/>
        <v>1464672</v>
      </c>
      <c r="I34" s="23">
        <f t="shared" si="13"/>
        <v>7030.4255999999996</v>
      </c>
      <c r="J34" s="24"/>
      <c r="K34" s="24"/>
      <c r="L34" s="24"/>
      <c r="M34" s="24"/>
      <c r="N34" s="25">
        <f t="shared" si="14"/>
        <v>7030.4255999999996</v>
      </c>
    </row>
    <row r="35" spans="2:14" x14ac:dyDescent="0.2">
      <c r="B35" s="21" t="s">
        <v>48</v>
      </c>
      <c r="C35" s="13" t="str">
        <f t="shared" si="8"/>
        <v>450W AC Power Supply Module (Power Panel Side Intake Airflow)</v>
      </c>
      <c r="D35" s="43">
        <f t="shared" si="8"/>
        <v>10</v>
      </c>
      <c r="E35" s="22">
        <f t="shared" si="10"/>
        <v>96.082800000000006</v>
      </c>
      <c r="F35" s="23">
        <f t="shared" si="11"/>
        <v>960.82799999999997</v>
      </c>
      <c r="G35" s="45">
        <f t="shared" si="12"/>
        <v>80.069000000000003</v>
      </c>
      <c r="H35" s="14">
        <f t="shared" si="9"/>
        <v>80069</v>
      </c>
      <c r="I35" s="23">
        <f t="shared" si="13"/>
        <v>960.82799999999997</v>
      </c>
      <c r="J35" s="24"/>
      <c r="K35" s="24"/>
      <c r="L35" s="24"/>
      <c r="M35" s="24"/>
      <c r="N35" s="25">
        <f t="shared" si="14"/>
        <v>960.82799999999997</v>
      </c>
    </row>
    <row r="36" spans="2:14" x14ac:dyDescent="0.2">
      <c r="B36" s="21" t="s">
        <v>49</v>
      </c>
      <c r="C36" s="13" t="str">
        <f t="shared" si="8"/>
        <v>H3C Fan Module (Fan Panel Side Intake Airflow)</v>
      </c>
      <c r="D36" s="43">
        <f t="shared" si="8"/>
        <v>25</v>
      </c>
      <c r="E36" s="22">
        <f t="shared" si="10"/>
        <v>38.947200000000002</v>
      </c>
      <c r="F36" s="23">
        <f t="shared" si="11"/>
        <v>973.68</v>
      </c>
      <c r="G36" s="45">
        <f t="shared" si="12"/>
        <v>32.456000000000003</v>
      </c>
      <c r="H36" s="14">
        <f t="shared" si="9"/>
        <v>32456</v>
      </c>
      <c r="I36" s="23">
        <f t="shared" si="13"/>
        <v>973.68</v>
      </c>
      <c r="J36" s="24"/>
      <c r="K36" s="24"/>
      <c r="L36" s="24"/>
      <c r="M36" s="24"/>
      <c r="N36" s="25">
        <f t="shared" si="14"/>
        <v>973.68</v>
      </c>
    </row>
    <row r="37" spans="2:14" x14ac:dyDescent="0.2">
      <c r="B37" s="21" t="s">
        <v>50</v>
      </c>
      <c r="C37" s="13" t="str">
        <f t="shared" si="8"/>
        <v>100G QSFP28 to 100G QSFP28 1m Passive Cable</v>
      </c>
      <c r="D37" s="43">
        <f t="shared" si="8"/>
        <v>4</v>
      </c>
      <c r="E37" s="22">
        <f t="shared" si="10"/>
        <v>138.3768</v>
      </c>
      <c r="F37" s="23">
        <f t="shared" si="11"/>
        <v>553.50720000000001</v>
      </c>
      <c r="G37" s="45">
        <f t="shared" si="12"/>
        <v>115.31399999999999</v>
      </c>
      <c r="H37" s="14">
        <f t="shared" si="9"/>
        <v>115314</v>
      </c>
      <c r="I37" s="23">
        <f t="shared" si="13"/>
        <v>553.50720000000001</v>
      </c>
      <c r="J37" s="24"/>
      <c r="K37" s="24"/>
      <c r="L37" s="24"/>
      <c r="M37" s="24"/>
      <c r="N37" s="25">
        <f t="shared" si="14"/>
        <v>553.50720000000001</v>
      </c>
    </row>
    <row r="38" spans="2:14" x14ac:dyDescent="0.2">
      <c r="B38" s="21" t="s">
        <v>51</v>
      </c>
      <c r="C38" s="13" t="str">
        <f t="shared" si="8"/>
        <v>SFP+ Module(850nm,300m,LC)</v>
      </c>
      <c r="D38" s="43">
        <f t="shared" si="8"/>
        <v>30</v>
      </c>
      <c r="E38" s="22">
        <f t="shared" si="10"/>
        <v>37.942799999999998</v>
      </c>
      <c r="F38" s="23">
        <f t="shared" si="11"/>
        <v>1138.2840000000001</v>
      </c>
      <c r="G38" s="45">
        <f t="shared" si="12"/>
        <v>31.619</v>
      </c>
      <c r="H38" s="14">
        <f t="shared" si="9"/>
        <v>31619</v>
      </c>
      <c r="I38" s="23">
        <f t="shared" si="13"/>
        <v>1138.2840000000001</v>
      </c>
      <c r="J38" s="24"/>
      <c r="K38" s="24"/>
      <c r="L38" s="24"/>
      <c r="M38" s="24"/>
      <c r="N38" s="25">
        <f t="shared" si="14"/>
        <v>1138.2840000000001</v>
      </c>
    </row>
    <row r="39" spans="2:14" x14ac:dyDescent="0.2">
      <c r="B39" s="21" t="s">
        <v>52</v>
      </c>
      <c r="C39" s="13" t="str">
        <f t="shared" si="8"/>
        <v>100G QSFP28 Optical Transceiver Module (850nm,100m OM4,SR4,MPO)</v>
      </c>
      <c r="D39" s="43">
        <f t="shared" si="8"/>
        <v>8</v>
      </c>
      <c r="E39" s="22">
        <f t="shared" si="10"/>
        <v>367.14479999999998</v>
      </c>
      <c r="F39" s="23">
        <f t="shared" si="11"/>
        <v>2937.1583999999998</v>
      </c>
      <c r="G39" s="45">
        <f t="shared" si="12"/>
        <v>305.95400000000001</v>
      </c>
      <c r="H39" s="14">
        <f t="shared" si="9"/>
        <v>305954</v>
      </c>
      <c r="I39" s="23">
        <f t="shared" si="13"/>
        <v>2937.1583999999998</v>
      </c>
      <c r="J39" s="24"/>
      <c r="K39" s="24"/>
      <c r="L39" s="24"/>
      <c r="M39" s="24"/>
      <c r="N39" s="25">
        <f t="shared" si="14"/>
        <v>2937.1583999999998</v>
      </c>
    </row>
    <row r="40" spans="2:14" x14ac:dyDescent="0.2">
      <c r="B40" s="21" t="s">
        <v>53</v>
      </c>
      <c r="C40" s="13" t="str">
        <f t="shared" si="8"/>
        <v>Fiber connector,MPO(8 core)/PC,MPO(8 core)/PC,Multimode(OM3),3.0mm,50.0m</v>
      </c>
      <c r="D40" s="43">
        <f t="shared" si="8"/>
        <v>4</v>
      </c>
      <c r="E40" s="22">
        <f t="shared" si="10"/>
        <v>77.000399999999999</v>
      </c>
      <c r="F40" s="23">
        <f t="shared" si="11"/>
        <v>308.0016</v>
      </c>
      <c r="G40" s="45">
        <f t="shared" si="12"/>
        <v>64.167000000000002</v>
      </c>
      <c r="H40" s="14">
        <f t="shared" si="9"/>
        <v>64167</v>
      </c>
      <c r="I40" s="23">
        <f t="shared" si="13"/>
        <v>308.0016</v>
      </c>
      <c r="J40" s="24"/>
      <c r="K40" s="24"/>
      <c r="L40" s="24"/>
      <c r="M40" s="24"/>
      <c r="N40" s="25">
        <f t="shared" si="14"/>
        <v>308.0016</v>
      </c>
    </row>
    <row r="41" spans="2:14" x14ac:dyDescent="0.2">
      <c r="B41" s="26"/>
      <c r="C41" s="47" t="s">
        <v>0</v>
      </c>
      <c r="D41" s="47"/>
      <c r="E41" s="48"/>
      <c r="F41" s="27">
        <f>SUM(F30:F40)</f>
        <v>16157.402399999999</v>
      </c>
      <c r="G41" s="27"/>
      <c r="H41" s="28"/>
      <c r="I41" s="29">
        <f t="shared" ref="I41:N41" si="15">SUM(I30:I40)</f>
        <v>16157.402399999999</v>
      </c>
      <c r="J41" s="29">
        <f t="shared" si="15"/>
        <v>0</v>
      </c>
      <c r="K41" s="29">
        <f t="shared" si="15"/>
        <v>0</v>
      </c>
      <c r="L41" s="29">
        <f t="shared" si="15"/>
        <v>0</v>
      </c>
      <c r="M41" s="29">
        <f t="shared" si="15"/>
        <v>0</v>
      </c>
      <c r="N41" s="29">
        <f t="shared" si="15"/>
        <v>16157.402399999999</v>
      </c>
    </row>
    <row r="42" spans="2:14" x14ac:dyDescent="0.2">
      <c r="B42" s="60" t="s">
        <v>8</v>
      </c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2"/>
    </row>
    <row r="43" spans="2:14" ht="25.5" x14ac:dyDescent="0.2">
      <c r="B43" s="24" t="s">
        <v>9</v>
      </c>
      <c r="C43" s="39" t="str">
        <f>C21</f>
        <v>Электронный ключ активации технической поддержки NW-HFC-10-S6805-54HF-850-02-12, 8*5, 3Y</v>
      </c>
      <c r="D43" s="44">
        <f>D21</f>
        <v>4</v>
      </c>
      <c r="E43" s="23">
        <f>ROUND(E21*1.2,5)</f>
        <v>685.46879999999999</v>
      </c>
      <c r="F43" s="23">
        <f>SUM(I43:M43)</f>
        <v>2741.8751999999999</v>
      </c>
      <c r="G43" s="45">
        <f>H43/1000</f>
        <v>571.22400000000005</v>
      </c>
      <c r="H43" s="14">
        <f>H21</f>
        <v>571224</v>
      </c>
      <c r="I43" s="23">
        <f>ROUND(E43*D43,5)</f>
        <v>2741.8751999999999</v>
      </c>
      <c r="J43" s="30"/>
      <c r="K43" s="30"/>
      <c r="L43" s="30"/>
      <c r="M43" s="30"/>
      <c r="N43" s="23">
        <f>SUM(I43:M43)</f>
        <v>2741.8751999999999</v>
      </c>
    </row>
    <row r="44" spans="2:14" x14ac:dyDescent="0.2">
      <c r="B44" s="26"/>
      <c r="C44" s="48" t="s">
        <v>0</v>
      </c>
      <c r="D44" s="48"/>
      <c r="E44" s="48"/>
      <c r="F44" s="27">
        <f>SUM(F43:F43)</f>
        <v>2741.8751999999999</v>
      </c>
      <c r="G44" s="27"/>
      <c r="H44" s="27"/>
      <c r="I44" s="27">
        <f>SUM(I43:I43)</f>
        <v>2741.8751999999999</v>
      </c>
      <c r="J44" s="27">
        <f t="shared" ref="J44:M44" si="16">SUM(J43:J43)</f>
        <v>0</v>
      </c>
      <c r="K44" s="27">
        <f t="shared" si="16"/>
        <v>0</v>
      </c>
      <c r="L44" s="27">
        <f t="shared" si="16"/>
        <v>0</v>
      </c>
      <c r="M44" s="27">
        <f t="shared" si="16"/>
        <v>0</v>
      </c>
      <c r="N44" s="27">
        <f>SUM(N43:N43)</f>
        <v>2741.8751999999999</v>
      </c>
    </row>
    <row r="45" spans="2:14" x14ac:dyDescent="0.2">
      <c r="B45" s="31"/>
      <c r="C45" s="49" t="s">
        <v>10</v>
      </c>
      <c r="D45" s="49"/>
      <c r="E45" s="49"/>
      <c r="F45" s="32">
        <f>SUM(F44,F41)</f>
        <v>18899.277599999998</v>
      </c>
      <c r="G45" s="32"/>
      <c r="H45" s="33"/>
      <c r="I45" s="34">
        <f t="shared" ref="I45:N45" si="17">SUM(I41,I44)</f>
        <v>18899.277599999998</v>
      </c>
      <c r="J45" s="34">
        <f t="shared" si="17"/>
        <v>0</v>
      </c>
      <c r="K45" s="34">
        <f t="shared" si="17"/>
        <v>0</v>
      </c>
      <c r="L45" s="34">
        <f t="shared" si="17"/>
        <v>0</v>
      </c>
      <c r="M45" s="34">
        <f t="shared" si="17"/>
        <v>0</v>
      </c>
      <c r="N45" s="34">
        <f t="shared" si="17"/>
        <v>18899.277599999998</v>
      </c>
    </row>
  </sheetData>
  <mergeCells count="27">
    <mergeCell ref="C45:E45"/>
    <mergeCell ref="C44:E44"/>
    <mergeCell ref="B42:N42"/>
    <mergeCell ref="F26:F28"/>
    <mergeCell ref="B29:N29"/>
    <mergeCell ref="C41:E41"/>
    <mergeCell ref="H27:H28"/>
    <mergeCell ref="E26:E28"/>
    <mergeCell ref="B26:B28"/>
    <mergeCell ref="C26:C28"/>
    <mergeCell ref="D26:D28"/>
    <mergeCell ref="G26:G28"/>
    <mergeCell ref="I26:N27"/>
    <mergeCell ref="B2:N2"/>
    <mergeCell ref="C19:E19"/>
    <mergeCell ref="C23:E23"/>
    <mergeCell ref="F4:F6"/>
    <mergeCell ref="G4:G6"/>
    <mergeCell ref="H5:H6"/>
    <mergeCell ref="B4:B6"/>
    <mergeCell ref="C4:C6"/>
    <mergeCell ref="D4:D6"/>
    <mergeCell ref="E4:E6"/>
    <mergeCell ref="I4:N5"/>
    <mergeCell ref="B20:N20"/>
    <mergeCell ref="B7:N7"/>
    <mergeCell ref="C22:E2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9"/>
  <sheetViews>
    <sheetView workbookViewId="0">
      <selection activeCell="H14" sqref="H14"/>
    </sheetView>
  </sheetViews>
  <sheetFormatPr defaultColWidth="9.140625" defaultRowHeight="15.75" x14ac:dyDescent="0.25"/>
  <cols>
    <col min="1" max="1" width="9.140625" style="2"/>
    <col min="2" max="2" width="4.7109375" style="8" customWidth="1"/>
    <col min="3" max="3" width="37.28515625" style="7" customWidth="1"/>
    <col min="4" max="4" width="14.28515625" style="2" customWidth="1"/>
    <col min="5" max="5" width="7.5703125" style="2" customWidth="1"/>
    <col min="6" max="6" width="7.42578125" style="2" customWidth="1"/>
    <col min="7" max="7" width="20.42578125" style="2" customWidth="1"/>
    <col min="8" max="8" width="29.28515625" style="2" customWidth="1"/>
    <col min="9" max="16384" width="9.140625" style="2"/>
  </cols>
  <sheetData>
    <row r="3" spans="2:8" ht="87.75" customHeight="1" x14ac:dyDescent="0.25">
      <c r="B3" s="3" t="s">
        <v>11</v>
      </c>
      <c r="C3" s="3" t="s">
        <v>12</v>
      </c>
      <c r="D3" s="3" t="s">
        <v>13</v>
      </c>
      <c r="E3" s="4" t="s">
        <v>14</v>
      </c>
      <c r="F3" s="4" t="s">
        <v>15</v>
      </c>
      <c r="G3" s="3" t="s">
        <v>16</v>
      </c>
      <c r="H3" s="3" t="s">
        <v>17</v>
      </c>
    </row>
    <row r="4" spans="2:8" ht="63" x14ac:dyDescent="0.25">
      <c r="B4" s="5">
        <v>1</v>
      </c>
      <c r="C4" s="6" t="s">
        <v>31</v>
      </c>
      <c r="D4" s="5"/>
      <c r="E4" s="5"/>
      <c r="F4" s="5"/>
      <c r="G4" s="5"/>
      <c r="H4" s="5"/>
    </row>
    <row r="5" spans="2:8" x14ac:dyDescent="0.25">
      <c r="B5" s="9">
        <f>B4+1</f>
        <v>2</v>
      </c>
      <c r="C5" s="10" t="s">
        <v>18</v>
      </c>
      <c r="D5" s="11"/>
      <c r="E5" s="11"/>
      <c r="F5" s="11"/>
      <c r="G5" s="11"/>
      <c r="H5" s="11"/>
    </row>
    <row r="6" spans="2:8" x14ac:dyDescent="0.25">
      <c r="B6" s="9">
        <f t="shared" ref="B6:B16" si="0">B5+1</f>
        <v>3</v>
      </c>
      <c r="C6" s="12" t="s">
        <v>20</v>
      </c>
      <c r="D6" s="11"/>
      <c r="E6" s="11"/>
      <c r="F6" s="11"/>
      <c r="G6" s="11"/>
      <c r="H6" s="11"/>
    </row>
    <row r="7" spans="2:8" x14ac:dyDescent="0.25">
      <c r="B7" s="9">
        <f t="shared" si="0"/>
        <v>4</v>
      </c>
      <c r="C7" s="12" t="s">
        <v>21</v>
      </c>
      <c r="D7" s="11"/>
      <c r="E7" s="11"/>
      <c r="F7" s="11"/>
      <c r="G7" s="11"/>
      <c r="H7" s="11"/>
    </row>
    <row r="8" spans="2:8" x14ac:dyDescent="0.25">
      <c r="B8" s="9">
        <f t="shared" si="0"/>
        <v>5</v>
      </c>
      <c r="C8" s="12" t="s">
        <v>22</v>
      </c>
      <c r="D8" s="11"/>
      <c r="E8" s="11"/>
      <c r="F8" s="11"/>
      <c r="G8" s="11"/>
      <c r="H8" s="11"/>
    </row>
    <row r="9" spans="2:8" x14ac:dyDescent="0.25">
      <c r="B9" s="9">
        <f t="shared" si="0"/>
        <v>6</v>
      </c>
      <c r="C9" s="12" t="s">
        <v>23</v>
      </c>
      <c r="D9" s="11"/>
      <c r="E9" s="11"/>
      <c r="F9" s="11"/>
      <c r="G9" s="11"/>
      <c r="H9" s="11"/>
    </row>
    <row r="10" spans="2:8" x14ac:dyDescent="0.25">
      <c r="B10" s="9">
        <f t="shared" si="0"/>
        <v>7</v>
      </c>
      <c r="C10" s="12" t="s">
        <v>24</v>
      </c>
      <c r="D10" s="11"/>
      <c r="E10" s="11"/>
      <c r="F10" s="11"/>
      <c r="G10" s="11"/>
      <c r="H10" s="11"/>
    </row>
    <row r="11" spans="2:8" x14ac:dyDescent="0.25">
      <c r="B11" s="9">
        <f t="shared" si="0"/>
        <v>8</v>
      </c>
      <c r="C11" s="12" t="s">
        <v>25</v>
      </c>
      <c r="D11" s="11"/>
      <c r="E11" s="11"/>
      <c r="F11" s="11"/>
      <c r="G11" s="11"/>
      <c r="H11" s="11"/>
    </row>
    <row r="12" spans="2:8" x14ac:dyDescent="0.25">
      <c r="B12" s="9">
        <f t="shared" si="0"/>
        <v>9</v>
      </c>
      <c r="C12" s="12" t="s">
        <v>26</v>
      </c>
      <c r="D12" s="11"/>
      <c r="E12" s="11"/>
      <c r="F12" s="11"/>
      <c r="G12" s="11"/>
      <c r="H12" s="11"/>
    </row>
    <row r="13" spans="2:8" x14ac:dyDescent="0.25">
      <c r="B13" s="9">
        <f t="shared" si="0"/>
        <v>10</v>
      </c>
      <c r="C13" s="12" t="s">
        <v>27</v>
      </c>
      <c r="D13" s="11"/>
      <c r="E13" s="11"/>
      <c r="F13" s="11"/>
      <c r="G13" s="11"/>
      <c r="H13" s="11"/>
    </row>
    <row r="14" spans="2:8" x14ac:dyDescent="0.25">
      <c r="B14" s="9">
        <f t="shared" si="0"/>
        <v>11</v>
      </c>
      <c r="C14" s="12" t="s">
        <v>28</v>
      </c>
      <c r="D14" s="11"/>
      <c r="E14" s="11"/>
      <c r="F14" s="11"/>
      <c r="G14" s="11"/>
      <c r="H14" s="11"/>
    </row>
    <row r="15" spans="2:8" ht="31.5" x14ac:dyDescent="0.25">
      <c r="B15" s="9">
        <f t="shared" si="0"/>
        <v>12</v>
      </c>
      <c r="C15" s="12" t="s">
        <v>29</v>
      </c>
      <c r="D15" s="11"/>
      <c r="E15" s="11"/>
      <c r="F15" s="11"/>
      <c r="G15" s="11"/>
      <c r="H15" s="11"/>
    </row>
    <row r="16" spans="2:8" ht="27" customHeight="1" x14ac:dyDescent="0.25">
      <c r="B16" s="9">
        <f t="shared" si="0"/>
        <v>13</v>
      </c>
      <c r="C16" s="10" t="s">
        <v>19</v>
      </c>
      <c r="D16" s="11"/>
      <c r="E16" s="11"/>
      <c r="F16" s="11"/>
      <c r="G16" s="11"/>
      <c r="H16" s="11"/>
    </row>
    <row r="19" spans="2:2" x14ac:dyDescent="0.25">
      <c r="B19" s="1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2023-08-28T09:27:36Z</dcterms:modified>
</cp:coreProperties>
</file>