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30EC69C0-9474-4F6D-AD4F-690A91F5B2C4}"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M21" i="31"/>
  <c r="I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<sst xmlns="http://schemas.openxmlformats.org/spreadsheetml/2006/main" count="3290" uniqueCount="593">
  <si>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</si>
  <si>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</si>
  <si>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</si>
  <si>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</si>
  <si>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</si>
  <si>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</si>
  <si>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</si>
  <si>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</si>
  <si>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</si>
  <si>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</si>
  <si>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</si>
  <si>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</si>
  <si>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</si>
  <si>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</si>
  <si>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</si>
  <si>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</si>
  <si>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</si>
  <si>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</si>
  <si>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</si>
  <si>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</si>
  <si>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</si>
  <si>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</si>
  <si>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</si>
  <si>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</si>
  <si>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</si>
  <si>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</si>
  <si>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</si>
  <si>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</si>
  <si>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</si>
  <si>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</si>
  <si>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</si>
  <si>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</si>
  <si>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</si>
  <si>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</si>
  <si>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</si>
  <si>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</si>
  <si>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</si>
  <si>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</si>
  <si>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</si>
  <si>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</si>
  <si>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</si>
  <si>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</si>
  <si>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</si>
  <si>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</si>
  <si>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</si>
  <si>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</si>
  <si>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</si>
  <si>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</si>
  <si>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</si>
  <si>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</si>
  <si>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</si>
  <si>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</si>
  <si>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</si>
  <si>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</si>
  <si>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</si>
  <si>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</si>
  <si>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</si>
  <si>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</si>
  <si>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</si>
  <si>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</si>
  <si>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</si>
  <si>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</si>
  <si>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</si>
  <si>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</si>
  <si>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</si>
  <si>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</si>
  <si>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</si>
  <si>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</si>
  <si>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</si>
  <si>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</si>
  <si>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</si>
  <si>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</si>
  <si>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</si>
  <si>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</si>
  <si>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</si>
  <si>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</si>
  <si>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</si>
  <si>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</si>
  <si>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</si>
  <si>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</si>
  <si>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</si>
  <si>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</si>
  <si>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</si>
  <si>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</si>
  <si>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</si>
  <si>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</si>
  <si>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</si>
  <si>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</si>
  <si>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</si>
  <si>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</si>
  <si>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</si>
  <si>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</si>
  <si>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</si>
  <si>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</si>
  <si>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</si>
  <si>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</si>
  <si>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</si>
  <si>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</si>
  <si>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</si>
  <si>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</si>
  <si>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</si>
  <si>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</si>
  <si>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</si>
  <si>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</si>
  <si>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</si>
  <si>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</si>
  <si>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</si>
  <si>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</si>
  <si>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</si>
  <si>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</si>
  <si>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</si>
  <si>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</si>
  <si>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</si>
  <si>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</si>
  <si>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</si>
  <si>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</si>
  <si>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</si>
  <si>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</si>
  <si>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</si>
  <si>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</si>
  <si>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</si>
  <si>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</si>
  <si>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</si>
  <si>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</si>
  <si>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</si>
  <si>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</si>
  <si>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</si>
  <si>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</si>
  <si>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</si>
  <si>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</si>
  <si>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</si>
  <si>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</si>
  <si>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</si>
  <si>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</si>
  <si>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</si>
  <si>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</si>
  <si>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</si>
  <si>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</si>
  <si>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</si>
  <si>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</si>
  <si>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</si>
  <si>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</si>
  <si>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</si>
  <si>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</si>
  <si>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</si>
  <si>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</si>
  <si>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</si>
  <si>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</si>
  <si>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</si>
  <si>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</si>
  <si>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</si>
  <si>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</si>
  <si>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</si>
  <si>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</si>
  <si>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</si>
  <si>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</si>
  <si>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</si>
  <si>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</si>
  <si>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</si>
  <si>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</si>
  <si>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</si>
  <si>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</si>
  <si>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</si>
  <si>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</si>
  <si>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</si>
  <si>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</si>
  <si>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</si>
  <si>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</si>
  <si>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</si>
  <si>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</si>
  <si>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</si>
  <si>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</si>
  <si>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</si>
  <si>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</si>
  <si>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</si>
  <si>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</si>
  <si>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</si>
  <si>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</si>
  <si>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</si>
  <si>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</si>
  <si>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</si>
  <si>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</si>
  <si>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</si>
  <si>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</si>
  <si>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</si>
  <si>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</si>
  <si>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</si>
  <si>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</si>
  <si>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</si>
  <si>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</si>
  <si>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</si>
  <si>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</si>
  <si>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</si>
  <si>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</si>
  <si>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</si>
  <si>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</si>
  <si>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</si>
  <si>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</si>
  <si>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</si>
  <si>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</si>
  <si>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</si>
  <si>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</si>
  <si>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</si>
  <si>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</si>
  <si>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</si>
  <si>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</si>
  <si>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</si>
  <si>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</si>
  <si>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</si>
  <si>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</si>
  <si>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</si>
  <si>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</si>
  <si>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</si>
  <si>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</si>
  <si>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</si>
  <si>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</si>
  <si>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</si>
  <si>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</si>
  <si>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</si>
  <si>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</si>
  <si>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</si>
  <si>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</si>
  <si>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</si>
  <si>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</si>
  <si>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</si>
  <si>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</si>
  <si>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</si>
  <si>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</si>
  <si>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</si>
  <si>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</si>
  <si>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</si>
  <si>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</si>
  <si>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</si>
  <si>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</si>
  <si>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</si>
  <si>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</si>
  <si>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</si>
  <si>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</si>
  <si>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</si>
  <si>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</si>
  <si>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</si>
  <si>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</si>
  <si>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</si>
  <si>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</si>
  <si>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</si>
  <si>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</si>
  <si>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</si>
  <si>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</si>
  <si>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</si>
  <si>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</si>
  <si>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</si>
  <si>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</si>
  <si>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</si>
  <si>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</si>
  <si>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</si>
  <si>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</si>
  <si>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</si>
  <si>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</si>
  <si>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</si>
  <si>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</si>
  <si>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</si>
  <si>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</si>
  <si>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</si>
  <si>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</si>
  <si>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</si>
  <si>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</si>
  <si>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</si>
  <si>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</si>
  <si>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</si>
  <si>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</si>
  <si>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</si>
  <si>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</si>
  <si>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</si>
  <si>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</si>
  <si>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</si>
  <si>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</si>
  <si>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</si>
  <si>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</si>
  <si>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</si>
  <si>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</si>
  <si>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</si>
  <si>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</si>
  <si>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</si>
  <si>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</si>
  <si>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</si>
  <si>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</si>
  <si>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</si>
  <si>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</si>
  <si>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</si>
  <si>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</si>
  <si>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</si>
  <si>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</si>
  <si>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</si>
  <si>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</si>
  <si>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</si>
  <si>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</si>
  <si>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</si>
  <si>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</si>
  <si>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</si>
  <si>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</si>
  <si>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</si>
  <si>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</si>
  <si>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</si>
  <si>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</si>
  <si>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</si>
  <si>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</si>
  <si>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</si>
  <si>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</si>
  <si>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</si>
  <si>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</si>
  <si>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</si>
  <si>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</si>
  <si>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</si>
  <si>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</si>
  <si>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</si>
  <si>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</si>
  <si>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</si>
  <si>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</si>
  <si>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</si>
  <si>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</si>
  <si>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</si>
  <si>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</si>
  <si>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</si>
  <si>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</si>
  <si>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</si>
  <si>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</si>
  <si>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</si>
  <si>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</si>
  <si>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</si>
  <si>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</si>
  <si>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</si>
  <si>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</si>
  <si>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</si>
  <si>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</si>
  <si>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</si>
  <si>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</si>
  <si>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</si>
  <si>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</si>
  <si>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</si>
  <si>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</si>
  <si>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</si>
  <si>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</si>
  <si>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</si>
  <si>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</si>
  <si>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</si>
  <si>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</si>
  <si>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</si>
  <si>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</si>
  <si>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</si>
  <si>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</si>
  <si>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</si>
  <si>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</si>
  <si>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</si>
  <si>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</si>
  <si>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</si>
  <si>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</si>
  <si>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</si>
  <si>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</si>
  <si>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</si>
  <si>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</si>
  <si>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</si>
  <si>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</si>
  <si>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</si>
  <si>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</si>
  <si>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</si>
  <si>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</si>
  <si>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</si>
  <si>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</si>
  <si>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</si>
  <si>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</si>
  <si>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</si>
  <si>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</si>
  <si>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</si>
  <si>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</si>
  <si>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</si>
  <si>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</si>
  <si>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</si>
  <si>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</si>
  <si>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</si>
  <si>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</si>
  <si>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</si>
  <si>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</si>
  <si>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</si>
  <si>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</si>
  <si>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</si>
  <si>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</si>
  <si>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</si>
  <si>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</si>
  <si>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</si>
  <si>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</si>
  <si>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</si>
  <si>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</si>
  <si>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</si>
  <si>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</si>
  <si>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</si>
  <si>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</si>
  <si>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</si>
  <si>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</si>
  <si>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</si>
  <si>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</si>
  <si>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</si>
  <si>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</si>
  <si>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</si>
  <si>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</si>
  <si>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</si>
  <si>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</si>
  <si>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</si>
  <si>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</si>
  <si>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</si>
  <si>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</si>
  <si>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</si>
  <si>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</si>
  <si>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</si>
  <si>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</si>
  <si>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</si>
  <si>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</si>
  <si>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</si>
  <si>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</si>
  <si>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</si>
  <si>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</si>
  <si>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</si>
  <si>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</si>
  <si>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</si>
  <si>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</si>
  <si>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</si>
  <si>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</si>
  <si>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</si>
  <si>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</si>
  <si>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</si>
  <si>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</si>
  <si>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</si>
  <si>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</si>
  <si>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</si>
  <si>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</si>
  <si>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</si>
  <si>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</si>
  <si>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</si>
  <si>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</si>
  <si>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</si>
  <si>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</si>
  <si>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</si>
  <si>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</si>
  <si>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</si>
  <si>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</si>
  <si>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</si>
  <si>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</si>
  <si>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</si>
  <si>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</si>
  <si>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</si>
  <si>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</si>
  <si>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</si>
  <si>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</si>
  <si>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</si>
  <si>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</si>
  <si>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</si>
  <si>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</si>
  <si>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</si>
  <si>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</si>
  <si>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</si>
  <si>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</si>
  <si>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</si>
  <si>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</si>
  <si>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</si>
  <si>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</si>
  <si>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</si>
  <si>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</si>
  <si>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</si>
  <si>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</si>
  <si>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</si>
  <si>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</si>
  <si>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</si>
  <si>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</si>
  <si>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</si>
  <si>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</si>
  <si>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</si>
  <si>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</si>
  <si>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</si>
  <si>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</si>
  <si>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</si>
  <si>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</si>
  <si>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</si>
  <si>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</si>
  <si>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</si>
  <si>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</si>
  <si>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</si>
  <si>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</si>
  <si>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</si>
  <si>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</si>
  <si>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</si>
  <si>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</si>
  <si>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</si>
  <si>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</si>
  <si>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</si>
  <si>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</si>
  <si>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</si>
  <si>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</si>
  <si>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</si>
  <si>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</si>
  <si>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</si>
  <si>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</si>
  <si>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</si>
  <si>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</si>
  <si>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</si>
  <si>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</si>
  <si>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</si>
  <si>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</si>
  <si>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</si>
  <si>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</si>
  <si>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</si>
  <si>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</si>
  <si>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</si>
  <si>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</si>
  <si>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</si>
  <si>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</si>
  <si>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</si>
  <si>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</si>
  <si>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</si>
  <si>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</si>
  <si>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</si>
  <si>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</si>
  <si>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</si>
  <si>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</si>
  <si>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</si>
  <si>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</si>
  <si>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</si>
  <si>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</si>
  <si>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</si>
  <si>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</si>
  <si>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</si>
  <si>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</si>
  <si>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</si>
  <si>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</si>
  <si>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</si>
  <si>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</si>
  <si>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</si>
  <si>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</si>
  <si>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</si>
  <si>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</si>
  <si>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</si>
  <si>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</si>
  <si>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</si>
  <si>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</si>
  <si>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</si>
  <si>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</si>
  <si>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</si>
  <si>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</si>
  <si>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</si>
  <si>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</si>
  <si>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</si>
  <si>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</si>
  <si>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</si>
  <si>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</si>
  <si>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</si>
  <si>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</si>
  <si>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</si>
  <si>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</si>
  <si>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</si>
  <si>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</si>
  <si>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</si>
  <si>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</si>
  <si>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</si>
  <si>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</si>
  <si>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</si>
  <si>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</si>
  <si>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</si>
  <si>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</si>
  <si>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</si>
  <si>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</si>
  <si>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</si>
  <si>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</si>
  <si>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</si>
  <si>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</si>
  <si>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</si>
  <si>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</si>
  <si>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</si>
  <si>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</si>
  <si>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</si>
  <si>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</si>
  <si>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</si>
  <si>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</si>
  <si>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</si>
  <si>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</si>
  <si>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O_15.01.0435</t>
  </si>
  <si>
    <t>Приобретение лицензий для импортозамещения систем виртуализации и серверных операционных систем, объект НМА 1 шт.</t>
  </si>
  <si>
    <t>Полная стоимость проекта с учётом двух регионов присутствия -9 550 тыс. руб.</t>
  </si>
  <si>
    <t>В настоящее время, в инфраструктуре и информационных системах АО «Петербургская сбытовая компания» используется ряд иностранных программных продуктов, относящихся к системам виртуализации (VMware, Oracle VM) и к серверным операционным системам (ОС: Microsoft Windows Server, Red Hat Enterprise Linux, Oracle Linux и др.). 
Все перечисленное ПО подлежит поэтапной замене на отечественные программные продукты в рамках процесса импортозамещения, с учетом положений Стратегии цифровой трансформации Группы «Интер РАО», утвержденной Cоветом директоров ПАО «Интер РАО» от 27.12.2022 (протокол от 28.12.2022) и Приказа ПАО «Интер РАО» от 13.09.2022 № ИРАО/393» Об импортонезависимости и безопасности бизнеса Группы ПАО «Интер РАО»</t>
  </si>
  <si>
    <t>Целью проекта является обеспечение импортонезависимости и бесперебойного функционирования инфраструктуры Общества на базе отечественного ПО.</t>
  </si>
  <si>
    <t>Переход на отечественное программное обеспечение</t>
  </si>
  <si>
    <t>Операционная система РЕД ОС «Сервер» является отечественной разработкой, входит в реестр Минцифры России (запись №3751).  Включает в себя: средство централизованного управления РЕД АДМ; систему мониторинга; серверы баз данных; прокси-сервер; почтовый сервер; службы DNS, DHCP; Web-сервер.
Система управления виртуализацией серверов и рабочих станций РЕД Виртуализация также является отечественной разработкой, входит в реестр Минцифры России (запись №6929). Базируется на гипервизоре KVM и открытой платформе управления виртуальной инфраструктурой. Имеет централизованное управление - единую консоль для подключения хранилищ, управления серверами виртуализации, виртуальными машинами, кластерами и другими объектами среды виртуализации. Система управления располагается на отказоустойчивой мигрирующей виртуальной машине, вычислительные узлы обеспечивают только функцию выполнения виртуальных машин, что повышает быстродействие. Хранилища располагаются на специальных серверах хранения данных с быстрыми интерфейсами.
Выбранные программные продукты соответствуют рекомендациям, выработанным лабораторией по импортозамещению ООО Интер РАО ИТ в рамках протокола ОШ/3 от 07.11.2022</t>
  </si>
  <si>
    <t>В рамках проекта планируется к приобретению следующие виды и количество лицензий:
Продукт/	Кол-во
Простая (неисключительная) лицензия на право использования Ред Виртуализация на 1 сервер (не более 2 сокетов), без ограничения по кол-ву ВМ, включает лицензию РЕД ОС "Сервер" стандартной редакции и 1 год гарантии стандартного уровня 	20
Простая (неисключительная) лицензия на право использования операционной системы РЕД ОС без ограничения срока действия. Сертифицированная редакция. Конфигурация: Сервер. Включает 1 год гарантии стандартного уровня	136
Инсталляционный комплект сертифицированной редакции операционной системы РЕД ОС. Состав: упаковка, оптические диски, формуляр, копия сертификата ФСТЭК России	1
Лицензия на операционную систему специального назначения "Astra Linux Special Edition" для 63-х разрядной платформы на базе процессорной архитектуры х86-64 (очередное обновление 1.7), уровень защищенности "Усиленный" ("Воронеж"), РУСБ.10015-01 (ФСТЭК), способ передачи электронный, серверная до 2 сокетов, на срок действия исключительного права, с включенными обновлениями ТИП 1 на 36 мес.	4
Лицензия на операционную систему специального назначения "Astra Linux Special Edition" для 63-х разрядной платформы на базе процессорной архитектуры х86-64 (очередное обновление 1.7), уровень защищенности "Усиленный" ("Воронеж"), РУСБ.10015-01 (ФСТЭК), способ передачи электронный, для 1 виртуального сервера, на срок действия исключительного права, с включенными обновлениями ТИП 1 на 36 мес.	2
В указанное количество входит потребность для перевода 100% текущих промышленных ферм виртуализации АО «Петербургская сбытовая компания» на базе VMWare и OracleVM на гипервизоры Red Виртуализация, а также разворачивания новых ИС «Алькор», «Риск Рейтинг» и «Единая информационно-аналитическая система»
Лицензии РЕД ОС предназначены для развертывания новых серверов и для перевода имеющихся серверов на импортозамещенное ПО. Приобретение данных лицензий закроет текущую потребность в импортозамещенных лицензиях для серверных операционных систем, находящихся в промышленной эксплуатации, на 100%.
Лицензии Astra Linux Special Edition приобретаются исключительно для системы ИВК-Пионер и также из расчета 100% потребности</t>
  </si>
  <si>
    <t>Коммерческое предложение
ИСХ-БК-230720-11 от 20.07.2023.pdf</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</si>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</sst>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2">
          <cell r="F32">
            <v>2133.292627043631</v>
          </cell>
          <cell r="M32">
            <v>2133.292627043631</v>
          </cell>
          <cell r="P32">
            <v>2133.292627043631</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C28" t="str">
            <v>нет</v>
          </cell>
          <cell r="D28" t="str">
            <v>850.24.00266</v>
          </cell>
          <cell r="E28" t="str">
            <v>нет</v>
          </cell>
          <cell r="F28" t="str">
            <v>Петербургская сбытовая компания</v>
          </cell>
          <cell r="G28" t="str">
            <v>Лицензии для импортозамещения систем виртуализации и серверных операционных систем</v>
          </cell>
          <cell r="H28">
            <v>9.5395500000000002</v>
          </cell>
          <cell r="J28" t="str">
            <v>КП ЕП: ООО "Бизкомм" №ИСХ-БК-240221/-9 от 21.02.2024</v>
          </cell>
          <cell r="K28" t="str">
            <v>прочие источники</v>
          </cell>
          <cell r="L28" t="str">
            <v>46.51</v>
          </cell>
          <cell r="M28" t="str">
            <v>Закупка у единственного поставщика</v>
          </cell>
          <cell r="N28" t="str">
            <v>Закупка у единственного поставщика</v>
          </cell>
          <cell r="O28" t="str">
            <v>нет</v>
          </cell>
          <cell r="P28" t="str">
            <v>нет</v>
          </cell>
          <cell r="Q28" t="str">
            <v>нет</v>
          </cell>
          <cell r="R28" t="str">
            <v>нет</v>
          </cell>
          <cell r="S28" t="str">
            <v>нет</v>
          </cell>
          <cell r="T28" t="str">
            <v>да</v>
          </cell>
          <cell r="U28"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582</v>
      </c>
      <c r="D13" s="92"/>
      <c r="E13" s="92"/>
      <c r="F13" s="92"/>
    </row>
    <row r="14" spans="1:6" ht="47.25" x14ac:dyDescent="0.25">
      <c r="A14" s="87">
        <v>2</v>
      </c>
      <c r="B14" s="88" t="s">
        <v>416</v>
      </c>
      <c r="C14" s="1" t="s">
        <v>583</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8" priority="23">
      <formula>ISBLANK($A$4)</formula>
    </cfRule>
  </conditionalFormatting>
  <conditionalFormatting sqref="A7:C7">
    <cfRule type="expression" dxfId="97" priority="17">
      <formula>ISBLANK($A$7)</formula>
    </cfRule>
  </conditionalFormatting>
  <conditionalFormatting sqref="C13:C15">
    <cfRule type="expression" dxfId="96" priority="16">
      <formula>ISBLANK(C13)</formula>
    </cfRule>
  </conditionalFormatting>
  <conditionalFormatting sqref="C16:C17">
    <cfRule type="expression" dxfId="9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4" priority="11">
      <formula>CELL("защита",A1)</formula>
    </cfRule>
  </conditionalFormatting>
  <conditionalFormatting sqref="A22:F1048576">
    <cfRule type="expression" dxfId="9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O_15.01.0435</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O_15.01.0435</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45474</v>
      </c>
      <c r="F47" s="205">
        <v>45565</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81"/>
      <c r="B1" s="381"/>
      <c r="C1" s="381"/>
      <c r="D1" s="381"/>
      <c r="E1" s="381"/>
      <c r="F1" s="381"/>
      <c r="G1" s="381"/>
      <c r="H1" s="381"/>
      <c r="I1" s="381"/>
      <c r="J1" s="381"/>
      <c r="K1" s="381"/>
      <c r="L1" s="381"/>
      <c r="M1" s="225"/>
      <c r="N1" s="225"/>
      <c r="O1" s="225"/>
      <c r="P1" s="225"/>
      <c r="Q1" s="225"/>
      <c r="R1" s="225"/>
      <c r="S1" s="225"/>
      <c r="T1" s="225"/>
      <c r="U1" s="225"/>
      <c r="V1" s="225"/>
      <c r="W1" s="225"/>
      <c r="X1" s="225"/>
      <c r="Y1" s="181"/>
      <c r="Z1" s="181"/>
      <c r="AA1" s="181"/>
      <c r="AB1" s="181"/>
      <c r="AC1" s="181"/>
      <c r="AD1" s="181"/>
      <c r="AE1" s="228"/>
    </row>
    <row r="2" spans="1:31" x14ac:dyDescent="0.2">
      <c r="A2" s="382" t="s">
        <v>0</v>
      </c>
      <c r="B2" s="382"/>
      <c r="C2" s="382"/>
      <c r="D2" s="382"/>
      <c r="E2" s="382"/>
      <c r="F2" s="382"/>
      <c r="G2" s="382"/>
      <c r="H2" s="382"/>
      <c r="I2" s="382"/>
      <c r="J2" s="382"/>
      <c r="K2" s="382"/>
      <c r="L2" s="382"/>
      <c r="M2" s="226"/>
      <c r="N2" s="226"/>
      <c r="O2" s="226"/>
      <c r="P2" s="226"/>
      <c r="Q2" s="226"/>
      <c r="R2" s="226"/>
      <c r="S2" s="226"/>
      <c r="T2" s="226"/>
      <c r="U2" s="226"/>
      <c r="V2" s="226"/>
      <c r="W2" s="226"/>
      <c r="X2" s="226"/>
      <c r="Y2" s="183"/>
      <c r="Z2" s="183"/>
      <c r="AA2" s="183"/>
      <c r="AB2" s="183"/>
      <c r="AC2" s="183"/>
      <c r="AD2" s="183"/>
      <c r="AE2" s="233"/>
    </row>
    <row r="3" spans="1:31" x14ac:dyDescent="0.2">
      <c r="A3" s="380"/>
      <c r="B3" s="380"/>
      <c r="C3" s="380"/>
      <c r="D3" s="380"/>
      <c r="E3" s="380"/>
      <c r="F3" s="380"/>
      <c r="G3" s="380"/>
      <c r="H3" s="380"/>
      <c r="I3" s="380"/>
      <c r="J3" s="380"/>
      <c r="K3" s="380"/>
      <c r="L3" s="380"/>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83" t="s">
        <v>409</v>
      </c>
      <c r="B5" s="383"/>
      <c r="C5" s="383"/>
      <c r="D5" s="383"/>
      <c r="E5" s="383"/>
      <c r="F5" s="383"/>
      <c r="G5" s="383"/>
      <c r="H5" s="383"/>
      <c r="I5" s="383"/>
      <c r="J5" s="383"/>
      <c r="K5" s="383"/>
      <c r="L5" s="383"/>
      <c r="M5" s="220"/>
      <c r="N5" s="220"/>
      <c r="O5" s="220"/>
      <c r="P5" s="220"/>
      <c r="Q5" s="220"/>
      <c r="R5" s="220"/>
      <c r="S5" s="220"/>
      <c r="T5" s="220"/>
      <c r="U5" s="220"/>
      <c r="V5" s="220"/>
      <c r="W5" s="220"/>
      <c r="X5" s="220"/>
      <c r="Y5" s="184"/>
      <c r="Z5" s="184"/>
      <c r="AA5" s="184"/>
      <c r="AB5" s="184"/>
      <c r="AC5" s="184"/>
      <c r="AD5" s="184"/>
      <c r="AE5" s="231"/>
    </row>
    <row r="6" spans="1:31" x14ac:dyDescent="0.2">
      <c r="A6" s="380"/>
      <c r="B6" s="380"/>
      <c r="C6" s="380"/>
      <c r="D6" s="380"/>
      <c r="E6" s="380"/>
      <c r="F6" s="380"/>
      <c r="G6" s="380"/>
      <c r="H6" s="380"/>
      <c r="I6" s="380"/>
      <c r="J6" s="380"/>
      <c r="K6" s="380"/>
      <c r="L6" s="380"/>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O_15.01.0435</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83" t="s">
        <v>410</v>
      </c>
      <c r="B8" s="383"/>
      <c r="C8" s="383"/>
      <c r="D8" s="383"/>
      <c r="E8" s="383"/>
      <c r="F8" s="383"/>
      <c r="G8" s="383"/>
      <c r="H8" s="383"/>
      <c r="I8" s="383"/>
      <c r="J8" s="383"/>
      <c r="K8" s="383"/>
      <c r="L8" s="383"/>
      <c r="M8" s="220"/>
      <c r="N8" s="220"/>
      <c r="O8" s="220"/>
      <c r="P8" s="220"/>
      <c r="Q8" s="220"/>
      <c r="R8" s="220"/>
      <c r="S8" s="220"/>
      <c r="T8" s="220"/>
      <c r="U8" s="220"/>
      <c r="V8" s="220"/>
      <c r="W8" s="220"/>
      <c r="X8" s="220"/>
      <c r="Y8" s="184"/>
      <c r="Z8" s="184"/>
      <c r="AA8" s="184"/>
      <c r="AB8" s="184"/>
      <c r="AC8" s="184"/>
      <c r="AD8" s="184"/>
      <c r="AE8" s="231"/>
    </row>
    <row r="9" spans="1:31" x14ac:dyDescent="0.2">
      <c r="A9" s="340"/>
      <c r="B9" s="340"/>
      <c r="C9" s="340"/>
      <c r="D9" s="340"/>
      <c r="E9" s="340"/>
      <c r="F9" s="340"/>
      <c r="G9" s="340"/>
      <c r="H9" s="340"/>
      <c r="I9" s="340"/>
      <c r="J9" s="340"/>
      <c r="K9" s="340"/>
      <c r="L9" s="340"/>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лицензий для импортозамещения систем виртуализации и серверных операционных систем,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83" t="s">
        <v>411</v>
      </c>
      <c r="B11" s="383"/>
      <c r="C11" s="383"/>
      <c r="D11" s="383"/>
      <c r="E11" s="383"/>
      <c r="F11" s="383"/>
      <c r="G11" s="383"/>
      <c r="H11" s="383"/>
      <c r="I11" s="383"/>
      <c r="J11" s="383"/>
      <c r="K11" s="383"/>
      <c r="L11" s="383"/>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80"/>
      <c r="B12" s="380"/>
      <c r="C12" s="380"/>
      <c r="D12" s="380"/>
      <c r="E12" s="380"/>
      <c r="F12" s="380"/>
      <c r="G12" s="380"/>
      <c r="H12" s="380"/>
      <c r="I12" s="380"/>
      <c r="J12" s="380"/>
      <c r="K12" s="380"/>
      <c r="L12" s="380"/>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59"/>
      <c r="B14" s="359"/>
      <c r="C14" s="359"/>
      <c r="D14" s="359"/>
      <c r="E14" s="359"/>
      <c r="F14" s="359"/>
      <c r="G14" s="359"/>
      <c r="H14" s="359"/>
      <c r="I14" s="359"/>
      <c r="J14" s="359"/>
      <c r="K14" s="359"/>
      <c r="L14" s="359"/>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577</v>
      </c>
      <c r="F17" s="367" t="s">
        <v>458</v>
      </c>
      <c r="G17" s="368"/>
      <c r="H17" s="369"/>
      <c r="I17" s="355" t="s">
        <v>459</v>
      </c>
      <c r="J17" s="356"/>
      <c r="K17" s="356"/>
      <c r="L17" s="356"/>
      <c r="M17" s="355" t="s">
        <v>460</v>
      </c>
      <c r="N17" s="356"/>
      <c r="O17" s="356"/>
      <c r="P17" s="356"/>
      <c r="Q17" s="355" t="s">
        <v>574</v>
      </c>
      <c r="R17" s="356"/>
      <c r="S17" s="356"/>
      <c r="T17" s="356"/>
      <c r="U17" s="355" t="s">
        <v>575</v>
      </c>
      <c r="V17" s="356"/>
      <c r="W17" s="356"/>
      <c r="X17" s="356"/>
      <c r="Y17" s="355" t="s">
        <v>576</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463</v>
      </c>
      <c r="R18" s="357"/>
      <c r="S18" s="357" t="s">
        <v>465</v>
      </c>
      <c r="T18" s="357"/>
      <c r="U18" s="357" t="s">
        <v>463</v>
      </c>
      <c r="V18" s="357"/>
      <c r="W18" s="357" t="s">
        <v>465</v>
      </c>
      <c r="X18" s="357"/>
      <c r="Y18" s="357" t="s">
        <v>463</v>
      </c>
      <c r="Z18" s="357"/>
      <c r="AA18" s="357" t="s">
        <v>465</v>
      </c>
      <c r="AB18" s="357"/>
      <c r="AC18" s="375"/>
      <c r="AD18" s="376"/>
      <c r="AE18" s="378"/>
    </row>
    <row r="19" spans="1:33" ht="53.25" x14ac:dyDescent="0.2">
      <c r="A19" s="363"/>
      <c r="B19" s="363"/>
      <c r="C19" s="222" t="s">
        <v>466</v>
      </c>
      <c r="D19" s="222" t="s">
        <v>465</v>
      </c>
      <c r="E19" s="366"/>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79"/>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2.1332926270436312</v>
      </c>
      <c r="E21" s="206">
        <f t="shared" si="1"/>
        <v>0</v>
      </c>
      <c r="F21" s="206">
        <f t="shared" si="1"/>
        <v>0</v>
      </c>
      <c r="G21" s="206">
        <f t="shared" si="1"/>
        <v>0</v>
      </c>
      <c r="H21" s="206">
        <f t="shared" si="1"/>
        <v>2.1332926270436312</v>
      </c>
      <c r="I21" s="217">
        <f t="shared" ref="I21:N21" si="2">I24</f>
        <v>0</v>
      </c>
      <c r="J21" s="217" t="str">
        <f t="shared" si="2"/>
        <v>нд</v>
      </c>
      <c r="K21" s="217">
        <f t="shared" si="2"/>
        <v>0</v>
      </c>
      <c r="L21" s="217" t="str">
        <f t="shared" si="2"/>
        <v>нд</v>
      </c>
      <c r="M21" s="217">
        <f t="shared" si="2"/>
        <v>0</v>
      </c>
      <c r="N21" s="217" t="str">
        <f t="shared" si="2"/>
        <v>нд</v>
      </c>
      <c r="O21" s="217">
        <f t="shared" ref="O21" si="3">SUM(O22:O25)</f>
        <v>2.1332926270436312</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2.1332926270436312</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2.1332926270436312</v>
      </c>
      <c r="E25" s="207">
        <v>0</v>
      </c>
      <c r="F25" s="207">
        <v>0</v>
      </c>
      <c r="G25" s="207" t="str">
        <f>M25</f>
        <v>нд</v>
      </c>
      <c r="H25" s="207">
        <f>D25</f>
        <v>2.1332926270436312</v>
      </c>
      <c r="I25" s="218" t="s">
        <v>437</v>
      </c>
      <c r="J25" s="218" t="s">
        <v>437</v>
      </c>
      <c r="K25" s="218" t="s">
        <v>437</v>
      </c>
      <c r="L25" s="218" t="s">
        <v>437</v>
      </c>
      <c r="M25" s="218" t="s">
        <v>437</v>
      </c>
      <c r="N25" s="218" t="s">
        <v>437</v>
      </c>
      <c r="O25" s="218">
        <f>'[4]2024'!$F$32/1000-O24</f>
        <v>2.1332926270436312</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2.1332926270436312</v>
      </c>
      <c r="AE25" s="207" t="s">
        <v>437</v>
      </c>
    </row>
    <row r="26" spans="1:33" s="201" customFormat="1" ht="24" x14ac:dyDescent="0.2">
      <c r="A26" s="164" t="s">
        <v>14</v>
      </c>
      <c r="B26" s="200" t="s">
        <v>484</v>
      </c>
      <c r="C26" s="206">
        <f t="shared" ref="C26:I26" si="7">SUM(C27:C30)</f>
        <v>0</v>
      </c>
      <c r="D26" s="206">
        <f t="shared" si="7"/>
        <v>2.1332926270436312</v>
      </c>
      <c r="E26" s="206">
        <f t="shared" si="7"/>
        <v>0</v>
      </c>
      <c r="F26" s="206">
        <f t="shared" si="7"/>
        <v>0</v>
      </c>
      <c r="G26" s="206">
        <f t="shared" si="7"/>
        <v>0</v>
      </c>
      <c r="H26" s="206">
        <f t="shared" si="7"/>
        <v>2.1332926270436312</v>
      </c>
      <c r="I26" s="217">
        <f t="shared" si="7"/>
        <v>0</v>
      </c>
      <c r="J26" s="217">
        <f t="shared" ref="J26:AD26" si="8">SUM(J27:J30)</f>
        <v>0</v>
      </c>
      <c r="K26" s="217">
        <f t="shared" ref="K26:O26" si="9">SUM(K27:K30)</f>
        <v>0</v>
      </c>
      <c r="L26" s="217">
        <f t="shared" si="9"/>
        <v>0</v>
      </c>
      <c r="M26" s="217">
        <f t="shared" si="9"/>
        <v>0</v>
      </c>
      <c r="N26" s="217">
        <f t="shared" si="9"/>
        <v>0</v>
      </c>
      <c r="O26" s="206">
        <f t="shared" si="9"/>
        <v>2.1332926270436312</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2.1332926270436312</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2.1332926270436312</v>
      </c>
      <c r="E30" s="207">
        <v>0</v>
      </c>
      <c r="F30" s="207">
        <v>0</v>
      </c>
      <c r="G30" s="207" t="str">
        <f>M30</f>
        <v>нд</v>
      </c>
      <c r="H30" s="207">
        <f>D30</f>
        <v>2.1332926270436312</v>
      </c>
      <c r="I30" s="218" t="s">
        <v>437</v>
      </c>
      <c r="J30" s="218" t="s">
        <v>437</v>
      </c>
      <c r="K30" s="218" t="s">
        <v>437</v>
      </c>
      <c r="L30" s="218" t="s">
        <v>437</v>
      </c>
      <c r="M30" s="218" t="s">
        <v>437</v>
      </c>
      <c r="N30" s="218" t="s">
        <v>437</v>
      </c>
      <c r="O30" s="218">
        <f>O24+'[4]2024'!$M$32/1000</f>
        <v>2.1332926270436312</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2.1332926270436312</v>
      </c>
      <c r="AE30" s="207" t="s">
        <v>437</v>
      </c>
    </row>
    <row r="31" spans="1:33" s="201" customFormat="1" ht="48" x14ac:dyDescent="0.2">
      <c r="A31" s="164" t="s">
        <v>13</v>
      </c>
      <c r="B31" s="200" t="s">
        <v>491</v>
      </c>
      <c r="C31" s="206">
        <f>C26</f>
        <v>0</v>
      </c>
      <c r="D31" s="206">
        <f t="shared" ref="D31:I31" si="15">D26</f>
        <v>2.1332926270436312</v>
      </c>
      <c r="E31" s="206">
        <f t="shared" si="15"/>
        <v>0</v>
      </c>
      <c r="F31" s="206">
        <f t="shared" si="15"/>
        <v>0</v>
      </c>
      <c r="G31" s="206">
        <f t="shared" si="15"/>
        <v>0</v>
      </c>
      <c r="H31" s="206">
        <f t="shared" si="15"/>
        <v>2.1332926270436312</v>
      </c>
      <c r="I31" s="217">
        <f t="shared" si="15"/>
        <v>0</v>
      </c>
      <c r="J31" s="217">
        <f t="shared" ref="J31:AE35" si="16">J26</f>
        <v>0</v>
      </c>
      <c r="K31" s="217">
        <f t="shared" ref="K31:O35" si="17">K26</f>
        <v>0</v>
      </c>
      <c r="L31" s="217">
        <f t="shared" si="17"/>
        <v>0</v>
      </c>
      <c r="M31" s="217">
        <f t="shared" si="17"/>
        <v>0</v>
      </c>
      <c r="N31" s="217">
        <f t="shared" si="17"/>
        <v>0</v>
      </c>
      <c r="O31" s="217">
        <f t="shared" si="17"/>
        <v>2.1332926270436312</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2.1332926270436312</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2.1332926270436312</v>
      </c>
      <c r="E35" s="207">
        <f t="shared" si="20"/>
        <v>0</v>
      </c>
      <c r="F35" s="207">
        <f t="shared" si="20"/>
        <v>0</v>
      </c>
      <c r="G35" s="207" t="str">
        <f t="shared" si="20"/>
        <v>нд</v>
      </c>
      <c r="H35" s="207">
        <f t="shared" si="20"/>
        <v>2.1332926270436312</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2.1332926270436312</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2.1332926270436312</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2.1332926270436312</v>
      </c>
      <c r="E68" s="206">
        <v>0</v>
      </c>
      <c r="F68" s="206">
        <v>0</v>
      </c>
      <c r="G68" s="206" t="str">
        <f>M68</f>
        <v>нд</v>
      </c>
      <c r="H68" s="206">
        <f>D68</f>
        <v>2.1332926270436312</v>
      </c>
      <c r="I68" s="217" t="s">
        <v>437</v>
      </c>
      <c r="J68" s="217" t="s">
        <v>437</v>
      </c>
      <c r="K68" s="217" t="s">
        <v>437</v>
      </c>
      <c r="L68" s="217" t="s">
        <v>437</v>
      </c>
      <c r="M68" s="217" t="s">
        <v>437</v>
      </c>
      <c r="N68" s="217" t="s">
        <v>437</v>
      </c>
      <c r="O68" s="217">
        <f>'[4]2024'!$P$32/1000</f>
        <v>2.1332926270436312</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2.1332926270436312</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0.7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[5]Лист1!C$28</f>
        <v>нет</v>
      </c>
      <c r="W21" s="144" t="str">
        <f>[5]Лист1!D$28</f>
        <v>850.24.00266</v>
      </c>
      <c r="X21" s="144" t="str">
        <f>[5]Лист1!E$28</f>
        <v>нет</v>
      </c>
      <c r="Y21" s="142" t="str">
        <f>[5]Лист1!F$28</f>
        <v>Петербургская сбытовая компания</v>
      </c>
      <c r="Z21" s="145" t="str">
        <f>[5]Лист1!G$28</f>
        <v>Лицензии для импортозамещения систем виртуализации и серверных операционных систем</v>
      </c>
      <c r="AA21" s="146">
        <f>[5]Лист1!H$28</f>
        <v>9.5395500000000002</v>
      </c>
      <c r="AB21" s="146">
        <f>[5]Лист1!I$28</f>
        <v>0</v>
      </c>
      <c r="AC21" s="145" t="str">
        <f>[5]Лист1!J$28</f>
        <v>КП ЕП: ООО "Бизкомм" №ИСХ-БК-240221/-9 от 21.02.2024</v>
      </c>
      <c r="AD21" s="145" t="str">
        <f>[5]Лист1!K$28</f>
        <v>прочие источники</v>
      </c>
      <c r="AE21" s="145" t="str">
        <f>[5]Лист1!L$28</f>
        <v>46.51</v>
      </c>
      <c r="AF21" s="145" t="str">
        <f>[5]Лист1!M$28</f>
        <v>Закупка у единственного поставщика</v>
      </c>
      <c r="AG21" s="145" t="str">
        <f>[5]Лист1!N$28</f>
        <v>Закупка у единственного поставщика</v>
      </c>
      <c r="AH21" s="145" t="str">
        <f>[5]Лист1!O$28</f>
        <v>нет</v>
      </c>
      <c r="AI21" s="143" t="str">
        <f>[5]Лист1!P$28</f>
        <v>нет</v>
      </c>
      <c r="AJ21" s="17" t="str">
        <f>[5]Лист1!Q$28</f>
        <v>нет</v>
      </c>
      <c r="AK21" s="17" t="str">
        <f>[5]Лист1!R$28</f>
        <v>нет</v>
      </c>
      <c r="AL21" s="143" t="str">
        <f>[5]Лист1!S$28</f>
        <v>нет</v>
      </c>
      <c r="AM21" s="145" t="str">
        <f>[5]Лист1!T$28</f>
        <v>да</v>
      </c>
      <c r="AN21" s="145" t="str">
        <f>[5]Лист1!U$28</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O_15.01.0435</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лицензий для импортозамещения систем виртуализации и серверных операционных систем,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2.1332926270436312</v>
      </c>
    </row>
    <row r="20" spans="1:4" s="26" customFormat="1" x14ac:dyDescent="0.25">
      <c r="A20" s="124">
        <v>2</v>
      </c>
      <c r="B20" s="125" t="s">
        <v>169</v>
      </c>
      <c r="C20" s="202" t="s">
        <v>437</v>
      </c>
    </row>
    <row r="21" spans="1:4" s="26" customFormat="1" ht="75" x14ac:dyDescent="0.25">
      <c r="A21" s="124">
        <v>3</v>
      </c>
      <c r="B21" s="125" t="s">
        <v>357</v>
      </c>
      <c r="C21" s="227" t="s">
        <v>590</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O_15.01.0435</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591</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592</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4" sqref="C24"/>
    </sheetView>
  </sheetViews>
  <sheetFormatPr defaultColWidth="9.140625" defaultRowHeight="15" x14ac:dyDescent="0.25"/>
  <cols>
    <col min="1" max="1" width="6.140625" style="160" customWidth="1"/>
    <col min="2" max="2" width="53.5703125" style="160" customWidth="1"/>
    <col min="3" max="3" width="164.8554687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O_15.01.0435</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216.75" customHeight="1" x14ac:dyDescent="0.25">
      <c r="A22" s="87">
        <v>4</v>
      </c>
      <c r="B22" s="95" t="s">
        <v>11</v>
      </c>
      <c r="C22" s="3" t="s">
        <v>588</v>
      </c>
      <c r="D22" s="159"/>
      <c r="E22" s="159"/>
      <c r="F22" s="159"/>
      <c r="G22" s="159"/>
      <c r="H22" s="159"/>
      <c r="I22" s="159"/>
      <c r="J22" s="159"/>
      <c r="K22" s="159"/>
      <c r="L22" s="159"/>
      <c r="M22" s="159"/>
      <c r="N22" s="159"/>
      <c r="O22" s="159"/>
      <c r="P22" s="159"/>
      <c r="Q22" s="159"/>
      <c r="R22" s="159"/>
      <c r="S22" s="159"/>
      <c r="T22" s="159"/>
      <c r="U22" s="159"/>
    </row>
    <row r="23" spans="1:21" ht="372" customHeight="1" x14ac:dyDescent="0.25">
      <c r="A23" s="87">
        <v>5</v>
      </c>
      <c r="B23" s="95" t="s">
        <v>433</v>
      </c>
      <c r="C23" s="235" t="s">
        <v>589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584</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38.75" customHeight="1" x14ac:dyDescent="0.25">
      <c r="A26" s="87">
        <v>8</v>
      </c>
      <c r="B26" s="95" t="s">
        <v>121</v>
      </c>
      <c r="C26" s="3"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5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O_15.01.0435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Приобретение лицензий для импортозамещения систем виртуализации и серверных операционных систем,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2024-10-29T14:22:48Z</dcterms:modified>
</cp:coreProperties>
</file>