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filterPrivacy="1" defaultThemeVersion="124226"/>
  <xr:revisionPtr revIDLastSave="0" documentId="13_ncr:1_{37AD0E89-0ADC-46A8-9097-166003B17710}" xr6:coauthVersionLast="36" xr6:coauthVersionMax="36" xr10:uidLastSave="{00000000-0000-0000-0000-000000000000}"/>
  <bookViews>
    <workbookView xWindow="0" yWindow="0" windowWidth="28800" windowHeight="11748" xr2:uid="{00000000-000D-0000-FFFF-FFFF00000000}"/>
  </bookViews>
  <sheets>
    <sheet name="пк" sheetId="2" r:id="rId1"/>
  </sheets>
  <calcPr calcId="191029"/>
</workbook>
</file>

<file path=xl/calcChain.xml><?xml version="1.0" encoding="utf-8"?>
<calcChain xmlns="http://schemas.openxmlformats.org/spreadsheetml/2006/main">
  <c r="B12" i="2" l="1"/>
  <c r="C14" i="2" l="1"/>
  <c r="C15" i="2"/>
  <c r="C13" i="2"/>
  <c r="H7" i="2" l="1"/>
  <c r="H8" i="2"/>
  <c r="H6" i="2"/>
  <c r="B7" i="2"/>
  <c r="B8" i="2"/>
  <c r="B6" i="2" l="1"/>
  <c r="D9" i="2" l="1"/>
  <c r="D10" i="2" s="1"/>
  <c r="C8" i="2"/>
  <c r="C7" i="2"/>
  <c r="B9" i="2"/>
  <c r="F6" i="2" l="1"/>
  <c r="F8" i="2"/>
  <c r="G8" i="2" s="1"/>
  <c r="C6" i="2"/>
  <c r="C9" i="2" s="1"/>
  <c r="C10" i="2" s="1"/>
  <c r="F7" i="2"/>
  <c r="G7" i="2" s="1"/>
  <c r="F9" i="2" l="1"/>
  <c r="F10" i="2" s="1"/>
  <c r="G6" i="2"/>
  <c r="G9" i="2" s="1"/>
  <c r="G10" i="2" s="1"/>
</calcChain>
</file>

<file path=xl/sharedStrings.xml><?xml version="1.0" encoding="utf-8"?>
<sst xmlns="http://schemas.openxmlformats.org/spreadsheetml/2006/main" count="27" uniqueCount="26">
  <si>
    <t>Среднее</t>
  </si>
  <si>
    <t>Контрагент</t>
  </si>
  <si>
    <t>НДС 20%</t>
  </si>
  <si>
    <t>Количество ПК</t>
  </si>
  <si>
    <t>ед. изм.</t>
  </si>
  <si>
    <r>
      <t>Показатель</t>
    </r>
    <r>
      <rPr>
        <b/>
        <vertAlign val="superscript"/>
        <sz val="10"/>
        <color theme="0"/>
        <rFont val="Calibri"/>
        <family val="2"/>
        <charset val="204"/>
        <scheme val="minor"/>
      </rPr>
      <t>1</t>
    </r>
  </si>
  <si>
    <t>2023
1 кв</t>
  </si>
  <si>
    <t>2023
2 кв</t>
  </si>
  <si>
    <t>2023
3 кв</t>
  </si>
  <si>
    <t>2023
4 кв</t>
  </si>
  <si>
    <t>Обменный курс рубль/ доллар США среднегодовое значение</t>
  </si>
  <si>
    <t>руб.</t>
  </si>
  <si>
    <t>Коэффициент Обменный курс рубль/ доллар США</t>
  </si>
  <si>
    <t>ПК Гравитон Д12И (без НДС)</t>
  </si>
  <si>
    <t>Обменный курс рубль/ доллар США на 2024 (среднегодовое значение)</t>
  </si>
  <si>
    <t>ООО «СистемГрупп»</t>
  </si>
  <si>
    <t>ООО «Гало»</t>
  </si>
  <si>
    <t>ООО «ГРИФОН»</t>
  </si>
  <si>
    <t>Обменный курс рубль/ доллар США на 19.06.2023</t>
  </si>
  <si>
    <t>Обменный курс рубль/ доллар США на 16.06.2023</t>
  </si>
  <si>
    <t>Стоимость проекта 15.01.___ определена на основании КП .Применены данные ЕСУ 2023-2042 (проект 2023.04.21)</t>
  </si>
  <si>
    <t>Расчёт стоимости проекта 15.01.____ «Приобретение персональных компьютеров 2024»</t>
  </si>
  <si>
    <t>Полная стоимость КП в 2023 без НДС</t>
  </si>
  <si>
    <t>Полная стоимость КП в 2023 с НДС</t>
  </si>
  <si>
    <t>Стоимость для ИПР с учётом коэффициентов на 2024 без НДС</t>
  </si>
  <si>
    <t>Стоимость для ИПР с учётом коэффициентов на 2024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</si>
</sst>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\ _₽"/>
    <numFmt numFmtId="165" formatCode="_-* #,##0.000\ _₽_-;\-* #,##0.000\ _₽_-;_-* &quot;-&quot;???\ _₽_-;_-@_-"/>
    <numFmt numFmtId="167" formatCode="#,##0.00_ ;\-#,##0.00\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0"/>
      <name val="Calibri"/>
      <family val="2"/>
      <charset val="204"/>
      <scheme val="minor"/>
    </font>
    <font>
      <b/>
      <vertAlign val="superscript"/>
      <sz val="10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8" fillId="0" borderId="0"/>
    <xf numFmtId="0" fontId="9" fillId="0" borderId="0"/>
  </cellStyleXfs>
  <cellXfs count="3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Fill="1" applyBorder="1"/>
    <xf numFmtId="0" fontId="2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/>
    <xf numFmtId="165" fontId="0" fillId="0" borderId="1" xfId="0" applyNumberFormat="1" applyFill="1" applyBorder="1"/>
    <xf numFmtId="0" fontId="1" fillId="0" borderId="1" xfId="0" applyNumberFormat="1" applyFont="1" applyBorder="1" applyAlignment="1">
      <alignment horizontal="center"/>
    </xf>
    <xf numFmtId="4" fontId="0" fillId="0" borderId="0" xfId="0" applyNumberFormat="1"/>
    <xf numFmtId="0" fontId="0" fillId="0" borderId="0" xfId="0" applyFont="1"/>
    <xf numFmtId="4" fontId="10" fillId="3" borderId="1" xfId="1" applyNumberFormat="1" applyFont="1" applyFill="1" applyBorder="1" applyAlignment="1"/>
    <xf numFmtId="0" fontId="5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6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 applyProtection="1">
      <alignment horizontal="center" vertical="center" wrapText="1" readingOrder="1"/>
      <protection locked="0"/>
    </xf>
    <xf numFmtId="0" fontId="4" fillId="5" borderId="1" xfId="2" applyFont="1" applyFill="1" applyBorder="1" applyAlignment="1" applyProtection="1">
      <alignment horizontal="center" vertical="center" wrapText="1" readingOrder="1"/>
      <protection locked="0"/>
    </xf>
    <xf numFmtId="0" fontId="5" fillId="6" borderId="1" xfId="3" applyFont="1" applyFill="1" applyBorder="1"/>
    <xf numFmtId="0" fontId="5" fillId="6" borderId="1" xfId="4" applyFont="1" applyFill="1" applyBorder="1" applyAlignment="1">
      <alignment horizontal="center"/>
    </xf>
    <xf numFmtId="2" fontId="5" fillId="6" borderId="1" xfId="3" applyNumberFormat="1" applyFont="1" applyFill="1" applyBorder="1" applyAlignment="1">
      <alignment horizontal="center" vertical="center"/>
    </xf>
    <xf numFmtId="167" fontId="5" fillId="5" borderId="1" xfId="3" applyNumberFormat="1" applyFont="1" applyFill="1" applyBorder="1" applyAlignment="1">
      <alignment horizontal="center" vertical="center"/>
    </xf>
  </cellXfs>
  <cellStyles count="5">
    <cellStyle name="Normal_SHEET" xfId="4" xr:uid="{AA529B31-F1ED-44D9-96A5-0F87B62ACD3F}"/>
    <cellStyle name="Обычный" xfId="0" builtinId="0"/>
    <cellStyle name="Обычный 19" xfId="2" xr:uid="{5EEEEA85-8A16-4702-A754-92E7FF8C1B2B}"/>
    <cellStyle name="Обычный_(ИПГУ)_6m 2010 анализа" xfId="3" xr:uid="{3BAAF432-A084-4CB8-939A-97B877F6F5C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4"/>
  <sheetViews>
    <sheetView tabSelected="1" zoomScale="87" zoomScaleNormal="87" workbookViewId="0">
      <selection activeCell="M5" sqref="M5"/>
    </sheetView>
  </sheetViews>
  <sheetFormatPr defaultRowHeight="14.4" x14ac:dyDescent="0.3"/>
  <cols>
    <col min="1" max="1" width="26" customWidth="1"/>
    <col min="2" max="3" width="18.88671875" customWidth="1"/>
    <col min="4" max="4" width="15.88671875" style="19" bestFit="1" customWidth="1"/>
    <col min="5" max="5" width="13.33203125" customWidth="1"/>
    <col min="6" max="6" width="20" customWidth="1"/>
    <col min="7" max="7" width="19.5546875" customWidth="1"/>
    <col min="8" max="8" width="14.88671875" customWidth="1"/>
  </cols>
  <sheetData>
    <row r="1" spans="1:9" x14ac:dyDescent="0.3">
      <c r="A1" s="3" t="s">
        <v>21</v>
      </c>
    </row>
    <row r="3" spans="1:9" x14ac:dyDescent="0.3">
      <c r="A3" t="s">
        <v>20</v>
      </c>
    </row>
    <row r="5" spans="1:9" ht="57.6" x14ac:dyDescent="0.3">
      <c r="A5" s="4" t="s">
        <v>1</v>
      </c>
      <c r="B5" s="5" t="s">
        <v>22</v>
      </c>
      <c r="C5" s="5" t="s">
        <v>23</v>
      </c>
      <c r="D5" s="5" t="s">
        <v>13</v>
      </c>
      <c r="E5" s="5" t="s">
        <v>3</v>
      </c>
      <c r="F5" s="5" t="s">
        <v>24</v>
      </c>
      <c r="G5" s="5" t="s">
        <v>25</v>
      </c>
      <c r="H5" s="7" t="s">
        <v>12</v>
      </c>
      <c r="I5" s="8" t="s">
        <v>2</v>
      </c>
    </row>
    <row r="6" spans="1:9" x14ac:dyDescent="0.3">
      <c r="A6" s="1" t="s">
        <v>15</v>
      </c>
      <c r="B6" s="2">
        <f>D6*E6</f>
        <v>15970456.800000001</v>
      </c>
      <c r="C6" s="2">
        <f>B6*I6</f>
        <v>19164548.16</v>
      </c>
      <c r="D6" s="20">
        <v>66543.570000000007</v>
      </c>
      <c r="E6" s="17">
        <v>240</v>
      </c>
      <c r="F6" s="10">
        <f>B6*H6</f>
        <v>20215792.178806614</v>
      </c>
      <c r="G6" s="10">
        <f>F6*I6</f>
        <v>24258950.614567935</v>
      </c>
      <c r="H6" s="16">
        <f>B12/B13</f>
        <v>1.2658242924401895</v>
      </c>
      <c r="I6" s="12">
        <v>1.2</v>
      </c>
    </row>
    <row r="7" spans="1:9" x14ac:dyDescent="0.3">
      <c r="A7" s="1" t="s">
        <v>16</v>
      </c>
      <c r="B7" s="2">
        <f t="shared" ref="B7:B8" si="0">D7*E7</f>
        <v>16540831.200000001</v>
      </c>
      <c r="C7" s="2">
        <f>B7*I7</f>
        <v>19848997.440000001</v>
      </c>
      <c r="D7" s="20">
        <v>68920.13</v>
      </c>
      <c r="E7" s="17">
        <v>240</v>
      </c>
      <c r="F7" s="10">
        <f>B7*H7</f>
        <v>21015705.237023879</v>
      </c>
      <c r="G7" s="10">
        <f>F7*I7</f>
        <v>25218846.284428652</v>
      </c>
      <c r="H7" s="16">
        <f>B12/B15</f>
        <v>1.2705350162223938</v>
      </c>
      <c r="I7" s="12">
        <v>1.2</v>
      </c>
    </row>
    <row r="8" spans="1:9" x14ac:dyDescent="0.3">
      <c r="A8" s="1" t="s">
        <v>17</v>
      </c>
      <c r="B8" s="2">
        <f t="shared" si="0"/>
        <v>16377866.4</v>
      </c>
      <c r="C8" s="2">
        <f>B8*I8</f>
        <v>19653439.68</v>
      </c>
      <c r="D8" s="20">
        <v>68241.11</v>
      </c>
      <c r="E8" s="17">
        <v>240</v>
      </c>
      <c r="F8" s="10">
        <f>B8*H8</f>
        <v>20808652.7522122</v>
      </c>
      <c r="G8" s="10">
        <f>F8*I8</f>
        <v>24970383.302654639</v>
      </c>
      <c r="H8" s="16">
        <f>B12/B14</f>
        <v>1.2705350162223938</v>
      </c>
      <c r="I8" s="12">
        <v>1.2</v>
      </c>
    </row>
    <row r="9" spans="1:9" x14ac:dyDescent="0.3">
      <c r="A9" s="4" t="s">
        <v>0</v>
      </c>
      <c r="B9" s="6">
        <f t="shared" ref="B9:G9" si="1">SUM(B6:B8)/3</f>
        <v>16296384.799999999</v>
      </c>
      <c r="C9" s="6">
        <f>SUM(C6:C8)/3</f>
        <v>19555661.760000002</v>
      </c>
      <c r="D9" s="15">
        <f>SUM(D6:D8)/3</f>
        <v>67901.603333333333</v>
      </c>
      <c r="E9" s="6"/>
      <c r="F9" s="9">
        <f t="shared" si="1"/>
        <v>20680050.056014229</v>
      </c>
      <c r="G9" s="9">
        <f t="shared" si="1"/>
        <v>24816060.067217078</v>
      </c>
      <c r="H9" s="11"/>
      <c r="I9" s="12"/>
    </row>
    <row r="10" spans="1:9" x14ac:dyDescent="0.3">
      <c r="C10" s="6">
        <f t="shared" ref="C10:D10" si="2">C9/1000</f>
        <v>19555.661760000003</v>
      </c>
      <c r="D10" s="14">
        <f t="shared" si="2"/>
        <v>67.901603333333327</v>
      </c>
      <c r="E10" s="3"/>
      <c r="F10" s="9">
        <f>ROUND(F9/1000,5)</f>
        <v>20680.050060000001</v>
      </c>
      <c r="G10" s="9">
        <f>ROUND(G9/1000,5)</f>
        <v>24816.06007</v>
      </c>
      <c r="H10" s="13"/>
      <c r="I10" s="13"/>
    </row>
    <row r="12" spans="1:9" ht="39.6" x14ac:dyDescent="0.3">
      <c r="A12" s="21" t="s">
        <v>14</v>
      </c>
      <c r="B12" s="22">
        <f>H18</f>
        <v>106.28</v>
      </c>
    </row>
    <row r="13" spans="1:9" ht="26.4" x14ac:dyDescent="0.3">
      <c r="A13" s="21" t="s">
        <v>19</v>
      </c>
      <c r="B13" s="23">
        <v>83.961100000000002</v>
      </c>
      <c r="C13" t="str">
        <f>A6</f>
        <v>ООО «СистемГрупп»</v>
      </c>
    </row>
    <row r="14" spans="1:9" ht="26.4" x14ac:dyDescent="0.3">
      <c r="A14" s="21" t="s">
        <v>18</v>
      </c>
      <c r="B14" s="23">
        <v>83.649799999999999</v>
      </c>
      <c r="C14" t="str">
        <f>A8</f>
        <v>ООО «ГРИФОН»</v>
      </c>
    </row>
    <row r="15" spans="1:9" ht="26.4" x14ac:dyDescent="0.3">
      <c r="A15" s="21" t="s">
        <v>18</v>
      </c>
      <c r="B15" s="23">
        <v>83.649799999999999</v>
      </c>
      <c r="C15" t="str">
        <f>A7</f>
        <v>ООО «Гало»</v>
      </c>
    </row>
    <row r="17" spans="1:12" ht="27.6" x14ac:dyDescent="0.3">
      <c r="A17" s="24" t="s">
        <v>5</v>
      </c>
      <c r="B17" s="24" t="s">
        <v>4</v>
      </c>
      <c r="C17" s="25">
        <v>2023</v>
      </c>
      <c r="D17" s="26" t="s">
        <v>6</v>
      </c>
      <c r="E17" s="26" t="s">
        <v>7</v>
      </c>
      <c r="F17" s="26" t="s">
        <v>8</v>
      </c>
      <c r="G17" s="26" t="s">
        <v>9</v>
      </c>
      <c r="H17" s="25">
        <v>2024</v>
      </c>
      <c r="I17" s="25">
        <v>2025</v>
      </c>
      <c r="J17" s="25">
        <v>2026</v>
      </c>
      <c r="K17" s="25">
        <v>2027</v>
      </c>
      <c r="L17" s="25">
        <v>2028</v>
      </c>
    </row>
    <row r="18" spans="1:12" x14ac:dyDescent="0.3">
      <c r="A18" s="27" t="s">
        <v>10</v>
      </c>
      <c r="B18" s="28" t="s">
        <v>11</v>
      </c>
      <c r="C18" s="29">
        <v>88.85</v>
      </c>
      <c r="D18" s="30">
        <v>72.72</v>
      </c>
      <c r="E18" s="30">
        <v>84.79</v>
      </c>
      <c r="F18" s="30">
        <v>95.97</v>
      </c>
      <c r="G18" s="30">
        <v>101.96</v>
      </c>
      <c r="H18" s="29">
        <v>106.28</v>
      </c>
      <c r="I18" s="29">
        <v>107.8</v>
      </c>
      <c r="J18" s="29">
        <v>108.22</v>
      </c>
      <c r="K18" s="29">
        <v>109.66</v>
      </c>
      <c r="L18" s="29">
        <v>111.12</v>
      </c>
    </row>
    <row r="24" spans="1:12" x14ac:dyDescent="0.3">
      <c r="E24" s="18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2023-07-11T14:13:23Z</dcterms:modified>
</cp:coreProperties>
</file>