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67173891-BE86-48D9-8EDC-93C30B59A297}"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68" i="31" l="1"/>
  <c r="O30" i="31"/>
  <c r="O25" i="31"/>
  <c r="O24" i="31"/>
  <c r="AN21" i="28" l="1"/>
  <c r="AM21" i="28"/>
  <c r="AL21" i="28"/>
  <c r="AK21" i="28"/>
  <c r="AJ21" i="28"/>
  <c r="AI21" i="28"/>
  <c r="AH21" i="28"/>
  <c r="AG21" i="28"/>
  <c r="AF21" i="28"/>
  <c r="AE21" i="28"/>
  <c r="AD21" i="28"/>
  <c r="AC21" i="28"/>
  <c r="AB21" i="28"/>
  <c r="AA21" i="28"/>
  <c r="Z21" i="28"/>
  <c r="Y21" i="28"/>
  <c r="X21" i="28"/>
  <c r="W21" i="28"/>
  <c r="V21" i="28"/>
  <c r="O35" i="31" l="1"/>
  <c r="S26" i="31"/>
  <c r="O34" i="31"/>
  <c r="O33" i="31"/>
  <c r="O32" i="31"/>
  <c r="O21" i="31" l="1"/>
  <c r="O26" i="31"/>
  <c r="O31" i="31" s="1"/>
  <c r="W26" i="31"/>
  <c r="T24" i="31" l="1"/>
  <c r="T21" i="31" s="1"/>
  <c r="U26" i="31"/>
  <c r="V26" i="3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I24" i="31"/>
  <c r="M21" i="31"/>
  <c r="K21" i="31"/>
  <c r="I21" i="31"/>
  <c r="G25" i="31" l="1"/>
  <c r="G24" i="31"/>
  <c r="G68" i="31"/>
  <c r="F35" i="31"/>
  <c r="E35" i="31"/>
  <c r="F34" i="31"/>
  <c r="E34" i="31"/>
  <c r="H33" i="31"/>
  <c r="G33" i="31"/>
  <c r="F33" i="31"/>
  <c r="E33" i="31"/>
  <c r="D33" i="31"/>
  <c r="C33" i="31"/>
  <c r="H32" i="31"/>
  <c r="G32" i="31"/>
  <c r="F32" i="31"/>
  <c r="E32" i="31"/>
  <c r="D32" i="31"/>
  <c r="C32" i="31"/>
  <c r="G30" i="31"/>
  <c r="G35" i="31" s="1"/>
  <c r="H29" i="31"/>
  <c r="H34" i="31" s="1"/>
  <c r="G29" i="31"/>
  <c r="G34" i="31" s="1"/>
  <c r="F26" i="31"/>
  <c r="F31" i="31" s="1"/>
  <c r="E26" i="31"/>
  <c r="E31" i="31" s="1"/>
  <c r="F21" i="31"/>
  <c r="E21" i="31"/>
  <c r="AD80" i="31"/>
  <c r="AC80" i="31"/>
  <c r="P68" i="31"/>
  <c r="AD68" i="31"/>
  <c r="D68" i="31" s="1"/>
  <c r="H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R26" i="31"/>
  <c r="Q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H35" i="31" s="1"/>
  <c r="AD35" i="31"/>
  <c r="H26" i="31" l="1"/>
  <c r="H31" i="31" s="1"/>
  <c r="D35" i="3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<sst xmlns="http://schemas.openxmlformats.org/spreadsheetml/2006/main" count="3290" uniqueCount="593">
  <si>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</si>
  <si>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</si>
  <si>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</si>
  <si>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</si>
  <si>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</si>
  <si>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</si>
  <si>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</si>
  <si>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</si>
  <si>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</si>
  <si>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</si>
  <si>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</si>
  <si>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</si>
  <si>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</si>
  <si>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</si>
  <si>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</si>
  <si>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</si>
  <si>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</si>
  <si>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</si>
  <si>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</si>
  <si>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</si>
  <si>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</si>
  <si>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</si>
  <si>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</si>
  <si>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</si>
  <si>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</si>
  <si>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</si>
  <si>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</si>
  <si>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</si>
  <si>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</si>
  <si>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</si>
  <si>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</si>
  <si>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</si>
  <si>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</si>
  <si>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</si>
  <si>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</si>
  <si>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</si>
  <si>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</si>
  <si>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</si>
  <si>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</si>
  <si>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</si>
  <si>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</si>
  <si>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</si>
  <si>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</si>
  <si>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</si>
  <si>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</si>
  <si>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</si>
  <si>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</si>
  <si>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</si>
  <si>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</si>
  <si>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</si>
  <si>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</si>
  <si>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</si>
  <si>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</si>
  <si>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</si>
  <si>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</si>
  <si>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</si>
  <si>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</si>
  <si>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</si>
  <si>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</si>
  <si>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</si>
  <si>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</si>
  <si>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</si>
  <si>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</si>
  <si>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</si>
  <si>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</si>
  <si>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</si>
  <si>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</si>
  <si>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</si>
  <si>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</si>
  <si>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</si>
  <si>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</si>
  <si>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</si>
  <si>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</si>
  <si>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</si>
  <si>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</si>
  <si>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</si>
  <si>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</si>
  <si>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</si>
  <si>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</si>
  <si>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</si>
  <si>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</si>
  <si>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</si>
  <si>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</si>
  <si>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</si>
  <si>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</si>
  <si>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</si>
  <si>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</si>
  <si>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</si>
  <si>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</si>
  <si>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</si>
  <si>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</si>
  <si>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</si>
  <si>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</si>
  <si>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</si>
  <si>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</si>
  <si>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</si>
  <si>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</si>
  <si>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</si>
  <si>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</si>
  <si>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</si>
  <si>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</si>
  <si>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</si>
  <si>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</si>
  <si>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</si>
  <si>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</si>
  <si>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</si>
  <si>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</si>
  <si>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</si>
  <si>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</si>
  <si>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</si>
  <si>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</si>
  <si>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</si>
  <si>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</si>
  <si>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</si>
  <si>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</si>
  <si>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</si>
  <si>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</si>
  <si>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</si>
  <si>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</si>
  <si>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</si>
  <si>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</si>
  <si>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</si>
  <si>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</si>
  <si>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</si>
  <si>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</si>
  <si>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</si>
  <si>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</si>
  <si>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</si>
  <si>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</si>
  <si>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</si>
  <si>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</si>
  <si>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</si>
  <si>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</si>
  <si>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</si>
  <si>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</si>
  <si>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</si>
  <si>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</si>
  <si>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</si>
  <si>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</si>
  <si>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</si>
  <si>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</si>
  <si>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</si>
  <si>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</si>
  <si>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</si>
  <si>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</si>
  <si>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</si>
  <si>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</si>
  <si>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</si>
  <si>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</si>
  <si>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</si>
  <si>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</si>
  <si>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</si>
  <si>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</si>
  <si>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</si>
  <si>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</si>
  <si>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</si>
  <si>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</si>
  <si>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</si>
  <si>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</si>
  <si>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</si>
  <si>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</si>
  <si>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</si>
  <si>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</si>
  <si>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</si>
  <si>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</si>
  <si>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</si>
  <si>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</si>
  <si>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</si>
  <si>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</si>
  <si>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</si>
  <si>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</si>
  <si>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</si>
  <si>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</si>
  <si>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</si>
  <si>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</si>
  <si>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</si>
  <si>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</si>
  <si>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</si>
  <si>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</si>
  <si>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</si>
  <si>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</si>
  <si>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</si>
  <si>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</si>
  <si>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</si>
  <si>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</si>
  <si>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</si>
  <si>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</si>
  <si>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</si>
  <si>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</si>
  <si>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</si>
  <si>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</si>
  <si>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</si>
  <si>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</si>
  <si>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</si>
  <si>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</si>
  <si>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</si>
  <si>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</si>
  <si>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</si>
  <si>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</si>
  <si>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</si>
  <si>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</si>
  <si>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</si>
  <si>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</si>
  <si>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</si>
  <si>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</si>
  <si>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</si>
  <si>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</si>
  <si>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</si>
  <si>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</si>
  <si>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</si>
  <si>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</si>
  <si>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</si>
  <si>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</si>
  <si>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</si>
  <si>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</si>
  <si>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</si>
  <si>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</si>
  <si>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</si>
  <si>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</si>
  <si>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</si>
  <si>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</si>
  <si>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</si>
  <si>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</si>
  <si>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</si>
  <si>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</si>
  <si>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</si>
  <si>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</si>
  <si>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</si>
  <si>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</si>
  <si>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</si>
  <si>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</si>
  <si>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</si>
  <si>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</si>
  <si>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</si>
  <si>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</si>
  <si>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</si>
  <si>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</si>
  <si>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</si>
  <si>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</si>
  <si>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</si>
  <si>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</si>
  <si>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</si>
  <si>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</si>
  <si>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</si>
  <si>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</si>
  <si>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</si>
  <si>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</si>
  <si>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</si>
  <si>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</si>
  <si>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</si>
  <si>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</si>
  <si>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</si>
  <si>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</si>
  <si>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</si>
  <si>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</si>
  <si>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</si>
  <si>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</si>
  <si>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</si>
  <si>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</si>
  <si>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</si>
  <si>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</si>
  <si>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</si>
  <si>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</si>
  <si>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</si>
  <si>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</si>
  <si>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</si>
  <si>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</si>
  <si>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</si>
  <si>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</si>
  <si>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</si>
  <si>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</si>
  <si>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</si>
  <si>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</si>
  <si>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</si>
  <si>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</si>
  <si>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</si>
  <si>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</si>
  <si>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</si>
  <si>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</si>
  <si>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</si>
  <si>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</si>
  <si>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</si>
  <si>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</si>
  <si>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</si>
  <si>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</si>
  <si>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</si>
  <si>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</si>
  <si>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</si>
  <si>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</si>
  <si>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</si>
  <si>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</si>
  <si>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</si>
  <si>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</si>
  <si>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</si>
  <si>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</si>
  <si>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</si>
  <si>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</si>
  <si>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</si>
  <si>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</si>
  <si>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</si>
  <si>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</si>
  <si>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</si>
  <si>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</si>
  <si>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</si>
  <si>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</si>
  <si>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</si>
  <si>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</si>
  <si>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</si>
  <si>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</si>
  <si>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</si>
  <si>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</si>
  <si>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</si>
  <si>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</si>
  <si>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</si>
  <si>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</si>
  <si>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</si>
  <si>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</si>
  <si>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</si>
  <si>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</si>
  <si>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</si>
  <si>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</si>
  <si>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</si>
  <si>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</si>
  <si>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</si>
  <si>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</si>
  <si>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</si>
  <si>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</si>
  <si>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</si>
  <si>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</si>
  <si>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</si>
  <si>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</si>
  <si>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</si>
  <si>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</si>
  <si>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</si>
  <si>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</si>
  <si>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</si>
  <si>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</si>
  <si>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</si>
  <si>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</si>
  <si>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</si>
  <si>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</si>
  <si>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</si>
  <si>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</si>
  <si>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</si>
  <si>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</si>
  <si>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</si>
  <si>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</si>
  <si>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</si>
  <si>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</si>
  <si>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</si>
  <si>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</si>
  <si>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</si>
  <si>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</si>
  <si>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</si>
  <si>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</si>
  <si>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</si>
  <si>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</si>
  <si>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</si>
  <si>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</si>
  <si>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</si>
  <si>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</si>
  <si>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</si>
  <si>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</si>
  <si>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</si>
  <si>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</si>
  <si>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</si>
  <si>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</si>
  <si>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</si>
  <si>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</si>
  <si>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</si>
  <si>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</si>
  <si>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</si>
  <si>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</si>
  <si>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</si>
  <si>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</si>
  <si>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</si>
  <si>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</si>
  <si>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</si>
  <si>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</si>
  <si>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</si>
  <si>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</si>
  <si>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</si>
  <si>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</si>
  <si>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</si>
  <si>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</si>
  <si>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</si>
  <si>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</si>
  <si>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</si>
  <si>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</si>
  <si>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</si>
  <si>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</si>
  <si>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</si>
  <si>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</si>
  <si>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</si>
  <si>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</si>
  <si>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</si>
  <si>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</si>
  <si>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</si>
  <si>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</si>
  <si>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</si>
  <si>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</si>
  <si>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</si>
  <si>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</si>
  <si>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</si>
  <si>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</si>
  <si>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</si>
  <si>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</si>
  <si>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</si>
  <si>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</si>
  <si>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</si>
  <si>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</si>
  <si>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</si>
  <si>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</si>
  <si>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</si>
  <si>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</si>
  <si>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</si>
  <si>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</si>
  <si>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</si>
  <si>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</si>
  <si>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</si>
  <si>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</si>
  <si>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</si>
  <si>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</si>
  <si>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</si>
  <si>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</si>
  <si>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</si>
  <si>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</si>
  <si>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</si>
  <si>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</si>
  <si>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</si>
  <si>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</si>
  <si>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</si>
  <si>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</si>
  <si>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</si>
  <si>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</si>
  <si>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</si>
  <si>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</si>
  <si>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</si>
  <si>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</si>
  <si>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</si>
  <si>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</si>
  <si>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</si>
  <si>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</si>
  <si>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</si>
  <si>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</si>
  <si>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</si>
  <si>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</si>
  <si>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</si>
  <si>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</si>
  <si>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</si>
  <si>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</si>
  <si>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</si>
  <si>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</si>
  <si>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</si>
  <si>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</si>
  <si>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</si>
  <si>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</si>
  <si>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</si>
  <si>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</si>
  <si>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</si>
  <si>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</si>
  <si>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</si>
  <si>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</si>
  <si>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</si>
  <si>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</si>
  <si>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</si>
  <si>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</si>
  <si>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</si>
  <si>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</si>
  <si>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</si>
  <si>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</si>
  <si>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</si>
  <si>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</si>
  <si>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</si>
  <si>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</si>
  <si>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</si>
  <si>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</si>
  <si>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</si>
  <si>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</si>
  <si>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</si>
  <si>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</si>
  <si>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</si>
  <si>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</si>
  <si>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</si>
  <si>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</si>
  <si>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</si>
  <si>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</si>
  <si>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</si>
  <si>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</si>
  <si>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</si>
  <si>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</si>
  <si>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</si>
  <si>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</si>
  <si>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</si>
  <si>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</si>
  <si>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</si>
  <si>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</si>
  <si>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</si>
  <si>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</si>
  <si>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</si>
  <si>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</si>
  <si>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</si>
  <si>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</si>
  <si>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</si>
  <si>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</si>
  <si>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</si>
  <si>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</si>
  <si>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</si>
  <si>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</si>
  <si>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</si>
  <si>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</si>
  <si>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</si>
  <si>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</si>
  <si>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</si>
  <si>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</si>
  <si>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</si>
  <si>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</si>
  <si>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</si>
  <si>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</si>
  <si>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</si>
  <si>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</si>
  <si>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</si>
  <si>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</si>
  <si>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</si>
  <si>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</si>
  <si>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</si>
  <si>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</si>
  <si>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</si>
  <si>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</si>
  <si>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</si>
  <si>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</si>
  <si>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</si>
  <si>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</si>
  <si>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</si>
  <si>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</si>
  <si>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</si>
  <si>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</si>
  <si>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</si>
  <si>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</si>
  <si>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</si>
  <si>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</si>
  <si>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</si>
  <si>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</si>
  <si>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</si>
  <si>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</si>
  <si>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</si>
  <si>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</si>
  <si>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</si>
  <si>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</si>
  <si>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</si>
  <si>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</si>
  <si>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</si>
  <si>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</si>
  <si>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</si>
  <si>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</si>
  <si>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</si>
  <si>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</si>
  <si>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</si>
  <si>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</si>
  <si>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</si>
  <si>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</si>
  <si>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</si>
  <si>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</si>
  <si>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</si>
  <si>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</si>
  <si>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</si>
  <si>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</si>
  <si>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</si>
  <si>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</si>
  <si>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</si>
  <si>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</si>
  <si>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</si>
  <si>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</si>
  <si>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</si>
  <si>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</si>
  <si>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</si>
  <si>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</si>
  <si>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</si>
  <si>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</si>
  <si>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O_15.01.0410</t>
  </si>
  <si>
    <t>Приобретение лицензии импортозамещенной системы управления базами данных , объект НМА 1 шт.</t>
  </si>
  <si>
    <t>1.3.4.2 Создание, приобретение прочих объектов нематериальных активов</t>
  </si>
  <si>
    <t>Полная стоимость проекта с учётом двух регионов присутствия -200 271 тыс. руб.</t>
  </si>
  <si>
    <t>Коммерческое предложение
КП № ИСХ-БК-231018-19 от 18.10.2023_Postgres.pdf</t>
  </si>
  <si>
    <t>В настоящее время, в инфраструктуре и информационных системах АО «Петербургская сбытовая компания» используется ряд иностранных программных продуктов, относящихся к системам управления базами данных (СУБД), включая продукты Oracle и Microsoft. Данные СУБД в своей работе используют ключевые производственные информационные системы сбытового сегмента (биллинги и CRM), а также большинство локальных ИТ-систем.
Все иностранное ПО данной категории подлежит поэтапной замене на отечественные программные продукты в рамках процесса импортозамещения, с учетом положений Стратегии цифровой трансформации Группы «Интер РАО», утвержденной Cоветом директоров ПАО «Интер РАО» от 27.12.2022 (протокол от 28.12.2022) и Приказа ПАО «Интер РАО» от 13.09.2022 № ИРАО/393» Об импортонезависимости и безопасности бизнеса Группы ПАО «Интер РАО».
Решение данной задачи требует приобретения отечественного программного обеспечения СУБД. Согласованный общегрупповой подход к приобретению подразумевает покупку безлимитной лицензии для всех компаний Групп ПАО «Интер РАО», с последующим распределением по ДЗО. Данное решение обусловлено тем, что лицензирование этого класса программных продуктов основывается на совокупных вычислительных мощностях, которые используют в своей работе информационные системы (ядра процессоров). Ввиду большого объема мощностей в компаниях Группы, данная схема лицензирования является предпочтительной.</t>
  </si>
  <si>
    <t>Целью проекта является обеспечение импортонезависимости и бесперебойного функционирования информационных систем на базе отечественной СУБД.</t>
  </si>
  <si>
    <t>СУБД Postgres Pro является отечественной разработкой, входит в реестр Минцифры России (запись №104) и представляет собой промышленную систему управления базами данных для высоконагруженных систем, имеющую в том числе следующие возможности:
•	Симметричный отказоустойчивый кластер (мультимастер)
•	Оптимизированное секционирование таблиц
•	Сжатие данных на уровне блоков
•	Инкрементальное резервное копирование
•	Использование механизмов машинного обучения при планировании запросов
•	Встроенный пулер соединений
•	Полнотекстовый поиск с ранжированием по релевантности
•	Автоматическая компиляция и планирование запросов</t>
  </si>
  <si>
    <t xml:space="preserve">В рамках проекта планируется к приобретению следующие виды и количество продуктов, исходя из количества эксплуатируемых информационных систем и программно-технических платформ:
Артикул/	Наименование
PPES-U-LIC-5Y-2109196 
	Простая (неисключительная) лицензия на право использования объектов авторского права программ для ЭВМ СУБД Postgres Pro на неограниченное число ядер в составе: *
Лицензия СУБД Postgres Pro на неограниченное число ядер в составе лицензий: 
-Postgres Pro Enterprise (PPE-86-LIC), 
-Postgres Pro Enterprise (сертифицированная версия (PPES-86-LIC), 
-Postgres Pro Enterprise для 1С (PPC-86-LIC), 
-Postgres Pro Standard (PPT-86-LIC), 
-Postgres Pro Certified (PPS-86-LIC).
В состав поставки также входит гарантийная поддержка СУБД на 1 год.
Лицензия предоставляется на неограниченное число ядер на срок 5 лет, с правом использования на неограниченное количество установок. По истечении 5 лет у Общества остается право использования СУБД Postgres Pro (на весь срок действия исключительного права) в том количестве лицензий, которое было развернуто (использовано) в течение указанного периода и зафиксировано на момент окончания 5-ти летнего периода. </t>
  </si>
  <si>
    <t>Приобретение отечественного программного обеспечения СУБД</t>
  </si>
  <si>
    <t>Планируемый на 01.01.2024</t>
  </si>
  <si>
    <t>Предложение по корректировке утвержденного плана 
на 01.01.2024</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</si>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</sst>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8">
          <cell r="C18" t="str">
            <v>нет</v>
          </cell>
          <cell r="D18" t="str">
            <v>850.24.00333</v>
          </cell>
          <cell r="E18" t="str">
            <v>нет</v>
          </cell>
          <cell r="F18" t="str">
            <v>Петербургская сбытовая компания</v>
          </cell>
          <cell r="G18" t="str">
            <v>Лицензия импортозамещенной системы управления базами данных</v>
          </cell>
          <cell r="H18">
            <v>200.27075400000001</v>
          </cell>
          <cell r="I18"/>
          <cell r="J18" t="str">
            <v>КП ЕП: ООО "БИЗКОММ" №ИСХ-БК-230629/-22 от 29.06.2023</v>
          </cell>
          <cell r="K18" t="str">
            <v>ТБР</v>
          </cell>
          <cell r="L18" t="str">
            <v>46.51</v>
          </cell>
          <cell r="M18" t="str">
            <v>Закупка у единственного поставщика</v>
          </cell>
          <cell r="N18" t="str">
            <v>Закупка у единственного поставщика</v>
          </cell>
          <cell r="O18" t="str">
            <v>нет</v>
          </cell>
          <cell r="P18" t="str">
            <v>нет</v>
          </cell>
          <cell r="Q18" t="str">
            <v>нет</v>
          </cell>
          <cell r="R18" t="str">
            <v>нет</v>
          </cell>
          <cell r="S18" t="str">
            <v>нет</v>
          </cell>
          <cell r="T18" t="str">
            <v>да</v>
          </cell>
          <cell r="U18" t="str">
            <v>нд</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2">
          <cell r="F22">
            <v>44737.047868433612</v>
          </cell>
          <cell r="K22">
            <v>31103.699066740402</v>
          </cell>
          <cell r="P22">
            <v>44737.047868433612</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1" t="s">
        <v>424</v>
      </c>
      <c r="B1" s="241"/>
      <c r="C1" s="241"/>
      <c r="D1" s="92"/>
      <c r="E1" s="92"/>
      <c r="F1" s="92"/>
    </row>
    <row r="2" spans="1:6" ht="20.25" x14ac:dyDescent="0.25">
      <c r="A2" s="242" t="s">
        <v>408</v>
      </c>
      <c r="B2" s="242"/>
      <c r="C2" s="242"/>
      <c r="D2" s="92"/>
      <c r="E2" s="92"/>
      <c r="F2" s="92"/>
    </row>
    <row r="3" spans="1:6" ht="18.75" x14ac:dyDescent="0.25">
      <c r="A3" s="243"/>
      <c r="B3" s="243"/>
      <c r="C3" s="243"/>
      <c r="D3" s="92"/>
      <c r="E3" s="92"/>
      <c r="F3" s="92"/>
    </row>
    <row r="4" spans="1:6" x14ac:dyDescent="0.25">
      <c r="A4" s="244" t="s">
        <v>434</v>
      </c>
      <c r="B4" s="244"/>
      <c r="C4" s="244"/>
      <c r="D4" s="92"/>
      <c r="E4" s="92"/>
      <c r="F4" s="92"/>
    </row>
    <row r="5" spans="1:6" ht="15.75" x14ac:dyDescent="0.25">
      <c r="A5" s="245" t="s">
        <v>409</v>
      </c>
      <c r="B5" s="245"/>
      <c r="C5" s="245"/>
      <c r="D5" s="92"/>
      <c r="E5" s="92"/>
      <c r="F5" s="92"/>
    </row>
    <row r="6" spans="1:6" ht="15.75" x14ac:dyDescent="0.25">
      <c r="A6" s="238"/>
      <c r="B6" s="238"/>
      <c r="C6" s="238"/>
      <c r="D6" s="92"/>
      <c r="E6" s="92"/>
      <c r="F6" s="92"/>
    </row>
    <row r="7" spans="1:6" ht="15.75" x14ac:dyDescent="0.25">
      <c r="A7" s="240">
        <v>7841322249</v>
      </c>
      <c r="B7" s="240"/>
      <c r="C7" s="240"/>
      <c r="D7" s="92"/>
      <c r="E7" s="92"/>
      <c r="F7" s="92"/>
    </row>
    <row r="8" spans="1:6" ht="15.75" x14ac:dyDescent="0.25">
      <c r="A8" s="238" t="s">
        <v>413</v>
      </c>
      <c r="B8" s="238"/>
      <c r="C8" s="238"/>
      <c r="D8" s="92"/>
      <c r="E8" s="92"/>
      <c r="F8" s="92"/>
    </row>
    <row r="9" spans="1:6" ht="15.75" x14ac:dyDescent="0.25">
      <c r="A9" s="90"/>
      <c r="B9" s="90"/>
      <c r="C9" s="90"/>
      <c r="D9" s="92"/>
      <c r="E9" s="92"/>
      <c r="F9" s="92"/>
    </row>
    <row r="10" spans="1:6" ht="18.75" x14ac:dyDescent="0.25">
      <c r="A10" s="237" t="s">
        <v>414</v>
      </c>
      <c r="B10" s="237"/>
      <c r="C10" s="237"/>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579</v>
      </c>
      <c r="D13" s="92"/>
      <c r="E13" s="92"/>
      <c r="F13" s="92"/>
    </row>
    <row r="14" spans="1:6" ht="31.5" x14ac:dyDescent="0.25">
      <c r="A14" s="87">
        <v>2</v>
      </c>
      <c r="B14" s="88" t="s">
        <v>416</v>
      </c>
      <c r="C14" s="1" t="s">
        <v>580</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9" t="s">
        <v>422</v>
      </c>
      <c r="B20" s="239"/>
      <c r="C20" s="239"/>
      <c r="D20" s="239"/>
      <c r="E20" s="239"/>
      <c r="F20" s="239"/>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8" priority="23">
      <formula>ISBLANK($A$4)</formula>
    </cfRule>
  </conditionalFormatting>
  <conditionalFormatting sqref="A7:C7">
    <cfRule type="expression" dxfId="97" priority="17">
      <formula>ISBLANK($A$7)</formula>
    </cfRule>
  </conditionalFormatting>
  <conditionalFormatting sqref="C13:C15">
    <cfRule type="expression" dxfId="96" priority="16">
      <formula>ISBLANK(C13)</formula>
    </cfRule>
  </conditionalFormatting>
  <conditionalFormatting sqref="C16:C17">
    <cfRule type="expression" dxfId="95"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4" priority="11">
      <formula>CELL("защита",A1)</formula>
    </cfRule>
  </conditionalFormatting>
  <conditionalFormatting sqref="A22:F1048576">
    <cfRule type="expression" dxfId="93"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row>
    <row r="3" spans="1:37" s="5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1:37"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58" customFormat="1" ht="18.75" customHeight="1" x14ac:dyDescent="0.2">
      <c r="A7" s="256" t="str">
        <f>IF(ISBLANK('1'!C13),CONCATENATE("В разделе 1 формы заполните показатель"," '",'1'!B13,"' "),'1'!C13)</f>
        <v>O_15.01.0410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row>
    <row r="8" spans="1:37"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row>
    <row r="9" spans="1:37"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row>
    <row r="10" spans="1:37" s="64" customFormat="1" ht="18.75" x14ac:dyDescent="0.2">
      <c r="A10" s="256"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row>
    <row r="11" spans="1:37"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row>
    <row r="13" spans="1:37" s="64" customFormat="1" ht="24.7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row>
    <row r="14" spans="1:37" s="64" customFormat="1" ht="24.7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row>
    <row r="15" spans="1:37" s="64" customFormat="1" ht="24.75" customHeight="1" x14ac:dyDescent="0.2">
      <c r="A15" s="271" t="s">
        <v>245</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row>
    <row r="16" spans="1:37" s="77"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72" t="s">
        <v>96</v>
      </c>
      <c r="B17" s="284" t="s">
        <v>150</v>
      </c>
      <c r="C17" s="285"/>
      <c r="D17" s="288" t="s">
        <v>156</v>
      </c>
      <c r="E17" s="288"/>
      <c r="F17" s="288"/>
      <c r="G17" s="288"/>
      <c r="H17" s="288"/>
      <c r="I17" s="275" t="s">
        <v>151</v>
      </c>
      <c r="J17" s="275" t="s">
        <v>35</v>
      </c>
      <c r="K17" s="284" t="s">
        <v>106</v>
      </c>
      <c r="L17" s="285"/>
      <c r="M17" s="284" t="s">
        <v>104</v>
      </c>
      <c r="N17" s="285"/>
      <c r="O17" s="284" t="s">
        <v>34</v>
      </c>
      <c r="P17" s="285"/>
      <c r="Q17" s="288" t="s">
        <v>33</v>
      </c>
      <c r="R17" s="289" t="s">
        <v>145</v>
      </c>
      <c r="S17" s="289"/>
      <c r="T17" s="289"/>
      <c r="U17" s="289"/>
      <c r="V17" s="289" t="s">
        <v>147</v>
      </c>
      <c r="W17" s="289"/>
      <c r="X17" s="289"/>
      <c r="Y17" s="289"/>
      <c r="Z17" s="275" t="s">
        <v>148</v>
      </c>
      <c r="AA17" s="275" t="s">
        <v>149</v>
      </c>
      <c r="AB17" s="290" t="s">
        <v>31</v>
      </c>
      <c r="AC17" s="291"/>
      <c r="AD17" s="292"/>
      <c r="AE17" s="290" t="s">
        <v>30</v>
      </c>
      <c r="AF17" s="291"/>
      <c r="AG17" s="290" t="s">
        <v>236</v>
      </c>
      <c r="AH17" s="291"/>
      <c r="AI17" s="291"/>
      <c r="AJ17" s="291"/>
      <c r="AK17" s="292"/>
    </row>
    <row r="18" spans="1:131" ht="204.75" customHeight="1" x14ac:dyDescent="0.25">
      <c r="A18" s="273"/>
      <c r="B18" s="286"/>
      <c r="C18" s="287"/>
      <c r="D18" s="275" t="s">
        <v>293</v>
      </c>
      <c r="E18" s="288" t="s">
        <v>294</v>
      </c>
      <c r="F18" s="288"/>
      <c r="G18" s="331" t="s">
        <v>295</v>
      </c>
      <c r="H18" s="332"/>
      <c r="I18" s="276"/>
      <c r="J18" s="276"/>
      <c r="K18" s="286"/>
      <c r="L18" s="287"/>
      <c r="M18" s="286"/>
      <c r="N18" s="287"/>
      <c r="O18" s="286"/>
      <c r="P18" s="287"/>
      <c r="Q18" s="288"/>
      <c r="R18" s="288" t="s">
        <v>278</v>
      </c>
      <c r="S18" s="288"/>
      <c r="T18" s="331" t="s">
        <v>296</v>
      </c>
      <c r="U18" s="332"/>
      <c r="V18" s="289" t="s">
        <v>146</v>
      </c>
      <c r="W18" s="289"/>
      <c r="X18" s="290" t="s">
        <v>297</v>
      </c>
      <c r="Y18" s="292"/>
      <c r="Z18" s="283"/>
      <c r="AA18" s="276"/>
      <c r="AB18" s="101" t="s">
        <v>272</v>
      </c>
      <c r="AC18" s="101" t="s">
        <v>273</v>
      </c>
      <c r="AD18" s="102" t="s">
        <v>88</v>
      </c>
      <c r="AE18" s="102" t="s">
        <v>29</v>
      </c>
      <c r="AF18" s="102" t="s">
        <v>28</v>
      </c>
      <c r="AG18" s="275" t="s">
        <v>283</v>
      </c>
      <c r="AH18" s="289" t="s">
        <v>276</v>
      </c>
      <c r="AI18" s="289"/>
      <c r="AJ18" s="288" t="s">
        <v>277</v>
      </c>
      <c r="AK18" s="288"/>
    </row>
    <row r="19" spans="1:131" ht="51.75" customHeight="1" x14ac:dyDescent="0.25">
      <c r="A19" s="274"/>
      <c r="B19" s="102" t="s">
        <v>274</v>
      </c>
      <c r="C19" s="102" t="s">
        <v>275</v>
      </c>
      <c r="D19" s="283"/>
      <c r="E19" s="102" t="s">
        <v>274</v>
      </c>
      <c r="F19" s="102" t="s">
        <v>275</v>
      </c>
      <c r="G19" s="111" t="s">
        <v>217</v>
      </c>
      <c r="H19" s="112" t="s">
        <v>187</v>
      </c>
      <c r="I19" s="283"/>
      <c r="J19" s="283"/>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3"/>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4"/>
      <c r="B1" s="254"/>
      <c r="C1" s="254"/>
      <c r="D1" s="254"/>
      <c r="E1" s="254"/>
      <c r="F1" s="254"/>
      <c r="G1" s="254"/>
      <c r="H1" s="254"/>
      <c r="I1" s="254"/>
      <c r="J1" s="254"/>
      <c r="K1" s="254"/>
      <c r="L1" s="254"/>
      <c r="M1" s="254"/>
      <c r="N1" s="254"/>
      <c r="O1" s="254"/>
    </row>
    <row r="2" spans="1:26" s="58" customFormat="1" ht="20.25" x14ac:dyDescent="0.2">
      <c r="A2" s="242" t="s">
        <v>0</v>
      </c>
      <c r="B2" s="242"/>
      <c r="C2" s="242"/>
      <c r="D2" s="242"/>
      <c r="E2" s="242"/>
      <c r="F2" s="242"/>
      <c r="G2" s="242"/>
      <c r="H2" s="242"/>
      <c r="I2" s="242"/>
      <c r="J2" s="242"/>
      <c r="K2" s="242"/>
      <c r="L2" s="242"/>
      <c r="M2" s="242"/>
      <c r="N2" s="242"/>
      <c r="O2" s="242"/>
      <c r="P2" s="54"/>
      <c r="Q2" s="54"/>
      <c r="R2" s="54"/>
      <c r="S2" s="54"/>
      <c r="T2" s="54"/>
      <c r="U2" s="54"/>
      <c r="V2" s="54"/>
      <c r="W2" s="54"/>
      <c r="X2" s="54"/>
      <c r="Y2" s="54"/>
      <c r="Z2" s="54"/>
    </row>
    <row r="3" spans="1:26" s="58" customFormat="1" ht="18.75" x14ac:dyDescent="0.2">
      <c r="A3" s="266"/>
      <c r="B3" s="266"/>
      <c r="C3" s="266"/>
      <c r="D3" s="266"/>
      <c r="E3" s="266"/>
      <c r="F3" s="266"/>
      <c r="G3" s="266"/>
      <c r="H3" s="266"/>
      <c r="I3" s="266"/>
      <c r="J3" s="266"/>
      <c r="K3" s="266"/>
      <c r="L3" s="266"/>
      <c r="M3" s="266"/>
      <c r="N3" s="266"/>
      <c r="O3" s="266"/>
      <c r="P3" s="54"/>
      <c r="Q3" s="54"/>
      <c r="R3" s="54"/>
      <c r="S3" s="54"/>
      <c r="T3" s="54"/>
      <c r="U3" s="54"/>
      <c r="V3" s="54"/>
      <c r="W3" s="54"/>
      <c r="X3" s="54"/>
      <c r="Y3" s="54"/>
      <c r="Z3" s="54"/>
    </row>
    <row r="4" spans="1:26" s="58" customFormat="1" ht="18.75" x14ac:dyDescent="0.2">
      <c r="A4" s="256" t="str">
        <f>IF(ISBLANK('[2]1'!A4:C4),CONCATENATE("На вкладке 1 этого файла заполните показатель"," '",'[2]1'!A5:C5,"' "),'[2]1'!A4:C4)</f>
        <v>Акционерное общество "Петербургская сбытовая компания"</v>
      </c>
      <c r="B4" s="256"/>
      <c r="C4" s="256"/>
      <c r="D4" s="256"/>
      <c r="E4" s="256"/>
      <c r="F4" s="256"/>
      <c r="G4" s="256"/>
      <c r="H4" s="256"/>
      <c r="I4" s="256"/>
      <c r="J4" s="256"/>
      <c r="K4" s="256"/>
      <c r="L4" s="256"/>
      <c r="M4" s="256"/>
      <c r="N4" s="256"/>
      <c r="O4" s="256"/>
      <c r="P4" s="54"/>
      <c r="Q4" s="54"/>
      <c r="R4" s="54"/>
      <c r="S4" s="54"/>
      <c r="T4" s="54"/>
      <c r="U4" s="54"/>
      <c r="V4" s="54"/>
      <c r="W4" s="54"/>
      <c r="X4" s="54"/>
      <c r="Y4" s="54"/>
      <c r="Z4" s="54"/>
    </row>
    <row r="5" spans="1:26" s="58" customFormat="1" ht="18.75" x14ac:dyDescent="0.2">
      <c r="A5" s="251" t="s">
        <v>409</v>
      </c>
      <c r="B5" s="251"/>
      <c r="C5" s="251"/>
      <c r="D5" s="251"/>
      <c r="E5" s="251"/>
      <c r="F5" s="251"/>
      <c r="G5" s="251"/>
      <c r="H5" s="251"/>
      <c r="I5" s="251"/>
      <c r="J5" s="251"/>
      <c r="K5" s="251"/>
      <c r="L5" s="251"/>
      <c r="M5" s="251"/>
      <c r="N5" s="251"/>
      <c r="O5" s="251"/>
      <c r="P5" s="54"/>
      <c r="Q5" s="54"/>
      <c r="R5" s="54"/>
      <c r="S5" s="54"/>
      <c r="T5" s="54"/>
      <c r="U5" s="54"/>
      <c r="V5" s="54"/>
      <c r="W5" s="54"/>
      <c r="X5" s="54"/>
      <c r="Y5" s="54"/>
      <c r="Z5" s="54"/>
    </row>
    <row r="6" spans="1:26" s="58" customFormat="1" ht="18.75" x14ac:dyDescent="0.2">
      <c r="A6" s="266"/>
      <c r="B6" s="266"/>
      <c r="C6" s="266"/>
      <c r="D6" s="266"/>
      <c r="E6" s="266"/>
      <c r="F6" s="266"/>
      <c r="G6" s="266"/>
      <c r="H6" s="266"/>
      <c r="I6" s="266"/>
      <c r="J6" s="266"/>
      <c r="K6" s="266"/>
      <c r="L6" s="266"/>
      <c r="M6" s="266"/>
      <c r="N6" s="266"/>
      <c r="O6" s="266"/>
      <c r="P6" s="54"/>
      <c r="Q6" s="54"/>
      <c r="R6" s="54"/>
      <c r="S6" s="54"/>
      <c r="T6" s="54"/>
      <c r="U6" s="54"/>
      <c r="V6" s="54"/>
      <c r="W6" s="54"/>
      <c r="X6" s="54"/>
      <c r="Y6" s="54"/>
      <c r="Z6" s="54"/>
    </row>
    <row r="7" spans="1:26" s="58" customFormat="1" ht="18.75" x14ac:dyDescent="0.2">
      <c r="A7" s="256" t="str">
        <f>'2'!A7:C7</f>
        <v>O_15.01.0410</v>
      </c>
      <c r="B7" s="256"/>
      <c r="C7" s="256"/>
      <c r="D7" s="256"/>
      <c r="E7" s="256"/>
      <c r="F7" s="256"/>
      <c r="G7" s="256"/>
      <c r="H7" s="256"/>
      <c r="I7" s="256"/>
      <c r="J7" s="256"/>
      <c r="K7" s="256"/>
      <c r="L7" s="256"/>
      <c r="M7" s="256"/>
      <c r="N7" s="256"/>
      <c r="O7" s="256"/>
      <c r="P7" s="54"/>
      <c r="Q7" s="54"/>
      <c r="R7" s="54"/>
      <c r="S7" s="54"/>
      <c r="T7" s="54"/>
      <c r="U7" s="54"/>
      <c r="V7" s="54"/>
      <c r="W7" s="54"/>
      <c r="X7" s="54"/>
      <c r="Y7" s="54"/>
      <c r="Z7" s="54"/>
    </row>
    <row r="8" spans="1:26" s="58" customFormat="1" ht="18.75" x14ac:dyDescent="0.2">
      <c r="A8" s="251" t="s">
        <v>410</v>
      </c>
      <c r="B8" s="251"/>
      <c r="C8" s="251"/>
      <c r="D8" s="251"/>
      <c r="E8" s="251"/>
      <c r="F8" s="251"/>
      <c r="G8" s="251"/>
      <c r="H8" s="251"/>
      <c r="I8" s="251"/>
      <c r="J8" s="251"/>
      <c r="K8" s="251"/>
      <c r="L8" s="251"/>
      <c r="M8" s="251"/>
      <c r="N8" s="251"/>
      <c r="O8" s="251"/>
      <c r="P8" s="54"/>
      <c r="Q8" s="54"/>
      <c r="R8" s="54"/>
      <c r="S8" s="54"/>
      <c r="T8" s="54"/>
      <c r="U8" s="54"/>
      <c r="V8" s="54"/>
      <c r="W8" s="54"/>
      <c r="X8" s="54"/>
      <c r="Y8" s="54"/>
      <c r="Z8" s="54"/>
    </row>
    <row r="9" spans="1:26" s="63" customFormat="1" ht="15.75" customHeight="1" x14ac:dyDescent="0.2">
      <c r="A9" s="249"/>
      <c r="B9" s="249"/>
      <c r="C9" s="249"/>
      <c r="D9" s="249"/>
      <c r="E9" s="249"/>
      <c r="F9" s="249"/>
      <c r="G9" s="249"/>
      <c r="H9" s="249"/>
      <c r="I9" s="249"/>
      <c r="J9" s="249"/>
      <c r="K9" s="249"/>
      <c r="L9" s="249"/>
      <c r="M9" s="249"/>
      <c r="N9" s="249"/>
      <c r="O9" s="249"/>
      <c r="P9" s="62"/>
      <c r="Q9" s="62"/>
      <c r="R9" s="62"/>
      <c r="S9" s="62"/>
      <c r="T9" s="62"/>
      <c r="U9" s="62"/>
      <c r="V9" s="62"/>
      <c r="W9" s="62"/>
      <c r="X9" s="62"/>
      <c r="Y9" s="62"/>
      <c r="Z9" s="62"/>
    </row>
    <row r="10" spans="1:26" s="64" customFormat="1" ht="18.75" x14ac:dyDescent="0.2">
      <c r="A10" s="256" t="str">
        <f>'2'!A10:C10</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55"/>
      <c r="Q10" s="55"/>
      <c r="R10" s="55"/>
      <c r="S10" s="55"/>
      <c r="T10" s="55"/>
      <c r="U10" s="55"/>
      <c r="V10" s="55"/>
      <c r="W10" s="55"/>
      <c r="X10" s="55"/>
      <c r="Y10" s="55"/>
      <c r="Z10" s="55"/>
    </row>
    <row r="11" spans="1:26" s="64" customFormat="1" ht="15" customHeight="1" x14ac:dyDescent="0.2">
      <c r="A11" s="251" t="s">
        <v>411</v>
      </c>
      <c r="B11" s="251"/>
      <c r="C11" s="251"/>
      <c r="D11" s="251"/>
      <c r="E11" s="251"/>
      <c r="F11" s="251"/>
      <c r="G11" s="251"/>
      <c r="H11" s="251"/>
      <c r="I11" s="251"/>
      <c r="J11" s="251"/>
      <c r="K11" s="251"/>
      <c r="L11" s="251"/>
      <c r="M11" s="251"/>
      <c r="N11" s="251"/>
      <c r="O11" s="251"/>
      <c r="P11" s="56"/>
      <c r="Q11" s="56"/>
      <c r="R11" s="56"/>
      <c r="S11" s="56"/>
      <c r="T11" s="56"/>
      <c r="U11" s="56"/>
      <c r="V11" s="56"/>
      <c r="W11" s="56"/>
      <c r="X11" s="56"/>
      <c r="Y11" s="56"/>
      <c r="Z11" s="56"/>
    </row>
    <row r="12" spans="1:26" s="64" customFormat="1" ht="15" customHeight="1" x14ac:dyDescent="0.2">
      <c r="A12" s="251"/>
      <c r="B12" s="251"/>
      <c r="C12" s="251"/>
      <c r="D12" s="251"/>
      <c r="E12" s="251"/>
      <c r="F12" s="251"/>
      <c r="G12" s="251"/>
      <c r="H12" s="251"/>
      <c r="I12" s="251"/>
      <c r="J12" s="251"/>
      <c r="K12" s="251"/>
      <c r="L12" s="251"/>
      <c r="M12" s="251"/>
      <c r="N12" s="251"/>
      <c r="O12" s="251"/>
      <c r="P12" s="56"/>
      <c r="Q12" s="56"/>
      <c r="R12" s="56"/>
      <c r="S12" s="56"/>
      <c r="T12" s="56"/>
      <c r="U12" s="56"/>
      <c r="V12" s="56"/>
      <c r="W12" s="56"/>
      <c r="X12" s="56"/>
      <c r="Y12" s="56"/>
      <c r="Z12" s="56"/>
    </row>
    <row r="13" spans="1:26" s="64" customFormat="1" ht="18.75" customHeight="1" x14ac:dyDescent="0.2">
      <c r="A13" s="310" t="str">
        <f>'2'!A13:C13</f>
        <v>Год, в котором предоставляется информация: 2024 год</v>
      </c>
      <c r="B13" s="310"/>
      <c r="C13" s="310"/>
      <c r="D13" s="310"/>
      <c r="E13" s="310"/>
      <c r="F13" s="310"/>
      <c r="G13" s="310"/>
      <c r="H13" s="310"/>
      <c r="I13" s="310"/>
      <c r="J13" s="310"/>
      <c r="K13" s="310"/>
      <c r="L13" s="310"/>
      <c r="M13" s="310"/>
      <c r="N13" s="310"/>
      <c r="O13" s="310"/>
      <c r="P13" s="65"/>
      <c r="Q13" s="65"/>
      <c r="R13" s="65"/>
      <c r="S13" s="65"/>
      <c r="T13" s="65"/>
      <c r="U13" s="65"/>
      <c r="V13" s="65"/>
      <c r="W13" s="65"/>
    </row>
    <row r="14" spans="1:26" s="64" customFormat="1" ht="18.75" customHeight="1" x14ac:dyDescent="0.2">
      <c r="A14" s="255"/>
      <c r="B14" s="255"/>
      <c r="C14" s="255"/>
      <c r="D14" s="255"/>
      <c r="E14" s="255"/>
      <c r="F14" s="255"/>
      <c r="G14" s="255"/>
      <c r="H14" s="255"/>
      <c r="I14" s="255"/>
      <c r="J14" s="255"/>
      <c r="K14" s="255"/>
      <c r="L14" s="255"/>
      <c r="M14" s="255"/>
      <c r="N14" s="255"/>
      <c r="O14" s="255"/>
      <c r="P14" s="65"/>
      <c r="Q14" s="65"/>
      <c r="R14" s="65"/>
      <c r="S14" s="65"/>
      <c r="T14" s="65"/>
      <c r="U14" s="65"/>
      <c r="V14" s="65"/>
      <c r="W14" s="65"/>
    </row>
    <row r="15" spans="1:26" s="64" customFormat="1" ht="18.75" customHeight="1" x14ac:dyDescent="0.2">
      <c r="A15" s="253" t="s">
        <v>444</v>
      </c>
      <c r="B15" s="253"/>
      <c r="C15" s="253"/>
      <c r="D15" s="253"/>
      <c r="E15" s="253"/>
      <c r="F15" s="253"/>
      <c r="G15" s="253"/>
      <c r="H15" s="253"/>
      <c r="I15" s="253"/>
      <c r="J15" s="253"/>
      <c r="K15" s="253"/>
      <c r="L15" s="253"/>
      <c r="M15" s="253"/>
      <c r="N15" s="253"/>
      <c r="O15" s="253"/>
      <c r="P15" s="65"/>
      <c r="Q15" s="65"/>
      <c r="R15" s="65"/>
      <c r="S15" s="65"/>
      <c r="T15" s="65"/>
      <c r="U15" s="65"/>
      <c r="V15" s="65"/>
      <c r="W15" s="65"/>
    </row>
    <row r="16" spans="1:26" s="64" customFormat="1" ht="22.5" customHeight="1" x14ac:dyDescent="0.2">
      <c r="A16" s="333"/>
      <c r="B16" s="333"/>
      <c r="C16" s="333"/>
      <c r="D16" s="333"/>
      <c r="E16" s="333"/>
      <c r="F16" s="333"/>
      <c r="G16" s="333"/>
      <c r="H16" s="333"/>
      <c r="I16" s="333"/>
      <c r="J16" s="333"/>
      <c r="K16" s="333"/>
      <c r="L16" s="333"/>
      <c r="M16" s="333"/>
      <c r="N16" s="333"/>
      <c r="O16" s="333"/>
      <c r="P16" s="66"/>
      <c r="Q16" s="66"/>
      <c r="R16" s="66"/>
      <c r="S16" s="66"/>
      <c r="T16" s="66"/>
      <c r="U16" s="66"/>
      <c r="V16" s="66"/>
      <c r="W16" s="66"/>
      <c r="X16" s="66"/>
      <c r="Y16" s="66"/>
      <c r="Z16" s="66"/>
    </row>
    <row r="17" spans="1:26" s="64" customFormat="1" ht="78" customHeight="1" x14ac:dyDescent="0.2">
      <c r="A17" s="258" t="s">
        <v>96</v>
      </c>
      <c r="B17" s="258" t="s">
        <v>445</v>
      </c>
      <c r="C17" s="258" t="s">
        <v>446</v>
      </c>
      <c r="D17" s="258" t="s">
        <v>447</v>
      </c>
      <c r="E17" s="334" t="s">
        <v>448</v>
      </c>
      <c r="F17" s="335"/>
      <c r="G17" s="335"/>
      <c r="H17" s="335"/>
      <c r="I17" s="336"/>
      <c r="J17" s="337" t="s">
        <v>449</v>
      </c>
      <c r="K17" s="337"/>
      <c r="L17" s="337"/>
      <c r="M17" s="337"/>
      <c r="N17" s="337"/>
      <c r="O17" s="337"/>
      <c r="P17" s="65"/>
      <c r="Q17" s="65"/>
      <c r="R17" s="65"/>
      <c r="S17" s="65"/>
      <c r="T17" s="65"/>
      <c r="U17" s="65"/>
      <c r="V17" s="65"/>
      <c r="W17" s="65"/>
    </row>
    <row r="18" spans="1:26" s="64" customFormat="1" ht="107.25" customHeight="1" x14ac:dyDescent="0.2">
      <c r="A18" s="258"/>
      <c r="B18" s="258"/>
      <c r="C18" s="258"/>
      <c r="D18" s="258"/>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8"/>
      <c r="B1" s="338"/>
      <c r="C1" s="338"/>
      <c r="D1" s="338"/>
      <c r="E1" s="338"/>
      <c r="F1" s="338"/>
      <c r="G1" s="338"/>
      <c r="H1" s="338"/>
      <c r="I1" s="338"/>
      <c r="J1" s="338"/>
    </row>
    <row r="2" spans="1:10" x14ac:dyDescent="0.2">
      <c r="A2" s="343" t="s">
        <v>0</v>
      </c>
      <c r="B2" s="343"/>
      <c r="C2" s="343"/>
      <c r="D2" s="343"/>
      <c r="E2" s="343"/>
      <c r="F2" s="343"/>
      <c r="G2" s="343"/>
      <c r="H2" s="343"/>
      <c r="I2" s="343"/>
      <c r="J2" s="343"/>
    </row>
    <row r="3" spans="1:10" x14ac:dyDescent="0.2">
      <c r="A3" s="339"/>
      <c r="B3" s="339"/>
      <c r="C3" s="339"/>
      <c r="D3" s="339"/>
      <c r="E3" s="339"/>
      <c r="F3" s="339"/>
      <c r="G3" s="339"/>
      <c r="H3" s="339"/>
      <c r="I3" s="339"/>
      <c r="J3" s="339"/>
    </row>
    <row r="4" spans="1:10" x14ac:dyDescent="0.2">
      <c r="A4" s="344" t="str">
        <f>IF(ISBLANK('1'!A4:C4),CONCATENATE("На вкладке 1 этого файла заполните показатель"," '",'1'!A5:C5,"' "),'1'!A4:C4)</f>
        <v>Акционерное общество "Петербургская сбытовая компания"</v>
      </c>
      <c r="B4" s="344"/>
      <c r="C4" s="344"/>
      <c r="D4" s="344"/>
      <c r="E4" s="344"/>
      <c r="F4" s="344"/>
      <c r="G4" s="344"/>
      <c r="H4" s="344"/>
      <c r="I4" s="344"/>
      <c r="J4" s="344"/>
    </row>
    <row r="5" spans="1:10" x14ac:dyDescent="0.2">
      <c r="A5" s="339" t="s">
        <v>409</v>
      </c>
      <c r="B5" s="339"/>
      <c r="C5" s="339"/>
      <c r="D5" s="339"/>
      <c r="E5" s="339"/>
      <c r="F5" s="339"/>
      <c r="G5" s="339"/>
      <c r="H5" s="339"/>
      <c r="I5" s="339"/>
      <c r="J5" s="339"/>
    </row>
    <row r="6" spans="1:10" x14ac:dyDescent="0.2">
      <c r="A6" s="339"/>
      <c r="B6" s="339"/>
      <c r="C6" s="339"/>
      <c r="D6" s="339"/>
      <c r="E6" s="339"/>
      <c r="F6" s="339"/>
      <c r="G6" s="339"/>
      <c r="H6" s="339"/>
      <c r="I6" s="339"/>
      <c r="J6" s="339"/>
    </row>
    <row r="7" spans="1:10" x14ac:dyDescent="0.2">
      <c r="A7" s="344" t="str">
        <f>IF(ISBLANK('1'!C13),CONCATENATE("В разделе 1 формы заполните показатель"," '",'1'!B13,"' "),'1'!C13)</f>
        <v>O_15.01.0410</v>
      </c>
      <c r="B7" s="344"/>
      <c r="C7" s="344"/>
      <c r="D7" s="344"/>
      <c r="E7" s="344"/>
      <c r="F7" s="344"/>
      <c r="G7" s="344"/>
      <c r="H7" s="344"/>
      <c r="I7" s="344"/>
      <c r="J7" s="344"/>
    </row>
    <row r="8" spans="1:10" x14ac:dyDescent="0.2">
      <c r="A8" s="339" t="s">
        <v>410</v>
      </c>
      <c r="B8" s="339"/>
      <c r="C8" s="339"/>
      <c r="D8" s="339"/>
      <c r="E8" s="339"/>
      <c r="F8" s="339"/>
      <c r="G8" s="339"/>
      <c r="H8" s="339"/>
      <c r="I8" s="339"/>
      <c r="J8" s="339"/>
    </row>
    <row r="9" spans="1:10" x14ac:dyDescent="0.2">
      <c r="A9" s="341"/>
      <c r="B9" s="341"/>
      <c r="C9" s="341"/>
      <c r="D9" s="341"/>
      <c r="E9" s="341"/>
      <c r="F9" s="341"/>
      <c r="G9" s="341"/>
      <c r="H9" s="341"/>
      <c r="I9" s="341"/>
      <c r="J9" s="341"/>
    </row>
    <row r="10" spans="1:10" x14ac:dyDescent="0.2">
      <c r="A10" s="344"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344"/>
      <c r="C10" s="344"/>
      <c r="D10" s="344"/>
      <c r="E10" s="344"/>
      <c r="F10" s="344"/>
      <c r="G10" s="344"/>
      <c r="H10" s="344"/>
      <c r="I10" s="344"/>
      <c r="J10" s="344"/>
    </row>
    <row r="11" spans="1:10" x14ac:dyDescent="0.2">
      <c r="A11" s="339" t="s">
        <v>411</v>
      </c>
      <c r="B11" s="339"/>
      <c r="C11" s="339"/>
      <c r="D11" s="339"/>
      <c r="E11" s="339"/>
      <c r="F11" s="339"/>
      <c r="G11" s="339"/>
      <c r="H11" s="339"/>
      <c r="I11" s="339"/>
      <c r="J11" s="339"/>
    </row>
    <row r="12" spans="1:10" x14ac:dyDescent="0.2">
      <c r="A12" s="339"/>
      <c r="B12" s="339"/>
      <c r="C12" s="339"/>
      <c r="D12" s="339"/>
      <c r="E12" s="339"/>
      <c r="F12" s="339"/>
      <c r="G12" s="339"/>
      <c r="H12" s="339"/>
      <c r="I12" s="339"/>
      <c r="J12" s="339"/>
    </row>
    <row r="13" spans="1:10" x14ac:dyDescent="0.2">
      <c r="A13" s="3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4"/>
      <c r="C13" s="344"/>
      <c r="D13" s="344"/>
      <c r="E13" s="344"/>
      <c r="F13" s="344"/>
      <c r="G13" s="344"/>
      <c r="H13" s="344"/>
      <c r="I13" s="344"/>
      <c r="J13" s="344"/>
    </row>
    <row r="14" spans="1:10" ht="15.75" customHeight="1" x14ac:dyDescent="0.2">
      <c r="A14" s="338"/>
      <c r="B14" s="338"/>
      <c r="C14" s="338"/>
      <c r="D14" s="338"/>
      <c r="E14" s="338"/>
      <c r="F14" s="338"/>
      <c r="G14" s="338"/>
      <c r="H14" s="338"/>
      <c r="I14" s="338"/>
      <c r="J14" s="338"/>
    </row>
    <row r="15" spans="1:10" x14ac:dyDescent="0.2">
      <c r="A15" s="342" t="s">
        <v>246</v>
      </c>
      <c r="B15" s="342"/>
      <c r="C15" s="342"/>
      <c r="D15" s="342"/>
      <c r="E15" s="342"/>
      <c r="F15" s="342"/>
      <c r="G15" s="342"/>
      <c r="H15" s="342"/>
      <c r="I15" s="342"/>
      <c r="J15" s="342"/>
    </row>
    <row r="16" spans="1:10" x14ac:dyDescent="0.2">
      <c r="A16" s="340"/>
      <c r="B16" s="340"/>
      <c r="C16" s="340"/>
      <c r="D16" s="340"/>
      <c r="E16" s="340"/>
      <c r="F16" s="340"/>
      <c r="G16" s="340"/>
      <c r="H16" s="340"/>
      <c r="I16" s="340"/>
      <c r="J16" s="340"/>
    </row>
    <row r="17" spans="1:10" ht="28.5" customHeight="1" x14ac:dyDescent="0.2">
      <c r="A17" s="345" t="s">
        <v>96</v>
      </c>
      <c r="B17" s="346" t="s">
        <v>214</v>
      </c>
      <c r="C17" s="352" t="s">
        <v>77</v>
      </c>
      <c r="D17" s="352"/>
      <c r="E17" s="352"/>
      <c r="F17" s="352"/>
      <c r="G17" s="347" t="s">
        <v>332</v>
      </c>
      <c r="H17" s="349" t="s">
        <v>333</v>
      </c>
      <c r="I17" s="346" t="s">
        <v>65</v>
      </c>
      <c r="J17" s="348" t="s">
        <v>78</v>
      </c>
    </row>
    <row r="18" spans="1:10" ht="58.5" customHeight="1" x14ac:dyDescent="0.2">
      <c r="A18" s="345"/>
      <c r="B18" s="346"/>
      <c r="C18" s="353" t="s">
        <v>298</v>
      </c>
      <c r="D18" s="353"/>
      <c r="E18" s="354" t="s">
        <v>299</v>
      </c>
      <c r="F18" s="355"/>
      <c r="G18" s="347"/>
      <c r="H18" s="350"/>
      <c r="I18" s="346"/>
      <c r="J18" s="348"/>
    </row>
    <row r="19" spans="1:10" ht="63.75" customHeight="1" x14ac:dyDescent="0.2">
      <c r="A19" s="345"/>
      <c r="B19" s="346"/>
      <c r="C19" s="163" t="s">
        <v>300</v>
      </c>
      <c r="D19" s="163" t="s">
        <v>301</v>
      </c>
      <c r="E19" s="163" t="s">
        <v>300</v>
      </c>
      <c r="F19" s="163" t="s">
        <v>301</v>
      </c>
      <c r="G19" s="347"/>
      <c r="H19" s="351"/>
      <c r="I19" s="346"/>
      <c r="J19" s="348"/>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45292</v>
      </c>
      <c r="F47" s="205">
        <v>45382</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54">
    <cfRule type="expression" dxfId="66" priority="6">
      <formula>ISBLANK(C21)</formula>
    </cfRule>
  </conditionalFormatting>
  <conditionalFormatting sqref="A1:XFD20 A55:XFD1048576 K21:XFD54 A21:D54">
    <cfRule type="expression" dxfId="65" priority="5">
      <formula>CELL("защита",A1)</formula>
    </cfRule>
  </conditionalFormatting>
  <conditionalFormatting sqref="E21:J54">
    <cfRule type="expression" dxfId="64" priority="4">
      <formula>ISBLANK(E21)</formula>
    </cfRule>
  </conditionalFormatting>
  <conditionalFormatting sqref="E21:J54">
    <cfRule type="expression" dxfId="63"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69" sqref="O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5" customWidth="1"/>
    <col min="32" max="16384" width="9.140625" style="182"/>
  </cols>
  <sheetData>
    <row r="1" spans="1:31" x14ac:dyDescent="0.2">
      <c r="A1" s="382"/>
      <c r="B1" s="382"/>
      <c r="C1" s="382"/>
      <c r="D1" s="382"/>
      <c r="E1" s="382"/>
      <c r="F1" s="382"/>
      <c r="G1" s="382"/>
      <c r="H1" s="382"/>
      <c r="I1" s="382"/>
      <c r="J1" s="382"/>
      <c r="K1" s="382"/>
      <c r="L1" s="382"/>
      <c r="M1" s="226"/>
      <c r="N1" s="226"/>
      <c r="O1" s="226"/>
      <c r="P1" s="226"/>
      <c r="Q1" s="226"/>
      <c r="R1" s="226"/>
      <c r="S1" s="226"/>
      <c r="T1" s="226"/>
      <c r="U1" s="226"/>
      <c r="V1" s="226"/>
      <c r="W1" s="226"/>
      <c r="X1" s="226"/>
      <c r="Y1" s="181"/>
      <c r="Z1" s="181"/>
      <c r="AA1" s="181"/>
      <c r="AB1" s="181"/>
      <c r="AC1" s="181"/>
      <c r="AD1" s="181"/>
      <c r="AE1" s="229"/>
    </row>
    <row r="2" spans="1:31" x14ac:dyDescent="0.2">
      <c r="A2" s="383" t="s">
        <v>0</v>
      </c>
      <c r="B2" s="383"/>
      <c r="C2" s="383"/>
      <c r="D2" s="383"/>
      <c r="E2" s="383"/>
      <c r="F2" s="383"/>
      <c r="G2" s="383"/>
      <c r="H2" s="383"/>
      <c r="I2" s="383"/>
      <c r="J2" s="383"/>
      <c r="K2" s="383"/>
      <c r="L2" s="383"/>
      <c r="M2" s="227"/>
      <c r="N2" s="227"/>
      <c r="O2" s="227"/>
      <c r="P2" s="227"/>
      <c r="Q2" s="227"/>
      <c r="R2" s="227"/>
      <c r="S2" s="227"/>
      <c r="T2" s="227"/>
      <c r="U2" s="227"/>
      <c r="V2" s="227"/>
      <c r="W2" s="227"/>
      <c r="X2" s="227"/>
      <c r="Y2" s="183"/>
      <c r="Z2" s="183"/>
      <c r="AA2" s="183"/>
      <c r="AB2" s="183"/>
      <c r="AC2" s="183"/>
      <c r="AD2" s="183"/>
      <c r="AE2" s="234"/>
    </row>
    <row r="3" spans="1:31" x14ac:dyDescent="0.2">
      <c r="A3" s="381"/>
      <c r="B3" s="381"/>
      <c r="C3" s="381"/>
      <c r="D3" s="381"/>
      <c r="E3" s="381"/>
      <c r="F3" s="381"/>
      <c r="G3" s="381"/>
      <c r="H3" s="381"/>
      <c r="I3" s="381"/>
      <c r="J3" s="381"/>
      <c r="K3" s="381"/>
      <c r="L3" s="381"/>
      <c r="M3" s="225"/>
      <c r="N3" s="225"/>
      <c r="O3" s="225"/>
      <c r="P3" s="225"/>
      <c r="Q3" s="225"/>
      <c r="R3" s="225"/>
      <c r="S3" s="225"/>
      <c r="T3" s="225"/>
      <c r="U3" s="225"/>
      <c r="V3" s="225"/>
      <c r="W3" s="225"/>
      <c r="X3" s="225"/>
      <c r="Y3" s="184"/>
      <c r="Z3" s="184"/>
      <c r="AA3" s="184"/>
      <c r="AB3" s="184"/>
      <c r="AC3" s="184"/>
      <c r="AD3" s="184"/>
      <c r="AE3" s="232"/>
    </row>
    <row r="4" spans="1:31" x14ac:dyDescent="0.2">
      <c r="A4" s="359" t="str">
        <f>'2'!A4:C4</f>
        <v>Акционерное общество "Петербургская сбытовая компания"</v>
      </c>
      <c r="B4" s="359"/>
      <c r="C4" s="359"/>
      <c r="D4" s="359"/>
      <c r="E4" s="359"/>
      <c r="F4" s="359"/>
      <c r="G4" s="359"/>
      <c r="H4" s="359"/>
      <c r="I4" s="359"/>
      <c r="J4" s="359"/>
      <c r="K4" s="359"/>
      <c r="L4" s="359"/>
      <c r="M4" s="221"/>
      <c r="N4" s="221"/>
      <c r="O4" s="221"/>
      <c r="P4" s="221"/>
      <c r="Q4" s="221"/>
      <c r="R4" s="221"/>
      <c r="S4" s="221"/>
      <c r="T4" s="221"/>
      <c r="U4" s="221"/>
      <c r="V4" s="221"/>
      <c r="W4" s="221"/>
      <c r="X4" s="221"/>
      <c r="Y4" s="184"/>
      <c r="Z4" s="184"/>
      <c r="AA4" s="184"/>
      <c r="AB4" s="184"/>
      <c r="AC4" s="184"/>
      <c r="AD4" s="184"/>
      <c r="AE4" s="232"/>
    </row>
    <row r="5" spans="1:31" x14ac:dyDescent="0.2">
      <c r="A5" s="384" t="s">
        <v>409</v>
      </c>
      <c r="B5" s="384"/>
      <c r="C5" s="384"/>
      <c r="D5" s="384"/>
      <c r="E5" s="384"/>
      <c r="F5" s="384"/>
      <c r="G5" s="384"/>
      <c r="H5" s="384"/>
      <c r="I5" s="384"/>
      <c r="J5" s="384"/>
      <c r="K5" s="384"/>
      <c r="L5" s="384"/>
      <c r="M5" s="221"/>
      <c r="N5" s="221"/>
      <c r="O5" s="221"/>
      <c r="P5" s="221"/>
      <c r="Q5" s="221"/>
      <c r="R5" s="221"/>
      <c r="S5" s="221"/>
      <c r="T5" s="221"/>
      <c r="U5" s="221"/>
      <c r="V5" s="221"/>
      <c r="W5" s="221"/>
      <c r="X5" s="221"/>
      <c r="Y5" s="184"/>
      <c r="Z5" s="184"/>
      <c r="AA5" s="184"/>
      <c r="AB5" s="184"/>
      <c r="AC5" s="184"/>
      <c r="AD5" s="184"/>
      <c r="AE5" s="232"/>
    </row>
    <row r="6" spans="1:31" x14ac:dyDescent="0.2">
      <c r="A6" s="381"/>
      <c r="B6" s="381"/>
      <c r="C6" s="381"/>
      <c r="D6" s="381"/>
      <c r="E6" s="381"/>
      <c r="F6" s="381"/>
      <c r="G6" s="381"/>
      <c r="H6" s="381"/>
      <c r="I6" s="381"/>
      <c r="J6" s="381"/>
      <c r="K6" s="381"/>
      <c r="L6" s="381"/>
      <c r="M6" s="225"/>
      <c r="N6" s="225"/>
      <c r="O6" s="225"/>
      <c r="P6" s="225"/>
      <c r="Q6" s="225"/>
      <c r="R6" s="225"/>
      <c r="S6" s="225"/>
      <c r="T6" s="225"/>
      <c r="U6" s="225"/>
      <c r="V6" s="225"/>
      <c r="W6" s="225"/>
      <c r="X6" s="225"/>
      <c r="Y6" s="184"/>
      <c r="Z6" s="184"/>
      <c r="AA6" s="184"/>
      <c r="AB6" s="184"/>
      <c r="AC6" s="184"/>
      <c r="AD6" s="184"/>
      <c r="AE6" s="232"/>
    </row>
    <row r="7" spans="1:31" x14ac:dyDescent="0.2">
      <c r="A7" s="359" t="str">
        <f>'2'!A7:C7</f>
        <v>O_15.01.0410</v>
      </c>
      <c r="B7" s="359"/>
      <c r="C7" s="359"/>
      <c r="D7" s="359"/>
      <c r="E7" s="359"/>
      <c r="F7" s="359"/>
      <c r="G7" s="359"/>
      <c r="H7" s="359"/>
      <c r="I7" s="359"/>
      <c r="J7" s="359"/>
      <c r="K7" s="359"/>
      <c r="L7" s="359"/>
      <c r="M7" s="221"/>
      <c r="N7" s="221"/>
      <c r="O7" s="221"/>
      <c r="P7" s="221"/>
      <c r="Q7" s="221"/>
      <c r="R7" s="221"/>
      <c r="S7" s="221"/>
      <c r="T7" s="221"/>
      <c r="U7" s="221"/>
      <c r="V7" s="221"/>
      <c r="W7" s="221"/>
      <c r="X7" s="221"/>
      <c r="Y7" s="184"/>
      <c r="Z7" s="184"/>
      <c r="AA7" s="184"/>
      <c r="AB7" s="184"/>
      <c r="AC7" s="184"/>
      <c r="AD7" s="184"/>
      <c r="AE7" s="232"/>
    </row>
    <row r="8" spans="1:31" x14ac:dyDescent="0.2">
      <c r="A8" s="384" t="s">
        <v>410</v>
      </c>
      <c r="B8" s="384"/>
      <c r="C8" s="384"/>
      <c r="D8" s="384"/>
      <c r="E8" s="384"/>
      <c r="F8" s="384"/>
      <c r="G8" s="384"/>
      <c r="H8" s="384"/>
      <c r="I8" s="384"/>
      <c r="J8" s="384"/>
      <c r="K8" s="384"/>
      <c r="L8" s="384"/>
      <c r="M8" s="221"/>
      <c r="N8" s="221"/>
      <c r="O8" s="221"/>
      <c r="P8" s="221"/>
      <c r="Q8" s="221"/>
      <c r="R8" s="221"/>
      <c r="S8" s="221"/>
      <c r="T8" s="221"/>
      <c r="U8" s="221"/>
      <c r="V8" s="221"/>
      <c r="W8" s="221"/>
      <c r="X8" s="221"/>
      <c r="Y8" s="184"/>
      <c r="Z8" s="184"/>
      <c r="AA8" s="184"/>
      <c r="AB8" s="184"/>
      <c r="AC8" s="184"/>
      <c r="AD8" s="184"/>
      <c r="AE8" s="232"/>
    </row>
    <row r="9" spans="1:31" x14ac:dyDescent="0.2">
      <c r="A9" s="341"/>
      <c r="B9" s="341"/>
      <c r="C9" s="341"/>
      <c r="D9" s="341"/>
      <c r="E9" s="341"/>
      <c r="F9" s="341"/>
      <c r="G9" s="341"/>
      <c r="H9" s="341"/>
      <c r="I9" s="341"/>
      <c r="J9" s="341"/>
      <c r="K9" s="341"/>
      <c r="L9" s="341"/>
      <c r="M9" s="221"/>
      <c r="N9" s="221"/>
      <c r="O9" s="221"/>
      <c r="P9" s="221"/>
      <c r="Q9" s="221"/>
      <c r="R9" s="221"/>
      <c r="S9" s="221"/>
      <c r="T9" s="221"/>
      <c r="U9" s="221"/>
      <c r="V9" s="221"/>
      <c r="W9" s="221"/>
      <c r="X9" s="221"/>
      <c r="Y9" s="184"/>
      <c r="Z9" s="184"/>
      <c r="AA9" s="184"/>
      <c r="AB9" s="184"/>
      <c r="AC9" s="184"/>
      <c r="AD9" s="184"/>
      <c r="AE9" s="232"/>
    </row>
    <row r="10" spans="1:31" x14ac:dyDescent="0.2">
      <c r="A10" s="359" t="str">
        <f>'2'!A10:C10</f>
        <v>Приобретение лицензии импортозамещенной системы управления базами данных , объект НМА 1 шт.</v>
      </c>
      <c r="B10" s="359"/>
      <c r="C10" s="359"/>
      <c r="D10" s="359"/>
      <c r="E10" s="359"/>
      <c r="F10" s="359"/>
      <c r="G10" s="359"/>
      <c r="H10" s="359"/>
      <c r="I10" s="359"/>
      <c r="J10" s="359"/>
      <c r="K10" s="359"/>
      <c r="L10" s="359"/>
      <c r="M10" s="221"/>
      <c r="N10" s="221"/>
      <c r="O10" s="221"/>
      <c r="P10" s="221"/>
      <c r="Q10" s="221"/>
      <c r="R10" s="221"/>
      <c r="S10" s="221"/>
      <c r="T10" s="221"/>
      <c r="U10" s="221"/>
      <c r="V10" s="221"/>
      <c r="W10" s="221"/>
      <c r="X10" s="221"/>
      <c r="Y10" s="184"/>
      <c r="Z10" s="184"/>
      <c r="AA10" s="184"/>
      <c r="AB10" s="184"/>
      <c r="AC10" s="184"/>
      <c r="AD10" s="184"/>
      <c r="AE10" s="232"/>
    </row>
    <row r="11" spans="1:31" x14ac:dyDescent="0.2">
      <c r="A11" s="384" t="s">
        <v>411</v>
      </c>
      <c r="B11" s="384"/>
      <c r="C11" s="384"/>
      <c r="D11" s="384"/>
      <c r="E11" s="384"/>
      <c r="F11" s="384"/>
      <c r="G11" s="384"/>
      <c r="H11" s="384"/>
      <c r="I11" s="384"/>
      <c r="J11" s="384"/>
      <c r="K11" s="384"/>
      <c r="L11" s="384"/>
      <c r="M11" s="221"/>
      <c r="N11" s="221"/>
      <c r="O11" s="221"/>
      <c r="P11" s="221"/>
      <c r="Q11" s="221"/>
      <c r="R11" s="221"/>
      <c r="S11" s="221"/>
      <c r="T11" s="221"/>
      <c r="U11" s="221"/>
      <c r="V11" s="221"/>
      <c r="W11" s="221"/>
      <c r="X11" s="221"/>
      <c r="Y11" s="184"/>
      <c r="Z11" s="184"/>
      <c r="AA11" s="184"/>
      <c r="AB11" s="184"/>
      <c r="AC11" s="184"/>
      <c r="AD11" s="184"/>
      <c r="AE11" s="232"/>
    </row>
    <row r="12" spans="1:31" x14ac:dyDescent="0.2">
      <c r="A12" s="381"/>
      <c r="B12" s="381"/>
      <c r="C12" s="381"/>
      <c r="D12" s="381"/>
      <c r="E12" s="381"/>
      <c r="F12" s="381"/>
      <c r="G12" s="381"/>
      <c r="H12" s="381"/>
      <c r="I12" s="381"/>
      <c r="J12" s="381"/>
      <c r="K12" s="381"/>
      <c r="L12" s="381"/>
      <c r="M12" s="225"/>
      <c r="N12" s="225"/>
      <c r="O12" s="225"/>
      <c r="P12" s="225"/>
      <c r="Q12" s="225"/>
      <c r="R12" s="225"/>
      <c r="S12" s="225"/>
      <c r="T12" s="225"/>
      <c r="U12" s="225"/>
      <c r="V12" s="225"/>
      <c r="W12" s="225"/>
      <c r="X12" s="225"/>
      <c r="Y12" s="184"/>
      <c r="Z12" s="184"/>
      <c r="AA12" s="184"/>
      <c r="AB12" s="184"/>
      <c r="AC12" s="184"/>
      <c r="AD12" s="184"/>
      <c r="AE12" s="232"/>
    </row>
    <row r="13" spans="1:31" x14ac:dyDescent="0.2">
      <c r="A13" s="359" t="str">
        <f>'2'!A13:C13</f>
        <v>Год, в котором предоставляется информация: 2024 год</v>
      </c>
      <c r="B13" s="359"/>
      <c r="C13" s="359"/>
      <c r="D13" s="359"/>
      <c r="E13" s="359"/>
      <c r="F13" s="359"/>
      <c r="G13" s="359"/>
      <c r="H13" s="359"/>
      <c r="I13" s="359"/>
      <c r="J13" s="359"/>
      <c r="K13" s="359"/>
      <c r="L13" s="359"/>
      <c r="M13" s="221"/>
      <c r="N13" s="221"/>
      <c r="O13" s="221"/>
      <c r="P13" s="221"/>
      <c r="Q13" s="221"/>
      <c r="R13" s="221"/>
      <c r="S13" s="221"/>
      <c r="T13" s="221"/>
      <c r="U13" s="221"/>
      <c r="V13" s="221"/>
      <c r="W13" s="221"/>
      <c r="X13" s="221"/>
      <c r="Y13" s="184"/>
      <c r="Z13" s="184"/>
      <c r="AA13" s="184"/>
      <c r="AB13" s="184"/>
      <c r="AC13" s="184"/>
      <c r="AD13" s="184"/>
      <c r="AE13" s="232"/>
    </row>
    <row r="14" spans="1:31" x14ac:dyDescent="0.2">
      <c r="A14" s="360"/>
      <c r="B14" s="360"/>
      <c r="C14" s="360"/>
      <c r="D14" s="360"/>
      <c r="E14" s="360"/>
      <c r="F14" s="360"/>
      <c r="G14" s="360"/>
      <c r="H14" s="360"/>
      <c r="I14" s="360"/>
      <c r="J14" s="360"/>
      <c r="K14" s="360"/>
      <c r="L14" s="360"/>
      <c r="M14" s="229"/>
      <c r="N14" s="229"/>
      <c r="O14" s="229"/>
      <c r="P14" s="229"/>
      <c r="Q14" s="229"/>
      <c r="R14" s="229"/>
      <c r="S14" s="229"/>
      <c r="T14" s="229"/>
      <c r="U14" s="229"/>
      <c r="V14" s="229"/>
      <c r="W14" s="229"/>
      <c r="X14" s="229"/>
      <c r="Y14" s="185"/>
      <c r="Z14" s="185"/>
      <c r="AA14" s="185"/>
      <c r="AB14" s="185"/>
      <c r="AC14" s="185"/>
      <c r="AD14" s="185"/>
      <c r="AE14" s="233"/>
    </row>
    <row r="15" spans="1:31" x14ac:dyDescent="0.2">
      <c r="A15" s="342" t="s">
        <v>455</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row>
    <row r="16" spans="1:31" x14ac:dyDescent="0.2">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row>
    <row r="17" spans="1:33" ht="12" customHeight="1" x14ac:dyDescent="0.2">
      <c r="A17" s="362" t="s">
        <v>96</v>
      </c>
      <c r="B17" s="362" t="s">
        <v>456</v>
      </c>
      <c r="C17" s="346" t="s">
        <v>457</v>
      </c>
      <c r="D17" s="346"/>
      <c r="E17" s="365" t="s">
        <v>577</v>
      </c>
      <c r="F17" s="368" t="s">
        <v>458</v>
      </c>
      <c r="G17" s="369"/>
      <c r="H17" s="370"/>
      <c r="I17" s="356" t="s">
        <v>459</v>
      </c>
      <c r="J17" s="357"/>
      <c r="K17" s="357"/>
      <c r="L17" s="357"/>
      <c r="M17" s="356" t="s">
        <v>460</v>
      </c>
      <c r="N17" s="357"/>
      <c r="O17" s="357"/>
      <c r="P17" s="357"/>
      <c r="Q17" s="356" t="s">
        <v>574</v>
      </c>
      <c r="R17" s="357"/>
      <c r="S17" s="357"/>
      <c r="T17" s="357"/>
      <c r="U17" s="356" t="s">
        <v>575</v>
      </c>
      <c r="V17" s="357"/>
      <c r="W17" s="357"/>
      <c r="X17" s="357"/>
      <c r="Y17" s="356" t="s">
        <v>576</v>
      </c>
      <c r="Z17" s="357"/>
      <c r="AA17" s="357"/>
      <c r="AB17" s="357"/>
      <c r="AC17" s="374" t="s">
        <v>461</v>
      </c>
      <c r="AD17" s="375"/>
      <c r="AE17" s="378" t="s">
        <v>462</v>
      </c>
      <c r="AF17" s="186"/>
      <c r="AG17" s="186"/>
    </row>
    <row r="18" spans="1:33" ht="33.75" customHeight="1" x14ac:dyDescent="0.2">
      <c r="A18" s="363"/>
      <c r="B18" s="363"/>
      <c r="C18" s="346"/>
      <c r="D18" s="346"/>
      <c r="E18" s="366"/>
      <c r="F18" s="371"/>
      <c r="G18" s="372"/>
      <c r="H18" s="373"/>
      <c r="I18" s="358" t="s">
        <v>463</v>
      </c>
      <c r="J18" s="358"/>
      <c r="K18" s="358" t="s">
        <v>464</v>
      </c>
      <c r="L18" s="358"/>
      <c r="M18" s="358" t="s">
        <v>463</v>
      </c>
      <c r="N18" s="358"/>
      <c r="O18" s="358" t="s">
        <v>465</v>
      </c>
      <c r="P18" s="358"/>
      <c r="Q18" s="358" t="s">
        <v>463</v>
      </c>
      <c r="R18" s="358"/>
      <c r="S18" s="358" t="s">
        <v>465</v>
      </c>
      <c r="T18" s="358"/>
      <c r="U18" s="358" t="s">
        <v>463</v>
      </c>
      <c r="V18" s="358"/>
      <c r="W18" s="358" t="s">
        <v>465</v>
      </c>
      <c r="X18" s="358"/>
      <c r="Y18" s="358" t="s">
        <v>463</v>
      </c>
      <c r="Z18" s="358"/>
      <c r="AA18" s="358" t="s">
        <v>465</v>
      </c>
      <c r="AB18" s="358"/>
      <c r="AC18" s="376"/>
      <c r="AD18" s="377"/>
      <c r="AE18" s="379"/>
    </row>
    <row r="19" spans="1:33" ht="53.25" x14ac:dyDescent="0.2">
      <c r="A19" s="364"/>
      <c r="B19" s="364"/>
      <c r="C19" s="223" t="s">
        <v>466</v>
      </c>
      <c r="D19" s="223" t="s">
        <v>465</v>
      </c>
      <c r="E19" s="367"/>
      <c r="F19" s="224" t="s">
        <v>565</v>
      </c>
      <c r="G19" s="224" t="s">
        <v>589</v>
      </c>
      <c r="H19" s="224" t="s">
        <v>590</v>
      </c>
      <c r="I19" s="212" t="s">
        <v>467</v>
      </c>
      <c r="J19" s="212" t="s">
        <v>468</v>
      </c>
      <c r="K19" s="212" t="s">
        <v>467</v>
      </c>
      <c r="L19" s="212" t="s">
        <v>468</v>
      </c>
      <c r="M19" s="212" t="s">
        <v>467</v>
      </c>
      <c r="N19" s="212" t="s">
        <v>468</v>
      </c>
      <c r="O19" s="212" t="s">
        <v>467</v>
      </c>
      <c r="P19" s="212" t="s">
        <v>468</v>
      </c>
      <c r="Q19" s="212" t="s">
        <v>467</v>
      </c>
      <c r="R19" s="212" t="s">
        <v>468</v>
      </c>
      <c r="S19" s="212" t="s">
        <v>467</v>
      </c>
      <c r="T19" s="212" t="s">
        <v>468</v>
      </c>
      <c r="U19" s="212" t="s">
        <v>467</v>
      </c>
      <c r="V19" s="212" t="s">
        <v>468</v>
      </c>
      <c r="W19" s="212" t="s">
        <v>467</v>
      </c>
      <c r="X19" s="212" t="s">
        <v>468</v>
      </c>
      <c r="Y19" s="212" t="s">
        <v>467</v>
      </c>
      <c r="Z19" s="212" t="s">
        <v>468</v>
      </c>
      <c r="AA19" s="212" t="s">
        <v>467</v>
      </c>
      <c r="AB19" s="212" t="s">
        <v>468</v>
      </c>
      <c r="AC19" s="223" t="s">
        <v>469</v>
      </c>
      <c r="AD19" s="223" t="s">
        <v>470</v>
      </c>
      <c r="AE19" s="380"/>
    </row>
    <row r="20" spans="1:33" x14ac:dyDescent="0.2">
      <c r="A20" s="165">
        <v>1</v>
      </c>
      <c r="B20" s="165">
        <v>2</v>
      </c>
      <c r="C20" s="222">
        <v>3</v>
      </c>
      <c r="D20" s="222">
        <v>4</v>
      </c>
      <c r="E20" s="213">
        <v>5</v>
      </c>
      <c r="F20" s="213">
        <v>6</v>
      </c>
      <c r="G20" s="213">
        <v>7</v>
      </c>
      <c r="H20" s="213">
        <v>8</v>
      </c>
      <c r="I20" s="214" t="s">
        <v>471</v>
      </c>
      <c r="J20" s="214" t="s">
        <v>472</v>
      </c>
      <c r="K20" s="214" t="s">
        <v>473</v>
      </c>
      <c r="L20" s="214" t="s">
        <v>474</v>
      </c>
      <c r="M20" s="214" t="s">
        <v>475</v>
      </c>
      <c r="N20" s="214" t="s">
        <v>476</v>
      </c>
      <c r="O20" s="214" t="s">
        <v>477</v>
      </c>
      <c r="P20" s="214" t="s">
        <v>478</v>
      </c>
      <c r="Q20" s="214" t="s">
        <v>475</v>
      </c>
      <c r="R20" s="214" t="s">
        <v>476</v>
      </c>
      <c r="S20" s="214" t="s">
        <v>477</v>
      </c>
      <c r="T20" s="214" t="s">
        <v>478</v>
      </c>
      <c r="U20" s="214" t="s">
        <v>475</v>
      </c>
      <c r="V20" s="214" t="s">
        <v>476</v>
      </c>
      <c r="W20" s="214" t="s">
        <v>477</v>
      </c>
      <c r="X20" s="214" t="s">
        <v>478</v>
      </c>
      <c r="Y20" s="214" t="s">
        <v>475</v>
      </c>
      <c r="Z20" s="214" t="s">
        <v>476</v>
      </c>
      <c r="AA20" s="214" t="s">
        <v>477</v>
      </c>
      <c r="AB20" s="214" t="s">
        <v>478</v>
      </c>
      <c r="AC20" s="222">
        <v>10</v>
      </c>
      <c r="AD20" s="222">
        <v>11</v>
      </c>
      <c r="AE20" s="231">
        <v>12</v>
      </c>
    </row>
    <row r="21" spans="1:33" s="201" customFormat="1" ht="36" x14ac:dyDescent="0.2">
      <c r="A21" s="164">
        <v>1</v>
      </c>
      <c r="B21" s="200" t="s">
        <v>479</v>
      </c>
      <c r="C21" s="207">
        <f t="shared" ref="C21" si="0">SUM(C22:C25)</f>
        <v>0</v>
      </c>
      <c r="D21" s="207">
        <f t="shared" ref="D21:H21" si="1">SUM(D22:D25)</f>
        <v>44.737047868433613</v>
      </c>
      <c r="E21" s="207">
        <f t="shared" si="1"/>
        <v>0</v>
      </c>
      <c r="F21" s="207">
        <f t="shared" si="1"/>
        <v>0</v>
      </c>
      <c r="G21" s="207">
        <f t="shared" si="1"/>
        <v>0</v>
      </c>
      <c r="H21" s="207">
        <f t="shared" si="1"/>
        <v>44.737047868433613</v>
      </c>
      <c r="I21" s="218">
        <f t="shared" ref="I21:N21" si="2">I24</f>
        <v>0</v>
      </c>
      <c r="J21" s="218" t="str">
        <f t="shared" si="2"/>
        <v>нд</v>
      </c>
      <c r="K21" s="218">
        <f t="shared" si="2"/>
        <v>0</v>
      </c>
      <c r="L21" s="218" t="str">
        <f t="shared" si="2"/>
        <v>нд</v>
      </c>
      <c r="M21" s="218">
        <f t="shared" si="2"/>
        <v>0</v>
      </c>
      <c r="N21" s="218" t="str">
        <f t="shared" si="2"/>
        <v>нд</v>
      </c>
      <c r="O21" s="218">
        <f t="shared" ref="O21" si="3">SUM(O22:O25)</f>
        <v>44.737047868433613</v>
      </c>
      <c r="P21" s="218" t="str">
        <f t="shared" ref="P21" si="4">P24</f>
        <v>нд</v>
      </c>
      <c r="Q21" s="218" t="s">
        <v>437</v>
      </c>
      <c r="R21" s="218" t="s">
        <v>437</v>
      </c>
      <c r="S21" s="218" t="s">
        <v>437</v>
      </c>
      <c r="T21" s="218" t="str">
        <f t="shared" ref="T21" si="5">T24</f>
        <v>нд</v>
      </c>
      <c r="U21" s="218" t="s">
        <v>437</v>
      </c>
      <c r="V21" s="218" t="s">
        <v>437</v>
      </c>
      <c r="W21" s="218" t="s">
        <v>437</v>
      </c>
      <c r="X21" s="218" t="s">
        <v>437</v>
      </c>
      <c r="Y21" s="218" t="s">
        <v>437</v>
      </c>
      <c r="Z21" s="218" t="s">
        <v>437</v>
      </c>
      <c r="AA21" s="218" t="s">
        <v>437</v>
      </c>
      <c r="AB21" s="218" t="s">
        <v>437</v>
      </c>
      <c r="AC21" s="207">
        <f t="shared" ref="AC21:AD21" si="6">SUM(AC22:AC25)</f>
        <v>0</v>
      </c>
      <c r="AD21" s="207">
        <f t="shared" si="6"/>
        <v>44.737047868433613</v>
      </c>
      <c r="AE21" s="207" t="s">
        <v>578</v>
      </c>
    </row>
    <row r="22" spans="1:33" ht="12.75" x14ac:dyDescent="0.2">
      <c r="A22" s="187" t="s">
        <v>61</v>
      </c>
      <c r="B22" s="188" t="s">
        <v>480</v>
      </c>
      <c r="C22" s="208" t="s">
        <v>437</v>
      </c>
      <c r="D22" s="208" t="s">
        <v>437</v>
      </c>
      <c r="E22" s="208" t="s">
        <v>437</v>
      </c>
      <c r="F22" s="208" t="s">
        <v>437</v>
      </c>
      <c r="G22" s="208" t="s">
        <v>437</v>
      </c>
      <c r="H22" s="208"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08" t="s">
        <v>437</v>
      </c>
      <c r="AD22" s="208" t="s">
        <v>437</v>
      </c>
      <c r="AE22" s="208" t="s">
        <v>437</v>
      </c>
    </row>
    <row r="23" spans="1:33" ht="12.75" x14ac:dyDescent="0.2">
      <c r="A23" s="187" t="s">
        <v>60</v>
      </c>
      <c r="B23" s="188" t="s">
        <v>481</v>
      </c>
      <c r="C23" s="208" t="s">
        <v>437</v>
      </c>
      <c r="D23" s="208" t="s">
        <v>437</v>
      </c>
      <c r="E23" s="208" t="s">
        <v>437</v>
      </c>
      <c r="F23" s="208" t="s">
        <v>437</v>
      </c>
      <c r="G23" s="208" t="s">
        <v>437</v>
      </c>
      <c r="H23" s="208"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08" t="s">
        <v>437</v>
      </c>
      <c r="AD23" s="208" t="s">
        <v>437</v>
      </c>
      <c r="AE23" s="208" t="s">
        <v>437</v>
      </c>
    </row>
    <row r="24" spans="1:33" ht="24" x14ac:dyDescent="0.2">
      <c r="A24" s="187" t="s">
        <v>59</v>
      </c>
      <c r="B24" s="188" t="s">
        <v>482</v>
      </c>
      <c r="C24" s="208">
        <f>AC24</f>
        <v>0</v>
      </c>
      <c r="D24" s="208">
        <f>AD24</f>
        <v>31.103699066740404</v>
      </c>
      <c r="E24" s="208">
        <v>0</v>
      </c>
      <c r="F24" s="208">
        <v>0</v>
      </c>
      <c r="G24" s="208">
        <f>M24</f>
        <v>0</v>
      </c>
      <c r="H24" s="208">
        <f>D24</f>
        <v>31.103699066740404</v>
      </c>
      <c r="I24" s="219">
        <f>'[3]Паспорт фин осв ввод'!P24</f>
        <v>0</v>
      </c>
      <c r="J24" s="219" t="str">
        <f>'[3]Паспорт фин осв ввод'!Q24</f>
        <v>нд</v>
      </c>
      <c r="K24" s="219">
        <f>'[3]Паспорт фин осв ввод'!R24</f>
        <v>0</v>
      </c>
      <c r="L24" s="219" t="str">
        <f>'[3]Паспорт фин осв ввод'!S24</f>
        <v>нд</v>
      </c>
      <c r="M24" s="219">
        <f>'[3]Паспорт фин осв ввод'!T24</f>
        <v>0</v>
      </c>
      <c r="N24" s="219" t="str">
        <f>'[3]Паспорт фин осв ввод'!U24</f>
        <v>нд</v>
      </c>
      <c r="O24" s="219">
        <f>'[5]2024'!$K$22/1000</f>
        <v>31.103699066740404</v>
      </c>
      <c r="P24" s="219" t="str">
        <f>'[3]Паспорт фин осв ввод'!K24</f>
        <v>нд</v>
      </c>
      <c r="Q24" s="219" t="s">
        <v>437</v>
      </c>
      <c r="R24" s="219" t="s">
        <v>437</v>
      </c>
      <c r="S24" s="219" t="s">
        <v>437</v>
      </c>
      <c r="T24" s="219" t="str">
        <f>'[3]Паспорт фин осв ввод'!O24</f>
        <v>нд</v>
      </c>
      <c r="U24" s="219" t="s">
        <v>437</v>
      </c>
      <c r="V24" s="219" t="s">
        <v>437</v>
      </c>
      <c r="W24" s="219" t="s">
        <v>437</v>
      </c>
      <c r="X24" s="219" t="s">
        <v>437</v>
      </c>
      <c r="Y24" s="219" t="s">
        <v>437</v>
      </c>
      <c r="Z24" s="219" t="s">
        <v>437</v>
      </c>
      <c r="AA24" s="219" t="s">
        <v>437</v>
      </c>
      <c r="AB24" s="219" t="s">
        <v>437</v>
      </c>
      <c r="AC24" s="208">
        <f>SUM(M24,Q24,U24,Y24)</f>
        <v>0</v>
      </c>
      <c r="AD24" s="208">
        <f>SUM(O24,S24,W24,AA24)</f>
        <v>31.103699066740404</v>
      </c>
      <c r="AE24" s="208" t="s">
        <v>437</v>
      </c>
    </row>
    <row r="25" spans="1:33" ht="12.75" x14ac:dyDescent="0.2">
      <c r="A25" s="187" t="s">
        <v>58</v>
      </c>
      <c r="B25" s="189" t="s">
        <v>483</v>
      </c>
      <c r="C25" s="208">
        <f>AC25</f>
        <v>0</v>
      </c>
      <c r="D25" s="208">
        <f>AD25</f>
        <v>13.633348801693209</v>
      </c>
      <c r="E25" s="208">
        <v>0</v>
      </c>
      <c r="F25" s="208">
        <v>0</v>
      </c>
      <c r="G25" s="208" t="str">
        <f>M25</f>
        <v>нд</v>
      </c>
      <c r="H25" s="208">
        <f>D25</f>
        <v>13.633348801693209</v>
      </c>
      <c r="I25" s="219" t="s">
        <v>437</v>
      </c>
      <c r="J25" s="219" t="s">
        <v>437</v>
      </c>
      <c r="K25" s="219" t="s">
        <v>437</v>
      </c>
      <c r="L25" s="219" t="s">
        <v>437</v>
      </c>
      <c r="M25" s="219" t="s">
        <v>437</v>
      </c>
      <c r="N25" s="219" t="s">
        <v>437</v>
      </c>
      <c r="O25" s="219">
        <f>'[5]2024'!$F$22/1000-O24</f>
        <v>13.633348801693209</v>
      </c>
      <c r="P25" s="219" t="s">
        <v>437</v>
      </c>
      <c r="Q25" s="219" t="s">
        <v>437</v>
      </c>
      <c r="R25" s="219" t="s">
        <v>437</v>
      </c>
      <c r="S25" s="219" t="s">
        <v>437</v>
      </c>
      <c r="T25" s="219" t="s">
        <v>437</v>
      </c>
      <c r="U25" s="219" t="s">
        <v>437</v>
      </c>
      <c r="V25" s="219" t="s">
        <v>437</v>
      </c>
      <c r="W25" s="219" t="s">
        <v>437</v>
      </c>
      <c r="X25" s="219" t="s">
        <v>437</v>
      </c>
      <c r="Y25" s="219" t="s">
        <v>437</v>
      </c>
      <c r="Z25" s="219" t="s">
        <v>437</v>
      </c>
      <c r="AA25" s="219" t="s">
        <v>437</v>
      </c>
      <c r="AB25" s="219" t="s">
        <v>437</v>
      </c>
      <c r="AC25" s="208">
        <f>SUM(M25,Q25,U25,Y25)</f>
        <v>0</v>
      </c>
      <c r="AD25" s="208">
        <f>SUM(O25,S25,W25,AA25)</f>
        <v>13.633348801693209</v>
      </c>
      <c r="AE25" s="208" t="s">
        <v>437</v>
      </c>
    </row>
    <row r="26" spans="1:33" s="201" customFormat="1" ht="24" x14ac:dyDescent="0.2">
      <c r="A26" s="164" t="s">
        <v>14</v>
      </c>
      <c r="B26" s="200" t="s">
        <v>484</v>
      </c>
      <c r="C26" s="207">
        <f t="shared" ref="C26:I26" si="7">SUM(C27:C30)</f>
        <v>0</v>
      </c>
      <c r="D26" s="207">
        <f t="shared" si="7"/>
        <v>44.737047868433613</v>
      </c>
      <c r="E26" s="207">
        <f t="shared" si="7"/>
        <v>0</v>
      </c>
      <c r="F26" s="207">
        <f t="shared" si="7"/>
        <v>0</v>
      </c>
      <c r="G26" s="207">
        <f t="shared" si="7"/>
        <v>0</v>
      </c>
      <c r="H26" s="207">
        <f t="shared" si="7"/>
        <v>44.737047868433613</v>
      </c>
      <c r="I26" s="218">
        <f t="shared" si="7"/>
        <v>0</v>
      </c>
      <c r="J26" s="218">
        <f t="shared" ref="J26:AD26" si="8">SUM(J27:J30)</f>
        <v>0</v>
      </c>
      <c r="K26" s="218">
        <f t="shared" ref="K26:O26" si="9">SUM(K27:K30)</f>
        <v>0</v>
      </c>
      <c r="L26" s="218">
        <f t="shared" si="9"/>
        <v>0</v>
      </c>
      <c r="M26" s="218">
        <f t="shared" si="9"/>
        <v>0</v>
      </c>
      <c r="N26" s="218">
        <f t="shared" si="9"/>
        <v>0</v>
      </c>
      <c r="O26" s="207">
        <f t="shared" si="9"/>
        <v>44.737047868433613</v>
      </c>
      <c r="P26" s="207">
        <f t="shared" si="8"/>
        <v>0</v>
      </c>
      <c r="Q26" s="207">
        <f t="shared" si="8"/>
        <v>0</v>
      </c>
      <c r="R26" s="207">
        <f t="shared" si="8"/>
        <v>0</v>
      </c>
      <c r="S26" s="207">
        <f t="shared" ref="S26" si="10">SUM(S27:S30)</f>
        <v>0</v>
      </c>
      <c r="T26" s="207">
        <f t="shared" ref="T26:V26" si="11">SUM(T27:T30)</f>
        <v>0</v>
      </c>
      <c r="U26" s="207">
        <f t="shared" si="11"/>
        <v>0</v>
      </c>
      <c r="V26" s="207">
        <f t="shared" si="11"/>
        <v>0</v>
      </c>
      <c r="W26" s="207">
        <f t="shared" ref="W26" si="12">SUM(W27:W30)</f>
        <v>0</v>
      </c>
      <c r="X26" s="207">
        <f t="shared" si="8"/>
        <v>0</v>
      </c>
      <c r="Y26" s="207">
        <f t="shared" si="8"/>
        <v>0</v>
      </c>
      <c r="Z26" s="207">
        <f t="shared" si="8"/>
        <v>0</v>
      </c>
      <c r="AA26" s="207">
        <f t="shared" si="8"/>
        <v>0</v>
      </c>
      <c r="AB26" s="207">
        <f t="shared" si="8"/>
        <v>0</v>
      </c>
      <c r="AC26" s="207">
        <f t="shared" si="8"/>
        <v>0</v>
      </c>
      <c r="AD26" s="207">
        <f t="shared" si="8"/>
        <v>44.737047868433613</v>
      </c>
      <c r="AE26" s="207" t="str">
        <f>AE21</f>
        <v>Новый проект</v>
      </c>
    </row>
    <row r="27" spans="1:33" ht="12.75" x14ac:dyDescent="0.2">
      <c r="A27" s="187" t="s">
        <v>56</v>
      </c>
      <c r="B27" s="188" t="s">
        <v>485</v>
      </c>
      <c r="C27" s="208" t="s">
        <v>437</v>
      </c>
      <c r="D27" s="208" t="s">
        <v>437</v>
      </c>
      <c r="E27" s="208" t="s">
        <v>437</v>
      </c>
      <c r="F27" s="208" t="s">
        <v>437</v>
      </c>
      <c r="G27" s="208" t="s">
        <v>437</v>
      </c>
      <c r="H27" s="208"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08" t="s">
        <v>437</v>
      </c>
      <c r="AD27" s="208" t="s">
        <v>437</v>
      </c>
      <c r="AE27" s="208" t="s">
        <v>437</v>
      </c>
    </row>
    <row r="28" spans="1:33" ht="12.75" x14ac:dyDescent="0.2">
      <c r="A28" s="187" t="s">
        <v>55</v>
      </c>
      <c r="B28" s="188" t="s">
        <v>486</v>
      </c>
      <c r="C28" s="208" t="s">
        <v>437</v>
      </c>
      <c r="D28" s="208" t="s">
        <v>437</v>
      </c>
      <c r="E28" s="208" t="s">
        <v>437</v>
      </c>
      <c r="F28" s="208" t="s">
        <v>437</v>
      </c>
      <c r="G28" s="208" t="s">
        <v>437</v>
      </c>
      <c r="H28" s="208"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08" t="s">
        <v>437</v>
      </c>
      <c r="AD28" s="208" t="s">
        <v>437</v>
      </c>
      <c r="AE28" s="208" t="s">
        <v>437</v>
      </c>
    </row>
    <row r="29" spans="1:33" ht="12.75" x14ac:dyDescent="0.2">
      <c r="A29" s="187" t="s">
        <v>487</v>
      </c>
      <c r="B29" s="188" t="s">
        <v>488</v>
      </c>
      <c r="C29" s="208">
        <f>AC29</f>
        <v>0</v>
      </c>
      <c r="D29" s="208">
        <f>AD29</f>
        <v>0</v>
      </c>
      <c r="E29" s="208">
        <v>0</v>
      </c>
      <c r="F29" s="208">
        <v>0</v>
      </c>
      <c r="G29" s="208" t="str">
        <f>M29</f>
        <v>нд</v>
      </c>
      <c r="H29" s="208" t="str">
        <f>O29</f>
        <v>нд</v>
      </c>
      <c r="I29" s="219" t="s">
        <v>437</v>
      </c>
      <c r="J29" s="219" t="s">
        <v>437</v>
      </c>
      <c r="K29" s="219" t="s">
        <v>437</v>
      </c>
      <c r="L29" s="219" t="s">
        <v>437</v>
      </c>
      <c r="M29" s="219" t="s">
        <v>437</v>
      </c>
      <c r="N29" s="219" t="s">
        <v>437</v>
      </c>
      <c r="O29" s="219" t="s">
        <v>437</v>
      </c>
      <c r="P29" s="219" t="str">
        <f>'[3]Паспорт фин осв ввод'!K29</f>
        <v>нд</v>
      </c>
      <c r="Q29" s="219" t="s">
        <v>437</v>
      </c>
      <c r="R29" s="219" t="s">
        <v>437</v>
      </c>
      <c r="S29" s="219" t="s">
        <v>437</v>
      </c>
      <c r="T29" s="219" t="str">
        <f>'[3]Паспорт фин осв ввод'!O29</f>
        <v>нд</v>
      </c>
      <c r="U29" s="219" t="s">
        <v>437</v>
      </c>
      <c r="V29" s="219" t="s">
        <v>437</v>
      </c>
      <c r="W29" s="219" t="s">
        <v>437</v>
      </c>
      <c r="X29" s="219" t="s">
        <v>437</v>
      </c>
      <c r="Y29" s="219" t="s">
        <v>437</v>
      </c>
      <c r="Z29" s="219" t="s">
        <v>437</v>
      </c>
      <c r="AA29" s="219" t="s">
        <v>437</v>
      </c>
      <c r="AB29" s="219" t="s">
        <v>437</v>
      </c>
      <c r="AC29" s="208">
        <f t="shared" ref="AC29:AC30" si="13">SUM(M29,Q29,U29,Y29)</f>
        <v>0</v>
      </c>
      <c r="AD29" s="208">
        <f t="shared" ref="AD29:AD30" si="14">SUM(O29,S29,W29,AA29)</f>
        <v>0</v>
      </c>
      <c r="AE29" s="208" t="s">
        <v>437</v>
      </c>
    </row>
    <row r="30" spans="1:33" ht="12.75" x14ac:dyDescent="0.2">
      <c r="A30" s="187" t="s">
        <v>489</v>
      </c>
      <c r="B30" s="188" t="s">
        <v>490</v>
      </c>
      <c r="C30" s="208">
        <f>AC30</f>
        <v>0</v>
      </c>
      <c r="D30" s="208">
        <f>AD30</f>
        <v>44.737047868433613</v>
      </c>
      <c r="E30" s="208">
        <v>0</v>
      </c>
      <c r="F30" s="208">
        <v>0</v>
      </c>
      <c r="G30" s="208" t="str">
        <f>M30</f>
        <v>нд</v>
      </c>
      <c r="H30" s="208">
        <f>D30</f>
        <v>44.737047868433613</v>
      </c>
      <c r="I30" s="219" t="s">
        <v>437</v>
      </c>
      <c r="J30" s="219" t="s">
        <v>437</v>
      </c>
      <c r="K30" s="219" t="s">
        <v>437</v>
      </c>
      <c r="L30" s="219" t="s">
        <v>437</v>
      </c>
      <c r="M30" s="219" t="s">
        <v>437</v>
      </c>
      <c r="N30" s="219" t="s">
        <v>437</v>
      </c>
      <c r="O30" s="219">
        <f>O21</f>
        <v>44.737047868433613</v>
      </c>
      <c r="P30" s="219" t="s">
        <v>437</v>
      </c>
      <c r="Q30" s="219" t="s">
        <v>437</v>
      </c>
      <c r="R30" s="219" t="s">
        <v>437</v>
      </c>
      <c r="S30" s="219" t="s">
        <v>437</v>
      </c>
      <c r="T30" s="219" t="s">
        <v>437</v>
      </c>
      <c r="U30" s="219" t="s">
        <v>437</v>
      </c>
      <c r="V30" s="219" t="s">
        <v>437</v>
      </c>
      <c r="W30" s="219" t="s">
        <v>437</v>
      </c>
      <c r="X30" s="219" t="s">
        <v>437</v>
      </c>
      <c r="Y30" s="219" t="s">
        <v>437</v>
      </c>
      <c r="Z30" s="219" t="s">
        <v>437</v>
      </c>
      <c r="AA30" s="219" t="s">
        <v>437</v>
      </c>
      <c r="AB30" s="219" t="s">
        <v>437</v>
      </c>
      <c r="AC30" s="208">
        <f t="shared" si="13"/>
        <v>0</v>
      </c>
      <c r="AD30" s="208">
        <f t="shared" si="14"/>
        <v>44.737047868433613</v>
      </c>
      <c r="AE30" s="208" t="s">
        <v>437</v>
      </c>
    </row>
    <row r="31" spans="1:33" s="201" customFormat="1" ht="48" x14ac:dyDescent="0.2">
      <c r="A31" s="164" t="s">
        <v>13</v>
      </c>
      <c r="B31" s="200" t="s">
        <v>491</v>
      </c>
      <c r="C31" s="207">
        <f>C26</f>
        <v>0</v>
      </c>
      <c r="D31" s="207">
        <f t="shared" ref="D31:I31" si="15">D26</f>
        <v>44.737047868433613</v>
      </c>
      <c r="E31" s="207">
        <f t="shared" si="15"/>
        <v>0</v>
      </c>
      <c r="F31" s="207">
        <f t="shared" si="15"/>
        <v>0</v>
      </c>
      <c r="G31" s="207">
        <f t="shared" si="15"/>
        <v>0</v>
      </c>
      <c r="H31" s="207">
        <f t="shared" si="15"/>
        <v>44.737047868433613</v>
      </c>
      <c r="I31" s="218">
        <f t="shared" si="15"/>
        <v>0</v>
      </c>
      <c r="J31" s="218">
        <f t="shared" ref="J31:AE35" si="16">J26</f>
        <v>0</v>
      </c>
      <c r="K31" s="218">
        <f t="shared" ref="K31:O35" si="17">K26</f>
        <v>0</v>
      </c>
      <c r="L31" s="218">
        <f t="shared" si="17"/>
        <v>0</v>
      </c>
      <c r="M31" s="218">
        <f t="shared" si="17"/>
        <v>0</v>
      </c>
      <c r="N31" s="218">
        <f t="shared" si="17"/>
        <v>0</v>
      </c>
      <c r="O31" s="218">
        <f t="shared" si="17"/>
        <v>44.737047868433613</v>
      </c>
      <c r="P31" s="218">
        <f t="shared" si="16"/>
        <v>0</v>
      </c>
      <c r="Q31" s="218" t="s">
        <v>437</v>
      </c>
      <c r="R31" s="218" t="s">
        <v>437</v>
      </c>
      <c r="S31" s="218" t="s">
        <v>437</v>
      </c>
      <c r="T31" s="218">
        <f t="shared" ref="T31" si="18">T26</f>
        <v>0</v>
      </c>
      <c r="U31" s="218" t="s">
        <v>437</v>
      </c>
      <c r="V31" s="218" t="s">
        <v>437</v>
      </c>
      <c r="W31" s="218" t="s">
        <v>437</v>
      </c>
      <c r="X31" s="218" t="s">
        <v>437</v>
      </c>
      <c r="Y31" s="218" t="s">
        <v>437</v>
      </c>
      <c r="Z31" s="218" t="s">
        <v>437</v>
      </c>
      <c r="AA31" s="218" t="s">
        <v>437</v>
      </c>
      <c r="AB31" s="218" t="s">
        <v>437</v>
      </c>
      <c r="AC31" s="207">
        <f t="shared" ref="AC31:AD35" si="19">AC26</f>
        <v>0</v>
      </c>
      <c r="AD31" s="207">
        <f t="shared" si="19"/>
        <v>44.737047868433613</v>
      </c>
      <c r="AE31" s="207" t="str">
        <f t="shared" si="16"/>
        <v>Новый проект</v>
      </c>
    </row>
    <row r="32" spans="1:33" ht="12.75" x14ac:dyDescent="0.2">
      <c r="A32" s="187" t="s">
        <v>54</v>
      </c>
      <c r="B32" s="188" t="s">
        <v>485</v>
      </c>
      <c r="C32" s="208" t="str">
        <f t="shared" ref="C32:I35" si="20">C27</f>
        <v>нд</v>
      </c>
      <c r="D32" s="208" t="str">
        <f t="shared" si="20"/>
        <v>нд</v>
      </c>
      <c r="E32" s="208" t="str">
        <f t="shared" si="20"/>
        <v>нд</v>
      </c>
      <c r="F32" s="208" t="str">
        <f t="shared" si="20"/>
        <v>нд</v>
      </c>
      <c r="G32" s="208" t="str">
        <f t="shared" si="20"/>
        <v>нд</v>
      </c>
      <c r="H32" s="208" t="str">
        <f t="shared" si="20"/>
        <v>нд</v>
      </c>
      <c r="I32" s="219" t="str">
        <f t="shared" si="20"/>
        <v>нд</v>
      </c>
      <c r="J32" s="219" t="str">
        <f t="shared" si="16"/>
        <v>нд</v>
      </c>
      <c r="K32" s="219" t="str">
        <f t="shared" ref="K32:N32" si="21">K27</f>
        <v>нд</v>
      </c>
      <c r="L32" s="219" t="str">
        <f t="shared" si="21"/>
        <v>нд</v>
      </c>
      <c r="M32" s="219" t="str">
        <f t="shared" si="21"/>
        <v>нд</v>
      </c>
      <c r="N32" s="219" t="str">
        <f t="shared" si="21"/>
        <v>нд</v>
      </c>
      <c r="O32" s="219" t="str">
        <f t="shared" si="17"/>
        <v>нд</v>
      </c>
      <c r="P32" s="219" t="str">
        <f t="shared" si="16"/>
        <v>нд</v>
      </c>
      <c r="Q32" s="219" t="s">
        <v>437</v>
      </c>
      <c r="R32" s="219" t="s">
        <v>437</v>
      </c>
      <c r="S32" s="219" t="s">
        <v>437</v>
      </c>
      <c r="T32" s="219" t="str">
        <f t="shared" ref="T32" si="22">T27</f>
        <v>нд</v>
      </c>
      <c r="U32" s="219" t="s">
        <v>437</v>
      </c>
      <c r="V32" s="219" t="s">
        <v>437</v>
      </c>
      <c r="W32" s="219" t="s">
        <v>437</v>
      </c>
      <c r="X32" s="219" t="s">
        <v>437</v>
      </c>
      <c r="Y32" s="219" t="s">
        <v>437</v>
      </c>
      <c r="Z32" s="219" t="s">
        <v>437</v>
      </c>
      <c r="AA32" s="219" t="s">
        <v>437</v>
      </c>
      <c r="AB32" s="219" t="s">
        <v>437</v>
      </c>
      <c r="AC32" s="208" t="str">
        <f t="shared" si="19"/>
        <v>нд</v>
      </c>
      <c r="AD32" s="208" t="str">
        <f t="shared" si="19"/>
        <v>нд</v>
      </c>
      <c r="AE32" s="208" t="str">
        <f t="shared" ref="AE32:AE35" si="23">AE27</f>
        <v>нд</v>
      </c>
    </row>
    <row r="33" spans="1:31" ht="12.75" x14ac:dyDescent="0.2">
      <c r="A33" s="187" t="s">
        <v>53</v>
      </c>
      <c r="B33" s="188" t="s">
        <v>486</v>
      </c>
      <c r="C33" s="208" t="str">
        <f t="shared" si="20"/>
        <v>нд</v>
      </c>
      <c r="D33" s="208" t="str">
        <f t="shared" si="20"/>
        <v>нд</v>
      </c>
      <c r="E33" s="208" t="str">
        <f t="shared" si="20"/>
        <v>нд</v>
      </c>
      <c r="F33" s="208" t="str">
        <f t="shared" si="20"/>
        <v>нд</v>
      </c>
      <c r="G33" s="208" t="str">
        <f t="shared" si="20"/>
        <v>нд</v>
      </c>
      <c r="H33" s="208" t="str">
        <f t="shared" si="20"/>
        <v>нд</v>
      </c>
      <c r="I33" s="219" t="str">
        <f t="shared" si="20"/>
        <v>нд</v>
      </c>
      <c r="J33" s="219" t="str">
        <f t="shared" si="16"/>
        <v>нд</v>
      </c>
      <c r="K33" s="219" t="str">
        <f t="shared" ref="K33:N33" si="24">K28</f>
        <v>нд</v>
      </c>
      <c r="L33" s="219" t="str">
        <f t="shared" si="24"/>
        <v>нд</v>
      </c>
      <c r="M33" s="219" t="str">
        <f t="shared" si="24"/>
        <v>нд</v>
      </c>
      <c r="N33" s="219" t="str">
        <f t="shared" si="24"/>
        <v>нд</v>
      </c>
      <c r="O33" s="219" t="str">
        <f t="shared" si="17"/>
        <v>нд</v>
      </c>
      <c r="P33" s="219" t="str">
        <f t="shared" si="16"/>
        <v>нд</v>
      </c>
      <c r="Q33" s="219" t="s">
        <v>437</v>
      </c>
      <c r="R33" s="219" t="s">
        <v>437</v>
      </c>
      <c r="S33" s="219" t="s">
        <v>437</v>
      </c>
      <c r="T33" s="219" t="str">
        <f t="shared" ref="T33" si="25">T28</f>
        <v>нд</v>
      </c>
      <c r="U33" s="219" t="s">
        <v>437</v>
      </c>
      <c r="V33" s="219" t="s">
        <v>437</v>
      </c>
      <c r="W33" s="219" t="s">
        <v>437</v>
      </c>
      <c r="X33" s="219" t="s">
        <v>437</v>
      </c>
      <c r="Y33" s="219" t="s">
        <v>437</v>
      </c>
      <c r="Z33" s="219" t="s">
        <v>437</v>
      </c>
      <c r="AA33" s="219" t="s">
        <v>437</v>
      </c>
      <c r="AB33" s="219" t="s">
        <v>437</v>
      </c>
      <c r="AC33" s="208" t="str">
        <f t="shared" si="19"/>
        <v>нд</v>
      </c>
      <c r="AD33" s="208" t="str">
        <f t="shared" si="19"/>
        <v>нд</v>
      </c>
      <c r="AE33" s="208" t="str">
        <f t="shared" si="23"/>
        <v>нд</v>
      </c>
    </row>
    <row r="34" spans="1:31" ht="12.75" x14ac:dyDescent="0.2">
      <c r="A34" s="187" t="s">
        <v>52</v>
      </c>
      <c r="B34" s="188" t="s">
        <v>488</v>
      </c>
      <c r="C34" s="208">
        <f t="shared" si="20"/>
        <v>0</v>
      </c>
      <c r="D34" s="208">
        <f t="shared" si="20"/>
        <v>0</v>
      </c>
      <c r="E34" s="208">
        <f t="shared" si="20"/>
        <v>0</v>
      </c>
      <c r="F34" s="208">
        <f t="shared" si="20"/>
        <v>0</v>
      </c>
      <c r="G34" s="208" t="str">
        <f t="shared" si="20"/>
        <v>нд</v>
      </c>
      <c r="H34" s="208" t="str">
        <f t="shared" si="20"/>
        <v>нд</v>
      </c>
      <c r="I34" s="219" t="str">
        <f t="shared" si="20"/>
        <v>нд</v>
      </c>
      <c r="J34" s="219" t="str">
        <f t="shared" si="16"/>
        <v>нд</v>
      </c>
      <c r="K34" s="219" t="str">
        <f t="shared" ref="K34:N34" si="26">K29</f>
        <v>нд</v>
      </c>
      <c r="L34" s="219" t="str">
        <f t="shared" si="26"/>
        <v>нд</v>
      </c>
      <c r="M34" s="219" t="str">
        <f t="shared" si="26"/>
        <v>нд</v>
      </c>
      <c r="N34" s="219" t="str">
        <f t="shared" si="26"/>
        <v>нд</v>
      </c>
      <c r="O34" s="219" t="str">
        <f t="shared" si="17"/>
        <v>нд</v>
      </c>
      <c r="P34" s="219" t="str">
        <f t="shared" si="16"/>
        <v>нд</v>
      </c>
      <c r="Q34" s="219" t="s">
        <v>437</v>
      </c>
      <c r="R34" s="219" t="s">
        <v>437</v>
      </c>
      <c r="S34" s="219" t="s">
        <v>437</v>
      </c>
      <c r="T34" s="219" t="str">
        <f t="shared" ref="T34" si="27">T29</f>
        <v>нд</v>
      </c>
      <c r="U34" s="219" t="s">
        <v>437</v>
      </c>
      <c r="V34" s="219" t="s">
        <v>437</v>
      </c>
      <c r="W34" s="219" t="s">
        <v>437</v>
      </c>
      <c r="X34" s="219" t="s">
        <v>437</v>
      </c>
      <c r="Y34" s="219" t="s">
        <v>437</v>
      </c>
      <c r="Z34" s="219" t="s">
        <v>437</v>
      </c>
      <c r="AA34" s="219" t="s">
        <v>437</v>
      </c>
      <c r="AB34" s="219" t="s">
        <v>437</v>
      </c>
      <c r="AC34" s="208">
        <f t="shared" si="19"/>
        <v>0</v>
      </c>
      <c r="AD34" s="208">
        <f t="shared" si="19"/>
        <v>0</v>
      </c>
      <c r="AE34" s="208" t="str">
        <f t="shared" si="23"/>
        <v>нд</v>
      </c>
    </row>
    <row r="35" spans="1:31" ht="12.75" x14ac:dyDescent="0.2">
      <c r="A35" s="187" t="s">
        <v>51</v>
      </c>
      <c r="B35" s="188" t="s">
        <v>490</v>
      </c>
      <c r="C35" s="208">
        <f t="shared" si="20"/>
        <v>0</v>
      </c>
      <c r="D35" s="208">
        <f t="shared" si="20"/>
        <v>44.737047868433613</v>
      </c>
      <c r="E35" s="208">
        <f t="shared" si="20"/>
        <v>0</v>
      </c>
      <c r="F35" s="208">
        <f t="shared" si="20"/>
        <v>0</v>
      </c>
      <c r="G35" s="208" t="str">
        <f t="shared" si="20"/>
        <v>нд</v>
      </c>
      <c r="H35" s="208">
        <f t="shared" si="20"/>
        <v>44.737047868433613</v>
      </c>
      <c r="I35" s="219" t="str">
        <f t="shared" si="20"/>
        <v>нд</v>
      </c>
      <c r="J35" s="219" t="str">
        <f t="shared" si="16"/>
        <v>нд</v>
      </c>
      <c r="K35" s="219" t="str">
        <f t="shared" ref="K35:N35" si="28">K30</f>
        <v>нд</v>
      </c>
      <c r="L35" s="219" t="str">
        <f t="shared" si="28"/>
        <v>нд</v>
      </c>
      <c r="M35" s="219" t="str">
        <f t="shared" si="28"/>
        <v>нд</v>
      </c>
      <c r="N35" s="219" t="str">
        <f t="shared" si="28"/>
        <v>нд</v>
      </c>
      <c r="O35" s="219">
        <f t="shared" si="17"/>
        <v>44.737047868433613</v>
      </c>
      <c r="P35" s="219" t="str">
        <f t="shared" si="16"/>
        <v>нд</v>
      </c>
      <c r="Q35" s="219" t="s">
        <v>437</v>
      </c>
      <c r="R35" s="219" t="s">
        <v>437</v>
      </c>
      <c r="S35" s="219" t="s">
        <v>437</v>
      </c>
      <c r="T35" s="219" t="str">
        <f t="shared" ref="T35" si="29">T30</f>
        <v>нд</v>
      </c>
      <c r="U35" s="219" t="s">
        <v>437</v>
      </c>
      <c r="V35" s="219" t="s">
        <v>437</v>
      </c>
      <c r="W35" s="219" t="s">
        <v>437</v>
      </c>
      <c r="X35" s="219" t="s">
        <v>437</v>
      </c>
      <c r="Y35" s="219" t="s">
        <v>437</v>
      </c>
      <c r="Z35" s="219" t="s">
        <v>437</v>
      </c>
      <c r="AA35" s="219" t="s">
        <v>437</v>
      </c>
      <c r="AB35" s="219" t="s">
        <v>437</v>
      </c>
      <c r="AC35" s="208">
        <f t="shared" si="19"/>
        <v>0</v>
      </c>
      <c r="AD35" s="208">
        <f t="shared" si="19"/>
        <v>44.737047868433613</v>
      </c>
      <c r="AE35" s="208" t="str">
        <f t="shared" si="23"/>
        <v>нд</v>
      </c>
    </row>
    <row r="36" spans="1:31" ht="36" x14ac:dyDescent="0.2">
      <c r="A36" s="187" t="s">
        <v>12</v>
      </c>
      <c r="B36" s="188" t="s">
        <v>492</v>
      </c>
      <c r="C36" s="208" t="s">
        <v>437</v>
      </c>
      <c r="D36" s="208" t="s">
        <v>437</v>
      </c>
      <c r="E36" s="208" t="s">
        <v>437</v>
      </c>
      <c r="F36" s="208" t="s">
        <v>437</v>
      </c>
      <c r="G36" s="208" t="s">
        <v>437</v>
      </c>
      <c r="H36" s="208"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08" t="s">
        <v>437</v>
      </c>
      <c r="AD36" s="208" t="s">
        <v>437</v>
      </c>
      <c r="AE36" s="208" t="s">
        <v>437</v>
      </c>
    </row>
    <row r="37" spans="1:31" ht="12.75" x14ac:dyDescent="0.2">
      <c r="A37" s="187" t="s">
        <v>48</v>
      </c>
      <c r="B37" s="190" t="s">
        <v>493</v>
      </c>
      <c r="C37" s="208" t="s">
        <v>437</v>
      </c>
      <c r="D37" s="208" t="s">
        <v>437</v>
      </c>
      <c r="E37" s="208" t="s">
        <v>437</v>
      </c>
      <c r="F37" s="208" t="s">
        <v>437</v>
      </c>
      <c r="G37" s="208" t="s">
        <v>437</v>
      </c>
      <c r="H37" s="208"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08" t="s">
        <v>437</v>
      </c>
      <c r="AD37" s="208" t="s">
        <v>437</v>
      </c>
      <c r="AE37" s="208" t="s">
        <v>437</v>
      </c>
    </row>
    <row r="38" spans="1:31" ht="12.75" x14ac:dyDescent="0.2">
      <c r="A38" s="187" t="s">
        <v>47</v>
      </c>
      <c r="B38" s="190" t="s">
        <v>494</v>
      </c>
      <c r="C38" s="208" t="s">
        <v>437</v>
      </c>
      <c r="D38" s="208" t="s">
        <v>437</v>
      </c>
      <c r="E38" s="208" t="s">
        <v>437</v>
      </c>
      <c r="F38" s="208" t="s">
        <v>437</v>
      </c>
      <c r="G38" s="208" t="s">
        <v>437</v>
      </c>
      <c r="H38" s="208"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08" t="s">
        <v>437</v>
      </c>
      <c r="AD38" s="208" t="s">
        <v>437</v>
      </c>
      <c r="AE38" s="208" t="s">
        <v>437</v>
      </c>
    </row>
    <row r="39" spans="1:31" ht="12.75" x14ac:dyDescent="0.2">
      <c r="A39" s="187" t="s">
        <v>46</v>
      </c>
      <c r="B39" s="190" t="s">
        <v>495</v>
      </c>
      <c r="C39" s="208" t="s">
        <v>437</v>
      </c>
      <c r="D39" s="208" t="s">
        <v>437</v>
      </c>
      <c r="E39" s="208" t="s">
        <v>437</v>
      </c>
      <c r="F39" s="208" t="s">
        <v>437</v>
      </c>
      <c r="G39" s="208" t="s">
        <v>437</v>
      </c>
      <c r="H39" s="208"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08" t="s">
        <v>437</v>
      </c>
      <c r="AD39" s="208" t="s">
        <v>437</v>
      </c>
      <c r="AE39" s="208" t="s">
        <v>437</v>
      </c>
    </row>
    <row r="40" spans="1:31" ht="12.75" x14ac:dyDescent="0.2">
      <c r="A40" s="187" t="s">
        <v>45</v>
      </c>
      <c r="B40" s="188" t="s">
        <v>496</v>
      </c>
      <c r="C40" s="208" t="s">
        <v>437</v>
      </c>
      <c r="D40" s="208" t="s">
        <v>437</v>
      </c>
      <c r="E40" s="208" t="s">
        <v>437</v>
      </c>
      <c r="F40" s="208" t="s">
        <v>437</v>
      </c>
      <c r="G40" s="208" t="s">
        <v>437</v>
      </c>
      <c r="H40" s="208"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08" t="s">
        <v>437</v>
      </c>
      <c r="AD40" s="208" t="s">
        <v>437</v>
      </c>
      <c r="AE40" s="208" t="s">
        <v>437</v>
      </c>
    </row>
    <row r="41" spans="1:31" ht="12.75" x14ac:dyDescent="0.2">
      <c r="A41" s="187" t="s">
        <v>44</v>
      </c>
      <c r="B41" s="188" t="s">
        <v>497</v>
      </c>
      <c r="C41" s="208" t="s">
        <v>437</v>
      </c>
      <c r="D41" s="208" t="s">
        <v>437</v>
      </c>
      <c r="E41" s="208" t="s">
        <v>437</v>
      </c>
      <c r="F41" s="208" t="s">
        <v>437</v>
      </c>
      <c r="G41" s="208" t="s">
        <v>437</v>
      </c>
      <c r="H41" s="208"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08" t="s">
        <v>437</v>
      </c>
      <c r="AD41" s="208" t="s">
        <v>437</v>
      </c>
      <c r="AE41" s="208" t="s">
        <v>437</v>
      </c>
    </row>
    <row r="42" spans="1:31" ht="12.75" x14ac:dyDescent="0.2">
      <c r="A42" s="187" t="s">
        <v>43</v>
      </c>
      <c r="B42" s="188" t="s">
        <v>498</v>
      </c>
      <c r="C42" s="208" t="s">
        <v>437</v>
      </c>
      <c r="D42" s="208" t="s">
        <v>437</v>
      </c>
      <c r="E42" s="208" t="s">
        <v>437</v>
      </c>
      <c r="F42" s="208" t="s">
        <v>437</v>
      </c>
      <c r="G42" s="208" t="s">
        <v>437</v>
      </c>
      <c r="H42" s="208"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08" t="s">
        <v>437</v>
      </c>
      <c r="AD42" s="208" t="s">
        <v>437</v>
      </c>
      <c r="AE42" s="208" t="s">
        <v>437</v>
      </c>
    </row>
    <row r="43" spans="1:31" ht="12.75" x14ac:dyDescent="0.2">
      <c r="A43" s="187" t="s">
        <v>42</v>
      </c>
      <c r="B43" s="190" t="s">
        <v>499</v>
      </c>
      <c r="C43" s="208" t="s">
        <v>437</v>
      </c>
      <c r="D43" s="208" t="s">
        <v>437</v>
      </c>
      <c r="E43" s="208" t="s">
        <v>437</v>
      </c>
      <c r="F43" s="208" t="s">
        <v>437</v>
      </c>
      <c r="G43" s="208" t="s">
        <v>437</v>
      </c>
      <c r="H43" s="208"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08" t="s">
        <v>437</v>
      </c>
      <c r="AD43" s="208" t="s">
        <v>437</v>
      </c>
      <c r="AE43" s="208" t="s">
        <v>437</v>
      </c>
    </row>
    <row r="44" spans="1:31" ht="12.75" x14ac:dyDescent="0.2">
      <c r="A44" s="187" t="s">
        <v>500</v>
      </c>
      <c r="B44" s="190" t="s">
        <v>501</v>
      </c>
      <c r="C44" s="208" t="s">
        <v>437</v>
      </c>
      <c r="D44" s="208" t="s">
        <v>437</v>
      </c>
      <c r="E44" s="208" t="s">
        <v>437</v>
      </c>
      <c r="F44" s="208" t="s">
        <v>437</v>
      </c>
      <c r="G44" s="208" t="s">
        <v>437</v>
      </c>
      <c r="H44" s="208"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08" t="s">
        <v>437</v>
      </c>
      <c r="AD44" s="208" t="s">
        <v>437</v>
      </c>
      <c r="AE44" s="208" t="s">
        <v>437</v>
      </c>
    </row>
    <row r="45" spans="1:31" ht="12.75" x14ac:dyDescent="0.2">
      <c r="A45" s="187" t="s">
        <v>502</v>
      </c>
      <c r="B45" s="190" t="s">
        <v>503</v>
      </c>
      <c r="C45" s="208" t="s">
        <v>437</v>
      </c>
      <c r="D45" s="208" t="s">
        <v>437</v>
      </c>
      <c r="E45" s="208" t="s">
        <v>437</v>
      </c>
      <c r="F45" s="208" t="s">
        <v>437</v>
      </c>
      <c r="G45" s="208" t="s">
        <v>437</v>
      </c>
      <c r="H45" s="208"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08" t="s">
        <v>437</v>
      </c>
      <c r="AD45" s="208" t="s">
        <v>437</v>
      </c>
      <c r="AE45" s="208" t="s">
        <v>437</v>
      </c>
    </row>
    <row r="46" spans="1:31" ht="12.75" x14ac:dyDescent="0.2">
      <c r="A46" s="187" t="s">
        <v>504</v>
      </c>
      <c r="B46" s="188" t="s">
        <v>505</v>
      </c>
      <c r="C46" s="208" t="s">
        <v>437</v>
      </c>
      <c r="D46" s="208" t="s">
        <v>437</v>
      </c>
      <c r="E46" s="208" t="s">
        <v>437</v>
      </c>
      <c r="F46" s="208" t="s">
        <v>437</v>
      </c>
      <c r="G46" s="208" t="s">
        <v>437</v>
      </c>
      <c r="H46" s="208"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08" t="s">
        <v>437</v>
      </c>
      <c r="AD46" s="208" t="s">
        <v>437</v>
      </c>
      <c r="AE46" s="208" t="s">
        <v>437</v>
      </c>
    </row>
    <row r="47" spans="1:31" ht="12.75" x14ac:dyDescent="0.2">
      <c r="A47" s="187" t="s">
        <v>506</v>
      </c>
      <c r="B47" s="188" t="s">
        <v>507</v>
      </c>
      <c r="C47" s="208" t="s">
        <v>437</v>
      </c>
      <c r="D47" s="208" t="s">
        <v>437</v>
      </c>
      <c r="E47" s="208" t="s">
        <v>437</v>
      </c>
      <c r="F47" s="208" t="s">
        <v>437</v>
      </c>
      <c r="G47" s="208" t="s">
        <v>437</v>
      </c>
      <c r="H47" s="208"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08" t="s">
        <v>437</v>
      </c>
      <c r="AD47" s="208" t="s">
        <v>437</v>
      </c>
      <c r="AE47" s="208" t="s">
        <v>437</v>
      </c>
    </row>
    <row r="48" spans="1:31" ht="12.75" x14ac:dyDescent="0.2">
      <c r="A48" s="187" t="s">
        <v>508</v>
      </c>
      <c r="B48" s="190" t="s">
        <v>509</v>
      </c>
      <c r="C48" s="208" t="s">
        <v>437</v>
      </c>
      <c r="D48" s="208" t="s">
        <v>437</v>
      </c>
      <c r="E48" s="208" t="s">
        <v>437</v>
      </c>
      <c r="F48" s="208" t="s">
        <v>437</v>
      </c>
      <c r="G48" s="208" t="s">
        <v>437</v>
      </c>
      <c r="H48" s="208"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08" t="s">
        <v>437</v>
      </c>
      <c r="AD48" s="208" t="s">
        <v>437</v>
      </c>
      <c r="AE48" s="208" t="s">
        <v>437</v>
      </c>
    </row>
    <row r="49" spans="1:31" ht="12.75" x14ac:dyDescent="0.2">
      <c r="A49" s="187" t="s">
        <v>510</v>
      </c>
      <c r="B49" s="190" t="s">
        <v>511</v>
      </c>
      <c r="C49" s="208" t="s">
        <v>437</v>
      </c>
      <c r="D49" s="208" t="s">
        <v>437</v>
      </c>
      <c r="E49" s="208" t="s">
        <v>437</v>
      </c>
      <c r="F49" s="208" t="s">
        <v>437</v>
      </c>
      <c r="G49" s="208" t="s">
        <v>437</v>
      </c>
      <c r="H49" s="208"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08" t="s">
        <v>437</v>
      </c>
      <c r="AD49" s="208" t="s">
        <v>437</v>
      </c>
      <c r="AE49" s="208" t="s">
        <v>437</v>
      </c>
    </row>
    <row r="50" spans="1:31" ht="14.25" x14ac:dyDescent="0.2">
      <c r="A50" s="187" t="s">
        <v>512</v>
      </c>
      <c r="B50" s="190" t="s">
        <v>553</v>
      </c>
      <c r="C50" s="208" t="s">
        <v>437</v>
      </c>
      <c r="D50" s="208" t="s">
        <v>437</v>
      </c>
      <c r="E50" s="208" t="s">
        <v>437</v>
      </c>
      <c r="F50" s="208" t="s">
        <v>437</v>
      </c>
      <c r="G50" s="208" t="s">
        <v>437</v>
      </c>
      <c r="H50" s="208"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08" t="s">
        <v>437</v>
      </c>
      <c r="AD50" s="208" t="s">
        <v>437</v>
      </c>
      <c r="AE50" s="208" t="s">
        <v>437</v>
      </c>
    </row>
    <row r="51" spans="1:31" ht="12.75" x14ac:dyDescent="0.2">
      <c r="A51" s="187" t="s">
        <v>554</v>
      </c>
      <c r="B51" s="190" t="s">
        <v>513</v>
      </c>
      <c r="C51" s="208" t="s">
        <v>437</v>
      </c>
      <c r="D51" s="208" t="s">
        <v>437</v>
      </c>
      <c r="E51" s="208" t="s">
        <v>437</v>
      </c>
      <c r="F51" s="208" t="s">
        <v>437</v>
      </c>
      <c r="G51" s="208" t="s">
        <v>437</v>
      </c>
      <c r="H51" s="208"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08" t="s">
        <v>437</v>
      </c>
      <c r="AD51" s="208" t="s">
        <v>437</v>
      </c>
      <c r="AE51" s="208" t="s">
        <v>437</v>
      </c>
    </row>
    <row r="52" spans="1:31" ht="12.75" x14ac:dyDescent="0.2">
      <c r="A52" s="187" t="s">
        <v>10</v>
      </c>
      <c r="B52" s="188" t="s">
        <v>514</v>
      </c>
      <c r="C52" s="208" t="s">
        <v>437</v>
      </c>
      <c r="D52" s="208" t="s">
        <v>437</v>
      </c>
      <c r="E52" s="208" t="s">
        <v>437</v>
      </c>
      <c r="F52" s="208" t="s">
        <v>437</v>
      </c>
      <c r="G52" s="208" t="s">
        <v>437</v>
      </c>
      <c r="H52" s="208"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08" t="s">
        <v>437</v>
      </c>
      <c r="AD52" s="208" t="s">
        <v>437</v>
      </c>
      <c r="AE52" s="208" t="s">
        <v>437</v>
      </c>
    </row>
    <row r="53" spans="1:31" ht="12.75" x14ac:dyDescent="0.2">
      <c r="A53" s="187" t="s">
        <v>41</v>
      </c>
      <c r="B53" s="190" t="s">
        <v>493</v>
      </c>
      <c r="C53" s="208" t="s">
        <v>437</v>
      </c>
      <c r="D53" s="208" t="s">
        <v>437</v>
      </c>
      <c r="E53" s="208" t="s">
        <v>437</v>
      </c>
      <c r="F53" s="208" t="s">
        <v>437</v>
      </c>
      <c r="G53" s="208" t="s">
        <v>437</v>
      </c>
      <c r="H53" s="208"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08" t="s">
        <v>437</v>
      </c>
      <c r="AD53" s="208" t="s">
        <v>437</v>
      </c>
      <c r="AE53" s="208" t="s">
        <v>437</v>
      </c>
    </row>
    <row r="54" spans="1:31" ht="12.75" x14ac:dyDescent="0.2">
      <c r="A54" s="187" t="s">
        <v>40</v>
      </c>
      <c r="B54" s="190" t="s">
        <v>494</v>
      </c>
      <c r="C54" s="208" t="s">
        <v>437</v>
      </c>
      <c r="D54" s="208" t="s">
        <v>437</v>
      </c>
      <c r="E54" s="208" t="s">
        <v>437</v>
      </c>
      <c r="F54" s="208" t="s">
        <v>437</v>
      </c>
      <c r="G54" s="208" t="s">
        <v>437</v>
      </c>
      <c r="H54" s="208"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08" t="s">
        <v>437</v>
      </c>
      <c r="AD54" s="208" t="s">
        <v>437</v>
      </c>
      <c r="AE54" s="208" t="s">
        <v>437</v>
      </c>
    </row>
    <row r="55" spans="1:31" ht="12.75" x14ac:dyDescent="0.2">
      <c r="A55" s="187" t="s">
        <v>39</v>
      </c>
      <c r="B55" s="190" t="s">
        <v>495</v>
      </c>
      <c r="C55" s="208" t="s">
        <v>437</v>
      </c>
      <c r="D55" s="208" t="s">
        <v>437</v>
      </c>
      <c r="E55" s="208" t="s">
        <v>437</v>
      </c>
      <c r="F55" s="208" t="s">
        <v>437</v>
      </c>
      <c r="G55" s="208" t="s">
        <v>437</v>
      </c>
      <c r="H55" s="208"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08" t="s">
        <v>437</v>
      </c>
      <c r="AD55" s="208" t="s">
        <v>437</v>
      </c>
      <c r="AE55" s="208" t="s">
        <v>437</v>
      </c>
    </row>
    <row r="56" spans="1:31" ht="12.75" x14ac:dyDescent="0.2">
      <c r="A56" s="187" t="s">
        <v>515</v>
      </c>
      <c r="B56" s="188" t="s">
        <v>496</v>
      </c>
      <c r="C56" s="208" t="s">
        <v>437</v>
      </c>
      <c r="D56" s="208" t="s">
        <v>437</v>
      </c>
      <c r="E56" s="208" t="s">
        <v>437</v>
      </c>
      <c r="F56" s="208" t="s">
        <v>437</v>
      </c>
      <c r="G56" s="208" t="s">
        <v>437</v>
      </c>
      <c r="H56" s="208"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08" t="s">
        <v>437</v>
      </c>
      <c r="AD56" s="208" t="s">
        <v>437</v>
      </c>
      <c r="AE56" s="208" t="s">
        <v>437</v>
      </c>
    </row>
    <row r="57" spans="1:31" ht="12.75" x14ac:dyDescent="0.2">
      <c r="A57" s="187" t="s">
        <v>516</v>
      </c>
      <c r="B57" s="188" t="s">
        <v>497</v>
      </c>
      <c r="C57" s="208" t="s">
        <v>437</v>
      </c>
      <c r="D57" s="208" t="s">
        <v>437</v>
      </c>
      <c r="E57" s="208" t="s">
        <v>437</v>
      </c>
      <c r="F57" s="208" t="s">
        <v>437</v>
      </c>
      <c r="G57" s="208" t="s">
        <v>437</v>
      </c>
      <c r="H57" s="208"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08" t="s">
        <v>437</v>
      </c>
      <c r="AD57" s="208" t="s">
        <v>437</v>
      </c>
      <c r="AE57" s="208" t="s">
        <v>437</v>
      </c>
    </row>
    <row r="58" spans="1:31" ht="12.75" x14ac:dyDescent="0.2">
      <c r="A58" s="187" t="s">
        <v>517</v>
      </c>
      <c r="B58" s="188" t="s">
        <v>498</v>
      </c>
      <c r="C58" s="208" t="s">
        <v>437</v>
      </c>
      <c r="D58" s="208" t="s">
        <v>437</v>
      </c>
      <c r="E58" s="208" t="s">
        <v>437</v>
      </c>
      <c r="F58" s="208" t="s">
        <v>437</v>
      </c>
      <c r="G58" s="208" t="s">
        <v>437</v>
      </c>
      <c r="H58" s="208"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08" t="s">
        <v>437</v>
      </c>
      <c r="AD58" s="208" t="s">
        <v>437</v>
      </c>
      <c r="AE58" s="208" t="s">
        <v>437</v>
      </c>
    </row>
    <row r="59" spans="1:31" ht="12.75" x14ac:dyDescent="0.2">
      <c r="A59" s="187" t="s">
        <v>518</v>
      </c>
      <c r="B59" s="190" t="s">
        <v>499</v>
      </c>
      <c r="C59" s="208" t="s">
        <v>437</v>
      </c>
      <c r="D59" s="208" t="s">
        <v>437</v>
      </c>
      <c r="E59" s="208" t="s">
        <v>437</v>
      </c>
      <c r="F59" s="208" t="s">
        <v>437</v>
      </c>
      <c r="G59" s="208" t="s">
        <v>437</v>
      </c>
      <c r="H59" s="208"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08" t="s">
        <v>437</v>
      </c>
      <c r="AD59" s="208" t="s">
        <v>437</v>
      </c>
      <c r="AE59" s="208" t="s">
        <v>437</v>
      </c>
    </row>
    <row r="60" spans="1:31" ht="12.75" x14ac:dyDescent="0.2">
      <c r="A60" s="187" t="s">
        <v>519</v>
      </c>
      <c r="B60" s="190" t="s">
        <v>501</v>
      </c>
      <c r="C60" s="208" t="s">
        <v>437</v>
      </c>
      <c r="D60" s="208" t="s">
        <v>437</v>
      </c>
      <c r="E60" s="208" t="s">
        <v>437</v>
      </c>
      <c r="F60" s="208" t="s">
        <v>437</v>
      </c>
      <c r="G60" s="208" t="s">
        <v>437</v>
      </c>
      <c r="H60" s="208"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08" t="s">
        <v>437</v>
      </c>
      <c r="AD60" s="208" t="s">
        <v>437</v>
      </c>
      <c r="AE60" s="208" t="s">
        <v>437</v>
      </c>
    </row>
    <row r="61" spans="1:31" ht="12.75" x14ac:dyDescent="0.2">
      <c r="A61" s="187" t="s">
        <v>520</v>
      </c>
      <c r="B61" s="190" t="s">
        <v>503</v>
      </c>
      <c r="C61" s="208" t="s">
        <v>437</v>
      </c>
      <c r="D61" s="208" t="s">
        <v>437</v>
      </c>
      <c r="E61" s="208" t="s">
        <v>437</v>
      </c>
      <c r="F61" s="208" t="s">
        <v>437</v>
      </c>
      <c r="G61" s="208" t="s">
        <v>437</v>
      </c>
      <c r="H61" s="208"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08" t="s">
        <v>437</v>
      </c>
      <c r="AD61" s="208" t="s">
        <v>437</v>
      </c>
      <c r="AE61" s="208" t="s">
        <v>437</v>
      </c>
    </row>
    <row r="62" spans="1:31" ht="12.75" x14ac:dyDescent="0.2">
      <c r="A62" s="187" t="s">
        <v>521</v>
      </c>
      <c r="B62" s="190" t="s">
        <v>505</v>
      </c>
      <c r="C62" s="208" t="s">
        <v>437</v>
      </c>
      <c r="D62" s="208" t="s">
        <v>437</v>
      </c>
      <c r="E62" s="208" t="s">
        <v>437</v>
      </c>
      <c r="F62" s="208" t="s">
        <v>437</v>
      </c>
      <c r="G62" s="208" t="s">
        <v>437</v>
      </c>
      <c r="H62" s="208"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08" t="s">
        <v>437</v>
      </c>
      <c r="AD62" s="208" t="s">
        <v>437</v>
      </c>
      <c r="AE62" s="208" t="s">
        <v>437</v>
      </c>
    </row>
    <row r="63" spans="1:31" ht="12.75" x14ac:dyDescent="0.2">
      <c r="A63" s="187" t="s">
        <v>522</v>
      </c>
      <c r="B63" s="188" t="s">
        <v>507</v>
      </c>
      <c r="C63" s="208" t="s">
        <v>437</v>
      </c>
      <c r="D63" s="208" t="s">
        <v>437</v>
      </c>
      <c r="E63" s="208" t="s">
        <v>437</v>
      </c>
      <c r="F63" s="208" t="s">
        <v>437</v>
      </c>
      <c r="G63" s="208" t="s">
        <v>437</v>
      </c>
      <c r="H63" s="208"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08" t="s">
        <v>437</v>
      </c>
      <c r="AD63" s="208" t="s">
        <v>437</v>
      </c>
      <c r="AE63" s="208" t="s">
        <v>437</v>
      </c>
    </row>
    <row r="64" spans="1:31" ht="12.75" x14ac:dyDescent="0.2">
      <c r="A64" s="187" t="s">
        <v>523</v>
      </c>
      <c r="B64" s="190" t="s">
        <v>509</v>
      </c>
      <c r="C64" s="208" t="s">
        <v>437</v>
      </c>
      <c r="D64" s="208" t="s">
        <v>437</v>
      </c>
      <c r="E64" s="208" t="s">
        <v>437</v>
      </c>
      <c r="F64" s="208" t="s">
        <v>437</v>
      </c>
      <c r="G64" s="208" t="s">
        <v>437</v>
      </c>
      <c r="H64" s="208"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08" t="s">
        <v>437</v>
      </c>
      <c r="AD64" s="208" t="s">
        <v>437</v>
      </c>
      <c r="AE64" s="208" t="s">
        <v>437</v>
      </c>
    </row>
    <row r="65" spans="1:31" ht="12.75" x14ac:dyDescent="0.2">
      <c r="A65" s="187" t="s">
        <v>524</v>
      </c>
      <c r="B65" s="190" t="s">
        <v>511</v>
      </c>
      <c r="C65" s="208" t="s">
        <v>437</v>
      </c>
      <c r="D65" s="208" t="s">
        <v>437</v>
      </c>
      <c r="E65" s="208" t="s">
        <v>437</v>
      </c>
      <c r="F65" s="208" t="s">
        <v>437</v>
      </c>
      <c r="G65" s="208" t="s">
        <v>437</v>
      </c>
      <c r="H65" s="208"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08" t="s">
        <v>437</v>
      </c>
      <c r="AD65" s="208" t="s">
        <v>437</v>
      </c>
      <c r="AE65" s="208" t="s">
        <v>437</v>
      </c>
    </row>
    <row r="66" spans="1:31" ht="14.25" x14ac:dyDescent="0.2">
      <c r="A66" s="187" t="s">
        <v>525</v>
      </c>
      <c r="B66" s="190" t="s">
        <v>553</v>
      </c>
      <c r="C66" s="208" t="s">
        <v>437</v>
      </c>
      <c r="D66" s="208" t="s">
        <v>437</v>
      </c>
      <c r="E66" s="208" t="s">
        <v>437</v>
      </c>
      <c r="F66" s="208" t="s">
        <v>437</v>
      </c>
      <c r="G66" s="208" t="s">
        <v>437</v>
      </c>
      <c r="H66" s="208"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08" t="s">
        <v>437</v>
      </c>
      <c r="AD66" s="208" t="s">
        <v>437</v>
      </c>
      <c r="AE66" s="208" t="s">
        <v>437</v>
      </c>
    </row>
    <row r="67" spans="1:31" ht="12.75" x14ac:dyDescent="0.2">
      <c r="A67" s="187" t="s">
        <v>555</v>
      </c>
      <c r="B67" s="190" t="s">
        <v>513</v>
      </c>
      <c r="C67" s="208" t="s">
        <v>437</v>
      </c>
      <c r="D67" s="208" t="s">
        <v>437</v>
      </c>
      <c r="E67" s="208" t="s">
        <v>437</v>
      </c>
      <c r="F67" s="208" t="s">
        <v>437</v>
      </c>
      <c r="G67" s="208" t="s">
        <v>437</v>
      </c>
      <c r="H67" s="208"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08" t="s">
        <v>437</v>
      </c>
      <c r="AD67" s="208" t="s">
        <v>437</v>
      </c>
      <c r="AE67" s="208" t="s">
        <v>437</v>
      </c>
    </row>
    <row r="68" spans="1:31" s="201" customFormat="1" ht="24" x14ac:dyDescent="0.2">
      <c r="A68" s="164" t="s">
        <v>9</v>
      </c>
      <c r="B68" s="200" t="s">
        <v>526</v>
      </c>
      <c r="C68" s="207">
        <f>AC68</f>
        <v>0</v>
      </c>
      <c r="D68" s="207">
        <f>AD68</f>
        <v>44.737047868433613</v>
      </c>
      <c r="E68" s="207">
        <v>0</v>
      </c>
      <c r="F68" s="207">
        <v>0</v>
      </c>
      <c r="G68" s="207" t="str">
        <f>M68</f>
        <v>нд</v>
      </c>
      <c r="H68" s="207">
        <f>D68</f>
        <v>44.737047868433613</v>
      </c>
      <c r="I68" s="218" t="s">
        <v>437</v>
      </c>
      <c r="J68" s="218" t="s">
        <v>437</v>
      </c>
      <c r="K68" s="218" t="s">
        <v>437</v>
      </c>
      <c r="L68" s="218" t="s">
        <v>437</v>
      </c>
      <c r="M68" s="218" t="s">
        <v>437</v>
      </c>
      <c r="N68" s="218" t="s">
        <v>437</v>
      </c>
      <c r="O68" s="218">
        <f>'[5]2024'!$P$22/1000</f>
        <v>44.737047868433613</v>
      </c>
      <c r="P68" s="218" t="str">
        <f>'[3]Паспорт фин осв ввод'!K55</f>
        <v>нд</v>
      </c>
      <c r="Q68" s="218" t="s">
        <v>437</v>
      </c>
      <c r="R68" s="218" t="s">
        <v>437</v>
      </c>
      <c r="S68" s="218" t="s">
        <v>437</v>
      </c>
      <c r="T68" s="218" t="str">
        <f>'[3]Паспорт фин осв ввод'!O55</f>
        <v>нд</v>
      </c>
      <c r="U68" s="218" t="s">
        <v>437</v>
      </c>
      <c r="V68" s="218" t="s">
        <v>437</v>
      </c>
      <c r="W68" s="218" t="s">
        <v>437</v>
      </c>
      <c r="X68" s="218" t="s">
        <v>437</v>
      </c>
      <c r="Y68" s="218" t="s">
        <v>437</v>
      </c>
      <c r="Z68" s="218" t="s">
        <v>437</v>
      </c>
      <c r="AA68" s="218" t="s">
        <v>437</v>
      </c>
      <c r="AB68" s="218" t="s">
        <v>437</v>
      </c>
      <c r="AC68" s="207">
        <f>SUM(M68,Q68,U68,Y68)</f>
        <v>0</v>
      </c>
      <c r="AD68" s="207">
        <f>SUM(O68,S68,W68,AA68)</f>
        <v>44.737047868433613</v>
      </c>
      <c r="AE68" s="207" t="str">
        <f>AE21</f>
        <v>Новый проект</v>
      </c>
    </row>
    <row r="69" spans="1:31" s="201" customFormat="1" ht="12.75" x14ac:dyDescent="0.2">
      <c r="A69" s="164" t="s">
        <v>7</v>
      </c>
      <c r="B69" s="200" t="s">
        <v>527</v>
      </c>
      <c r="C69" s="208" t="s">
        <v>437</v>
      </c>
      <c r="D69" s="208" t="s">
        <v>437</v>
      </c>
      <c r="E69" s="208" t="s">
        <v>437</v>
      </c>
      <c r="F69" s="208" t="s">
        <v>437</v>
      </c>
      <c r="G69" s="208" t="s">
        <v>437</v>
      </c>
      <c r="H69" s="208" t="s">
        <v>437</v>
      </c>
      <c r="I69" s="218" t="str">
        <f t="shared" ref="I69:N69" si="30">I70</f>
        <v>нд</v>
      </c>
      <c r="J69" s="218" t="str">
        <f t="shared" si="30"/>
        <v>нд</v>
      </c>
      <c r="K69" s="218" t="str">
        <f t="shared" si="30"/>
        <v>нд</v>
      </c>
      <c r="L69" s="218" t="str">
        <f t="shared" si="30"/>
        <v>нд</v>
      </c>
      <c r="M69" s="218" t="str">
        <f t="shared" si="30"/>
        <v>нд</v>
      </c>
      <c r="N69" s="218" t="str">
        <f t="shared" si="30"/>
        <v>нд</v>
      </c>
      <c r="O69" s="208" t="s">
        <v>437</v>
      </c>
      <c r="P69" s="208" t="s">
        <v>437</v>
      </c>
      <c r="Q69" s="208" t="s">
        <v>437</v>
      </c>
      <c r="R69" s="208" t="s">
        <v>437</v>
      </c>
      <c r="S69" s="208" t="s">
        <v>437</v>
      </c>
      <c r="T69" s="208" t="s">
        <v>437</v>
      </c>
      <c r="U69" s="208" t="s">
        <v>437</v>
      </c>
      <c r="V69" s="208" t="s">
        <v>437</v>
      </c>
      <c r="W69" s="208" t="s">
        <v>437</v>
      </c>
      <c r="X69" s="208" t="s">
        <v>437</v>
      </c>
      <c r="Y69" s="208" t="s">
        <v>437</v>
      </c>
      <c r="Z69" s="208" t="s">
        <v>437</v>
      </c>
      <c r="AA69" s="208" t="s">
        <v>437</v>
      </c>
      <c r="AB69" s="208" t="s">
        <v>437</v>
      </c>
      <c r="AC69" s="208" t="s">
        <v>437</v>
      </c>
      <c r="AD69" s="208" t="s">
        <v>437</v>
      </c>
      <c r="AE69" s="208" t="s">
        <v>437</v>
      </c>
    </row>
    <row r="70" spans="1:31" ht="12.75" x14ac:dyDescent="0.2">
      <c r="A70" s="187" t="s">
        <v>528</v>
      </c>
      <c r="B70" s="190" t="s">
        <v>529</v>
      </c>
      <c r="C70" s="208" t="s">
        <v>437</v>
      </c>
      <c r="D70" s="208" t="s">
        <v>437</v>
      </c>
      <c r="E70" s="208" t="s">
        <v>437</v>
      </c>
      <c r="F70" s="208" t="s">
        <v>437</v>
      </c>
      <c r="G70" s="208" t="s">
        <v>437</v>
      </c>
      <c r="H70" s="208" t="s">
        <v>437</v>
      </c>
      <c r="I70" s="219" t="s">
        <v>437</v>
      </c>
      <c r="J70" s="219" t="s">
        <v>437</v>
      </c>
      <c r="K70" s="219" t="s">
        <v>437</v>
      </c>
      <c r="L70" s="219" t="s">
        <v>437</v>
      </c>
      <c r="M70" s="219" t="s">
        <v>437</v>
      </c>
      <c r="N70" s="219" t="s">
        <v>437</v>
      </c>
      <c r="O70" s="208" t="s">
        <v>437</v>
      </c>
      <c r="P70" s="219" t="s">
        <v>437</v>
      </c>
      <c r="Q70" s="219" t="s">
        <v>437</v>
      </c>
      <c r="R70" s="219" t="s">
        <v>437</v>
      </c>
      <c r="S70" s="219" t="s">
        <v>437</v>
      </c>
      <c r="T70" s="219" t="s">
        <v>437</v>
      </c>
      <c r="U70" s="219" t="s">
        <v>437</v>
      </c>
      <c r="V70" s="219" t="s">
        <v>437</v>
      </c>
      <c r="W70" s="219" t="s">
        <v>437</v>
      </c>
      <c r="X70" s="219" t="s">
        <v>437</v>
      </c>
      <c r="Y70" s="219" t="s">
        <v>437</v>
      </c>
      <c r="Z70" s="219" t="s">
        <v>437</v>
      </c>
      <c r="AA70" s="219" t="s">
        <v>437</v>
      </c>
      <c r="AB70" s="219" t="s">
        <v>437</v>
      </c>
      <c r="AC70" s="208" t="s">
        <v>437</v>
      </c>
      <c r="AD70" s="208" t="s">
        <v>437</v>
      </c>
      <c r="AE70" s="208" t="s">
        <v>437</v>
      </c>
    </row>
    <row r="71" spans="1:31" ht="12.75" x14ac:dyDescent="0.2">
      <c r="A71" s="187" t="s">
        <v>530</v>
      </c>
      <c r="B71" s="190" t="s">
        <v>493</v>
      </c>
      <c r="C71" s="208" t="s">
        <v>437</v>
      </c>
      <c r="D71" s="208" t="s">
        <v>437</v>
      </c>
      <c r="E71" s="208" t="s">
        <v>437</v>
      </c>
      <c r="F71" s="208" t="s">
        <v>437</v>
      </c>
      <c r="G71" s="208" t="s">
        <v>437</v>
      </c>
      <c r="H71" s="208"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08" t="s">
        <v>437</v>
      </c>
      <c r="AD71" s="208" t="s">
        <v>437</v>
      </c>
      <c r="AE71" s="208" t="s">
        <v>437</v>
      </c>
    </row>
    <row r="72" spans="1:31" ht="12.75" x14ac:dyDescent="0.2">
      <c r="A72" s="187" t="s">
        <v>531</v>
      </c>
      <c r="B72" s="188" t="s">
        <v>494</v>
      </c>
      <c r="C72" s="208" t="s">
        <v>437</v>
      </c>
      <c r="D72" s="208" t="s">
        <v>437</v>
      </c>
      <c r="E72" s="208" t="s">
        <v>437</v>
      </c>
      <c r="F72" s="208" t="s">
        <v>437</v>
      </c>
      <c r="G72" s="208" t="s">
        <v>437</v>
      </c>
      <c r="H72" s="208"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08" t="s">
        <v>437</v>
      </c>
      <c r="AD72" s="208" t="s">
        <v>437</v>
      </c>
      <c r="AE72" s="208" t="s">
        <v>437</v>
      </c>
    </row>
    <row r="73" spans="1:31" ht="12.75" x14ac:dyDescent="0.2">
      <c r="A73" s="187" t="s">
        <v>532</v>
      </c>
      <c r="B73" s="190" t="s">
        <v>495</v>
      </c>
      <c r="C73" s="208" t="s">
        <v>437</v>
      </c>
      <c r="D73" s="208" t="s">
        <v>437</v>
      </c>
      <c r="E73" s="208" t="s">
        <v>437</v>
      </c>
      <c r="F73" s="208" t="s">
        <v>437</v>
      </c>
      <c r="G73" s="208" t="s">
        <v>437</v>
      </c>
      <c r="H73" s="208"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08" t="s">
        <v>437</v>
      </c>
      <c r="AD73" s="208" t="s">
        <v>437</v>
      </c>
      <c r="AE73" s="208" t="s">
        <v>437</v>
      </c>
    </row>
    <row r="74" spans="1:31" ht="12.75" x14ac:dyDescent="0.2">
      <c r="A74" s="187" t="s">
        <v>533</v>
      </c>
      <c r="B74" s="190" t="s">
        <v>534</v>
      </c>
      <c r="C74" s="208" t="s">
        <v>437</v>
      </c>
      <c r="D74" s="208" t="s">
        <v>437</v>
      </c>
      <c r="E74" s="208" t="s">
        <v>437</v>
      </c>
      <c r="F74" s="208" t="s">
        <v>437</v>
      </c>
      <c r="G74" s="208" t="s">
        <v>437</v>
      </c>
      <c r="H74" s="208"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08" t="s">
        <v>437</v>
      </c>
      <c r="AD74" s="208" t="s">
        <v>437</v>
      </c>
      <c r="AE74" s="208" t="s">
        <v>437</v>
      </c>
    </row>
    <row r="75" spans="1:31" ht="12.75" x14ac:dyDescent="0.2">
      <c r="A75" s="187" t="s">
        <v>535</v>
      </c>
      <c r="B75" s="190" t="s">
        <v>499</v>
      </c>
      <c r="C75" s="208" t="s">
        <v>437</v>
      </c>
      <c r="D75" s="208" t="s">
        <v>437</v>
      </c>
      <c r="E75" s="208" t="s">
        <v>437</v>
      </c>
      <c r="F75" s="208" t="s">
        <v>437</v>
      </c>
      <c r="G75" s="208" t="s">
        <v>437</v>
      </c>
      <c r="H75" s="208"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08" t="s">
        <v>437</v>
      </c>
      <c r="AD75" s="208" t="s">
        <v>437</v>
      </c>
      <c r="AE75" s="208" t="s">
        <v>437</v>
      </c>
    </row>
    <row r="76" spans="1:31" ht="12.75" x14ac:dyDescent="0.2">
      <c r="A76" s="187" t="s">
        <v>536</v>
      </c>
      <c r="B76" s="190" t="s">
        <v>537</v>
      </c>
      <c r="C76" s="208" t="s">
        <v>437</v>
      </c>
      <c r="D76" s="208" t="s">
        <v>437</v>
      </c>
      <c r="E76" s="208" t="s">
        <v>437</v>
      </c>
      <c r="F76" s="208" t="s">
        <v>437</v>
      </c>
      <c r="G76" s="208" t="s">
        <v>437</v>
      </c>
      <c r="H76" s="208"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08" t="s">
        <v>437</v>
      </c>
      <c r="AD76" s="208" t="s">
        <v>437</v>
      </c>
      <c r="AE76" s="208" t="s">
        <v>437</v>
      </c>
    </row>
    <row r="77" spans="1:31" ht="12.75" x14ac:dyDescent="0.2">
      <c r="A77" s="187" t="s">
        <v>538</v>
      </c>
      <c r="B77" s="188" t="s">
        <v>509</v>
      </c>
      <c r="C77" s="208" t="s">
        <v>437</v>
      </c>
      <c r="D77" s="208" t="s">
        <v>437</v>
      </c>
      <c r="E77" s="208" t="s">
        <v>437</v>
      </c>
      <c r="F77" s="208" t="s">
        <v>437</v>
      </c>
      <c r="G77" s="208" t="s">
        <v>437</v>
      </c>
      <c r="H77" s="208"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08" t="s">
        <v>437</v>
      </c>
      <c r="AD77" s="208" t="s">
        <v>437</v>
      </c>
      <c r="AE77" s="208" t="s">
        <v>437</v>
      </c>
    </row>
    <row r="78" spans="1:31" ht="12.75" x14ac:dyDescent="0.2">
      <c r="A78" s="187" t="s">
        <v>539</v>
      </c>
      <c r="B78" s="190" t="s">
        <v>511</v>
      </c>
      <c r="C78" s="208" t="s">
        <v>437</v>
      </c>
      <c r="D78" s="208" t="s">
        <v>437</v>
      </c>
      <c r="E78" s="208" t="s">
        <v>437</v>
      </c>
      <c r="F78" s="208" t="s">
        <v>437</v>
      </c>
      <c r="G78" s="208" t="s">
        <v>437</v>
      </c>
      <c r="H78" s="208"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08" t="s">
        <v>437</v>
      </c>
      <c r="AD78" s="208" t="s">
        <v>437</v>
      </c>
      <c r="AE78" s="208" t="s">
        <v>437</v>
      </c>
    </row>
    <row r="79" spans="1:31" ht="14.25" x14ac:dyDescent="0.2">
      <c r="A79" s="187" t="s">
        <v>540</v>
      </c>
      <c r="B79" s="190" t="s">
        <v>553</v>
      </c>
      <c r="C79" s="208" t="s">
        <v>437</v>
      </c>
      <c r="D79" s="208" t="s">
        <v>437</v>
      </c>
      <c r="E79" s="208" t="s">
        <v>437</v>
      </c>
      <c r="F79" s="208" t="s">
        <v>437</v>
      </c>
      <c r="G79" s="208" t="s">
        <v>437</v>
      </c>
      <c r="H79" s="208"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08" t="s">
        <v>437</v>
      </c>
      <c r="AD79" s="208" t="s">
        <v>437</v>
      </c>
      <c r="AE79" s="208" t="s">
        <v>437</v>
      </c>
    </row>
    <row r="80" spans="1:31" ht="12.75" x14ac:dyDescent="0.2">
      <c r="A80" s="187" t="s">
        <v>541</v>
      </c>
      <c r="B80" s="190" t="s">
        <v>542</v>
      </c>
      <c r="C80" s="208" t="s">
        <v>437</v>
      </c>
      <c r="D80" s="208" t="s">
        <v>437</v>
      </c>
      <c r="E80" s="208" t="s">
        <v>437</v>
      </c>
      <c r="F80" s="208" t="s">
        <v>437</v>
      </c>
      <c r="G80" s="208" t="s">
        <v>437</v>
      </c>
      <c r="H80" s="208"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5">
        <f>SUM(M80,Q80,U80,Y80)</f>
        <v>0</v>
      </c>
      <c r="AD80" s="215">
        <f>SUM(O80,S80,W80,AA80)</f>
        <v>0</v>
      </c>
      <c r="AE80" s="207" t="s">
        <v>437</v>
      </c>
    </row>
    <row r="81" spans="1:31" ht="12.75" x14ac:dyDescent="0.2">
      <c r="A81" s="187" t="s">
        <v>6</v>
      </c>
      <c r="B81" s="188" t="s">
        <v>543</v>
      </c>
      <c r="C81" s="208" t="s">
        <v>437</v>
      </c>
      <c r="D81" s="208" t="s">
        <v>437</v>
      </c>
      <c r="E81" s="208" t="s">
        <v>437</v>
      </c>
      <c r="F81" s="208" t="s">
        <v>437</v>
      </c>
      <c r="G81" s="208" t="s">
        <v>437</v>
      </c>
      <c r="H81" s="208"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08" t="s">
        <v>437</v>
      </c>
      <c r="AD81" s="208" t="s">
        <v>437</v>
      </c>
      <c r="AE81" s="208" t="s">
        <v>437</v>
      </c>
    </row>
    <row r="82" spans="1:31" ht="12.75" x14ac:dyDescent="0.2">
      <c r="A82" s="187" t="s">
        <v>544</v>
      </c>
      <c r="B82" s="188" t="s">
        <v>545</v>
      </c>
      <c r="C82" s="208" t="s">
        <v>437</v>
      </c>
      <c r="D82" s="208" t="s">
        <v>437</v>
      </c>
      <c r="E82" s="208" t="s">
        <v>437</v>
      </c>
      <c r="F82" s="208" t="s">
        <v>437</v>
      </c>
      <c r="G82" s="208" t="s">
        <v>437</v>
      </c>
      <c r="H82" s="208"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08" t="s">
        <v>437</v>
      </c>
      <c r="AD82" s="208" t="s">
        <v>437</v>
      </c>
      <c r="AE82" s="208" t="s">
        <v>437</v>
      </c>
    </row>
    <row r="83" spans="1:31" ht="12.75" x14ac:dyDescent="0.2">
      <c r="A83" s="187" t="s">
        <v>546</v>
      </c>
      <c r="B83" s="188" t="s">
        <v>494</v>
      </c>
      <c r="C83" s="208" t="s">
        <v>437</v>
      </c>
      <c r="D83" s="208" t="s">
        <v>437</v>
      </c>
      <c r="E83" s="208" t="s">
        <v>437</v>
      </c>
      <c r="F83" s="208" t="s">
        <v>437</v>
      </c>
      <c r="G83" s="208" t="s">
        <v>437</v>
      </c>
      <c r="H83" s="208"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08" t="s">
        <v>437</v>
      </c>
      <c r="AD83" s="208" t="s">
        <v>437</v>
      </c>
      <c r="AE83" s="208" t="s">
        <v>437</v>
      </c>
    </row>
    <row r="84" spans="1:31" ht="12.75" x14ac:dyDescent="0.2">
      <c r="A84" s="187" t="s">
        <v>547</v>
      </c>
      <c r="B84" s="190" t="s">
        <v>495</v>
      </c>
      <c r="C84" s="208" t="s">
        <v>437</v>
      </c>
      <c r="D84" s="208" t="s">
        <v>437</v>
      </c>
      <c r="E84" s="208" t="s">
        <v>437</v>
      </c>
      <c r="F84" s="208" t="s">
        <v>437</v>
      </c>
      <c r="G84" s="208" t="s">
        <v>437</v>
      </c>
      <c r="H84" s="208"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08" t="s">
        <v>437</v>
      </c>
      <c r="AD84" s="208" t="s">
        <v>437</v>
      </c>
      <c r="AE84" s="208" t="s">
        <v>437</v>
      </c>
    </row>
    <row r="85" spans="1:31" ht="12.75" x14ac:dyDescent="0.2">
      <c r="A85" s="187" t="s">
        <v>548</v>
      </c>
      <c r="B85" s="190" t="s">
        <v>499</v>
      </c>
      <c r="C85" s="208" t="s">
        <v>437</v>
      </c>
      <c r="D85" s="208" t="s">
        <v>437</v>
      </c>
      <c r="E85" s="208" t="s">
        <v>437</v>
      </c>
      <c r="F85" s="208" t="s">
        <v>437</v>
      </c>
      <c r="G85" s="208" t="s">
        <v>437</v>
      </c>
      <c r="H85" s="208"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08" t="s">
        <v>437</v>
      </c>
      <c r="AD85" s="208" t="s">
        <v>437</v>
      </c>
      <c r="AE85" s="208" t="s">
        <v>437</v>
      </c>
    </row>
    <row r="86" spans="1:31" ht="12.75" x14ac:dyDescent="0.2">
      <c r="A86" s="187" t="s">
        <v>549</v>
      </c>
      <c r="B86" s="190" t="s">
        <v>537</v>
      </c>
      <c r="C86" s="208" t="s">
        <v>437</v>
      </c>
      <c r="D86" s="208" t="s">
        <v>437</v>
      </c>
      <c r="E86" s="208" t="s">
        <v>437</v>
      </c>
      <c r="F86" s="208" t="s">
        <v>437</v>
      </c>
      <c r="G86" s="208" t="s">
        <v>437</v>
      </c>
      <c r="H86" s="208"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08" t="s">
        <v>437</v>
      </c>
      <c r="AD86" s="208" t="s">
        <v>437</v>
      </c>
      <c r="AE86" s="208" t="s">
        <v>437</v>
      </c>
    </row>
    <row r="87" spans="1:31" ht="12.75" x14ac:dyDescent="0.2">
      <c r="A87" s="187" t="s">
        <v>550</v>
      </c>
      <c r="B87" s="190" t="s">
        <v>509</v>
      </c>
      <c r="C87" s="208" t="s">
        <v>437</v>
      </c>
      <c r="D87" s="208" t="s">
        <v>437</v>
      </c>
      <c r="E87" s="208" t="s">
        <v>437</v>
      </c>
      <c r="F87" s="208" t="s">
        <v>437</v>
      </c>
      <c r="G87" s="208" t="s">
        <v>437</v>
      </c>
      <c r="H87" s="208"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08" t="s">
        <v>437</v>
      </c>
      <c r="AD87" s="208" t="s">
        <v>437</v>
      </c>
      <c r="AE87" s="208" t="s">
        <v>437</v>
      </c>
    </row>
    <row r="88" spans="1:31" ht="12.75" x14ac:dyDescent="0.2">
      <c r="A88" s="187" t="s">
        <v>551</v>
      </c>
      <c r="B88" s="188" t="s">
        <v>511</v>
      </c>
      <c r="C88" s="208" t="s">
        <v>437</v>
      </c>
      <c r="D88" s="208" t="s">
        <v>437</v>
      </c>
      <c r="E88" s="208" t="s">
        <v>437</v>
      </c>
      <c r="F88" s="208" t="s">
        <v>437</v>
      </c>
      <c r="G88" s="208" t="s">
        <v>437</v>
      </c>
      <c r="H88" s="208"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08" t="s">
        <v>437</v>
      </c>
      <c r="AD88" s="208" t="s">
        <v>437</v>
      </c>
      <c r="AE88" s="208" t="s">
        <v>437</v>
      </c>
    </row>
    <row r="89" spans="1:31" ht="14.25" x14ac:dyDescent="0.2">
      <c r="A89" s="187" t="s">
        <v>552</v>
      </c>
      <c r="B89" s="190" t="s">
        <v>553</v>
      </c>
      <c r="C89" s="208" t="s">
        <v>437</v>
      </c>
      <c r="D89" s="208" t="s">
        <v>437</v>
      </c>
      <c r="E89" s="208" t="s">
        <v>437</v>
      </c>
      <c r="F89" s="208" t="s">
        <v>437</v>
      </c>
      <c r="G89" s="208" t="s">
        <v>437</v>
      </c>
      <c r="H89" s="208"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08" t="s">
        <v>437</v>
      </c>
      <c r="AD89" s="208" t="s">
        <v>437</v>
      </c>
      <c r="AE89" s="208" t="s">
        <v>437</v>
      </c>
    </row>
    <row r="90" spans="1:31" ht="12.75" x14ac:dyDescent="0.2">
      <c r="A90" s="187" t="s">
        <v>556</v>
      </c>
      <c r="B90" s="190" t="s">
        <v>513</v>
      </c>
      <c r="C90" s="208" t="s">
        <v>437</v>
      </c>
      <c r="D90" s="208" t="s">
        <v>437</v>
      </c>
      <c r="E90" s="208" t="s">
        <v>437</v>
      </c>
      <c r="F90" s="208" t="s">
        <v>437</v>
      </c>
      <c r="G90" s="208" t="s">
        <v>437</v>
      </c>
      <c r="H90" s="208"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08" t="s">
        <v>437</v>
      </c>
      <c r="AD90" s="208" t="s">
        <v>437</v>
      </c>
      <c r="AE90" s="208"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F16:XFD16 A1:A14 AC1:XFD14 AF21:XFD90 A15:XFD15 A91:XFD1048576 A17:B90 AE17:XFD20 I17:L20">
    <cfRule type="expression" dxfId="62" priority="155">
      <formula>CELL("защита",A1)</formula>
    </cfRule>
  </conditionalFormatting>
  <conditionalFormatting sqref="Y1:Y14">
    <cfRule type="expression" dxfId="61" priority="154">
      <formula>CELL("защита",Y1)</formula>
    </cfRule>
  </conditionalFormatting>
  <conditionalFormatting sqref="Z1:Z14">
    <cfRule type="expression" dxfId="60" priority="153">
      <formula>CELL("защита",Z1)</formula>
    </cfRule>
  </conditionalFormatting>
  <conditionalFormatting sqref="AA1:AA14">
    <cfRule type="expression" dxfId="59" priority="152">
      <formula>CELL("защита",AA1)</formula>
    </cfRule>
  </conditionalFormatting>
  <conditionalFormatting sqref="AB1:AB14">
    <cfRule type="expression" dxfId="58" priority="151">
      <formula>CELL("защита",AB1)</formula>
    </cfRule>
  </conditionalFormatting>
  <conditionalFormatting sqref="AE21:AE90">
    <cfRule type="expression" dxfId="57" priority="149">
      <formula>CELL("защита",AE21)</formula>
    </cfRule>
  </conditionalFormatting>
  <conditionalFormatting sqref="AE21:AE90">
    <cfRule type="expression" dxfId="56" priority="150">
      <formula>ISBLANK(AE21)</formula>
    </cfRule>
  </conditionalFormatting>
  <conditionalFormatting sqref="I21:N90">
    <cfRule type="expression" dxfId="55" priority="57">
      <formula>CELL("защита",I21)</formula>
    </cfRule>
  </conditionalFormatting>
  <conditionalFormatting sqref="I21:N90">
    <cfRule type="expression" dxfId="54" priority="58">
      <formula>ISBLANK(I21)</formula>
    </cfRule>
  </conditionalFormatting>
  <conditionalFormatting sqref="Y17:AD20">
    <cfRule type="expression" dxfId="53" priority="56">
      <formula>CELL("защита",Y17)</formula>
    </cfRule>
  </conditionalFormatting>
  <conditionalFormatting sqref="AC21:AD25 AC70:AD90 AC27:AD68 M69:N69 P69:AD69">
    <cfRule type="expression" dxfId="52" priority="54">
      <formula>CELL("защита",M21)</formula>
    </cfRule>
  </conditionalFormatting>
  <conditionalFormatting sqref="AC21:AD25 AC70:AD90 AC27:AD68 M69:N69 P69:AD69">
    <cfRule type="expression" dxfId="51" priority="55">
      <formula>ISBLANK(M21)</formula>
    </cfRule>
  </conditionalFormatting>
  <conditionalFormatting sqref="Q21:AB25 Q70:AB90 Q27:AB68">
    <cfRule type="expression" dxfId="50" priority="48">
      <formula>CELL("защита",Q21)</formula>
    </cfRule>
  </conditionalFormatting>
  <conditionalFormatting sqref="Q21:AB25 Q70:AB90 Q27:AB68">
    <cfRule type="expression" dxfId="49" priority="49">
      <formula>ISBLANK(Q21)</formula>
    </cfRule>
  </conditionalFormatting>
  <conditionalFormatting sqref="M17:P20">
    <cfRule type="expression" dxfId="48" priority="53">
      <formula>CELL("защита",M17)</formula>
    </cfRule>
  </conditionalFormatting>
  <conditionalFormatting sqref="M70:N90 M21:N25 M27:N68 P27:P68 P21:P25 P70:P90">
    <cfRule type="expression" dxfId="47" priority="51">
      <formula>CELL("защита",M21)</formula>
    </cfRule>
  </conditionalFormatting>
  <conditionalFormatting sqref="M70:N90 M21:N25 M27:N68 P27:P68 P21:P25 P70:P90">
    <cfRule type="expression" dxfId="46" priority="52">
      <formula>ISBLANK(M21)</formula>
    </cfRule>
  </conditionalFormatting>
  <conditionalFormatting sqref="Q17:X20">
    <cfRule type="expression" dxfId="45" priority="50">
      <formula>CELL("защита",Q17)</formula>
    </cfRule>
  </conditionalFormatting>
  <conditionalFormatting sqref="M26:N26 P26:AD26">
    <cfRule type="expression" dxfId="44" priority="46">
      <formula>CELL("защита",M26)</formula>
    </cfRule>
  </conditionalFormatting>
  <conditionalFormatting sqref="M26:N26 P26:AD26">
    <cfRule type="expression" dxfId="43" priority="47">
      <formula>ISBLANK(M26)</formula>
    </cfRule>
  </conditionalFormatting>
  <conditionalFormatting sqref="C17:H20">
    <cfRule type="expression" dxfId="42" priority="45">
      <formula>CELL("защита",C17)</formula>
    </cfRule>
  </conditionalFormatting>
  <conditionalFormatting sqref="C21:H25 C27:H90">
    <cfRule type="expression" dxfId="41" priority="43">
      <formula>CELL("защита",C21)</formula>
    </cfRule>
  </conditionalFormatting>
  <conditionalFormatting sqref="C21:H25 C27:H90">
    <cfRule type="expression" dxfId="40" priority="44">
      <formula>ISBLANK(C21)</formula>
    </cfRule>
  </conditionalFormatting>
  <conditionalFormatting sqref="C26:H26">
    <cfRule type="expression" dxfId="39" priority="41">
      <formula>CELL("защита",C26)</formula>
    </cfRule>
  </conditionalFormatting>
  <conditionalFormatting sqref="C26:H26">
    <cfRule type="expression" dxfId="38" priority="42">
      <formula>ISBLANK(C26)</formula>
    </cfRule>
  </conditionalFormatting>
  <conditionalFormatting sqref="T70:T90 T21:T25 T27:T68">
    <cfRule type="expression" dxfId="37" priority="31">
      <formula>CELL("защита",T21)</formula>
    </cfRule>
  </conditionalFormatting>
  <conditionalFormatting sqref="T70:T90 T21:T25 T27:T68">
    <cfRule type="expression" dxfId="36" priority="32">
      <formula>ISBLANK(T21)</formula>
    </cfRule>
  </conditionalFormatting>
  <conditionalFormatting sqref="O69">
    <cfRule type="expression" dxfId="35" priority="11">
      <formula>CELL("защита",O69)</formula>
    </cfRule>
  </conditionalFormatting>
  <conditionalFormatting sqref="O69">
    <cfRule type="expression" dxfId="34" priority="12">
      <formula>ISBLANK(O69)</formula>
    </cfRule>
  </conditionalFormatting>
  <conditionalFormatting sqref="O21:O25 O70:O90 O27:O68">
    <cfRule type="expression" dxfId="33" priority="9">
      <formula>CELL("защита",O21)</formula>
    </cfRule>
  </conditionalFormatting>
  <conditionalFormatting sqref="O21:O25 O70:O90 O27:O68">
    <cfRule type="expression" dxfId="32" priority="10">
      <formula>ISBLANK(O21)</formula>
    </cfRule>
  </conditionalFormatting>
  <conditionalFormatting sqref="O26">
    <cfRule type="expression" dxfId="31" priority="7">
      <formula>CELL("защита",O26)</formula>
    </cfRule>
  </conditionalFormatting>
  <conditionalFormatting sqref="O26">
    <cfRule type="expression" dxfId="30" priority="8">
      <formula>ISBLANK(O26)</formula>
    </cfRule>
  </conditionalFormatting>
  <conditionalFormatting sqref="O69:O70">
    <cfRule type="expression" dxfId="29" priority="5">
      <formula>CELL("защита",O69)</formula>
    </cfRule>
  </conditionalFormatting>
  <conditionalFormatting sqref="O69:O70">
    <cfRule type="expression" dxfId="28" priority="6">
      <formula>ISBLANK(O69)</formula>
    </cfRule>
  </conditionalFormatting>
  <conditionalFormatting sqref="O71:O90 O21:O25 O27:O68">
    <cfRule type="expression" dxfId="27" priority="3">
      <formula>CELL("защита",O21)</formula>
    </cfRule>
  </conditionalFormatting>
  <conditionalFormatting sqref="O71:O90 O21:O25 O27:O68">
    <cfRule type="expression" dxfId="26" priority="4">
      <formula>ISBLANK(O21)</formula>
    </cfRule>
  </conditionalFormatting>
  <conditionalFormatting sqref="O26">
    <cfRule type="expression" dxfId="25" priority="1">
      <formula>CELL("защита",O26)</formula>
    </cfRule>
  </conditionalFormatting>
  <conditionalFormatting sqref="O26">
    <cfRule type="expression" dxfId="24" priority="2">
      <formula>ISBLANK(O26)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A21" sqref="A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6"/>
      <c r="B1" s="386"/>
      <c r="C1" s="386"/>
      <c r="D1" s="386"/>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c r="AE1" s="386"/>
      <c r="AF1" s="386"/>
      <c r="AG1" s="386"/>
      <c r="AH1" s="386"/>
      <c r="AI1" s="386"/>
      <c r="AJ1" s="386"/>
      <c r="AK1" s="386"/>
      <c r="AL1" s="386"/>
      <c r="AM1" s="386"/>
      <c r="AN1" s="386"/>
      <c r="AO1" s="79"/>
      <c r="AP1" s="60"/>
    </row>
    <row r="2" spans="1:42" s="25" customFormat="1" ht="20.25" x14ac:dyDescent="0.25">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80"/>
      <c r="AP2" s="80"/>
    </row>
    <row r="3" spans="1:42" s="25" customFormat="1" ht="18.75" x14ac:dyDescent="0.25">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80"/>
      <c r="AP3" s="80"/>
    </row>
    <row r="4" spans="1:42" s="25" customFormat="1" ht="18.75" x14ac:dyDescent="0.25">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81"/>
      <c r="AP4" s="81"/>
    </row>
    <row r="5" spans="1:42" s="25" customFormat="1" x14ac:dyDescent="0.25">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56"/>
      <c r="AP5" s="56"/>
    </row>
    <row r="6" spans="1:42" s="25" customFormat="1" ht="18.75" x14ac:dyDescent="0.25">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80"/>
      <c r="AP6" s="80"/>
    </row>
    <row r="7" spans="1:42" s="25" customFormat="1" ht="18.75" x14ac:dyDescent="0.25">
      <c r="A7" s="256" t="str">
        <f>IF(ISBLANK('1'!C13),CONCATENATE("В разделе 1 формы заполните показатель"," '",'1'!B13,"' "),'1'!C13)</f>
        <v>O_15.01.0410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81"/>
      <c r="AP7" s="81"/>
    </row>
    <row r="8" spans="1:42" s="25" customFormat="1" x14ac:dyDescent="0.25">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56"/>
      <c r="AP8" s="56"/>
    </row>
    <row r="9" spans="1:42" s="25" customFormat="1" ht="18.75" x14ac:dyDescent="0.25">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57"/>
      <c r="AP9" s="57"/>
    </row>
    <row r="10" spans="1:42" s="25" customFormat="1" ht="18.75" x14ac:dyDescent="0.25">
      <c r="A10" s="256"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81"/>
      <c r="AP10" s="81"/>
    </row>
    <row r="11" spans="1:42" s="25" customFormat="1" x14ac:dyDescent="0.25">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56"/>
      <c r="AP11" s="56"/>
    </row>
    <row r="12" spans="1:42" s="25" customFormat="1" x14ac:dyDescent="0.25">
      <c r="A12" s="386"/>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82"/>
      <c r="AP12" s="82"/>
    </row>
    <row r="13" spans="1:42" s="25" customFormat="1" ht="18.75" x14ac:dyDescent="0.25">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83"/>
      <c r="AP13" s="83"/>
    </row>
    <row r="14" spans="1:42" s="25" customFormat="1"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83"/>
      <c r="AP14" s="83"/>
    </row>
    <row r="15" spans="1:42" s="25" customFormat="1" ht="18.75" x14ac:dyDescent="0.25">
      <c r="A15" s="253" t="s">
        <v>247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83"/>
      <c r="AP15" s="83"/>
    </row>
    <row r="16" spans="1:42" s="84" customFormat="1"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row>
    <row r="17" spans="1:40" s="84" customFormat="1" x14ac:dyDescent="0.25">
      <c r="A17" s="400" t="s">
        <v>233</v>
      </c>
      <c r="B17" s="393" t="s">
        <v>231</v>
      </c>
      <c r="C17" s="394"/>
      <c r="D17" s="394"/>
      <c r="E17" s="394"/>
      <c r="F17" s="394"/>
      <c r="G17" s="394"/>
      <c r="H17" s="394"/>
      <c r="I17" s="394"/>
      <c r="J17" s="394"/>
      <c r="K17" s="394"/>
      <c r="L17" s="394"/>
      <c r="M17" s="394"/>
      <c r="N17" s="394"/>
      <c r="O17" s="394"/>
      <c r="P17" s="394"/>
      <c r="Q17" s="394"/>
      <c r="R17" s="395"/>
      <c r="S17" s="393" t="s">
        <v>222</v>
      </c>
      <c r="T17" s="394"/>
      <c r="U17" s="395"/>
      <c r="V17" s="406" t="s">
        <v>232</v>
      </c>
      <c r="W17" s="407"/>
      <c r="X17" s="407"/>
      <c r="Y17" s="407"/>
      <c r="Z17" s="407"/>
      <c r="AA17" s="407"/>
      <c r="AB17" s="407"/>
      <c r="AC17" s="407"/>
      <c r="AD17" s="407"/>
      <c r="AE17" s="407"/>
      <c r="AF17" s="407"/>
      <c r="AG17" s="407"/>
      <c r="AH17" s="407"/>
      <c r="AI17" s="407"/>
      <c r="AJ17" s="407"/>
      <c r="AK17" s="407"/>
      <c r="AL17" s="407"/>
      <c r="AM17" s="407"/>
      <c r="AN17" s="408"/>
    </row>
    <row r="18" spans="1:40" s="84" customFormat="1" ht="82.15" customHeight="1" x14ac:dyDescent="0.25">
      <c r="A18" s="402"/>
      <c r="B18" s="400" t="s">
        <v>341</v>
      </c>
      <c r="C18" s="400" t="s">
        <v>340</v>
      </c>
      <c r="D18" s="393" t="s">
        <v>339</v>
      </c>
      <c r="E18" s="395"/>
      <c r="F18" s="400" t="s">
        <v>338</v>
      </c>
      <c r="G18" s="400" t="s">
        <v>337</v>
      </c>
      <c r="H18" s="387" t="s">
        <v>336</v>
      </c>
      <c r="I18" s="388"/>
      <c r="J18" s="389" t="s">
        <v>335</v>
      </c>
      <c r="K18" s="391" t="s">
        <v>334</v>
      </c>
      <c r="L18" s="392"/>
      <c r="M18" s="391" t="s">
        <v>342</v>
      </c>
      <c r="N18" s="392"/>
      <c r="O18" s="409" t="s">
        <v>343</v>
      </c>
      <c r="P18" s="389" t="s">
        <v>344</v>
      </c>
      <c r="Q18" s="391" t="s">
        <v>345</v>
      </c>
      <c r="R18" s="392"/>
      <c r="S18" s="400" t="s">
        <v>346</v>
      </c>
      <c r="T18" s="391" t="s">
        <v>347</v>
      </c>
      <c r="U18" s="392"/>
      <c r="V18" s="403" t="s">
        <v>348</v>
      </c>
      <c r="W18" s="404"/>
      <c r="X18" s="405"/>
      <c r="Y18" s="400" t="s">
        <v>229</v>
      </c>
      <c r="Z18" s="400" t="s">
        <v>223</v>
      </c>
      <c r="AA18" s="393" t="s">
        <v>221</v>
      </c>
      <c r="AB18" s="395"/>
      <c r="AC18" s="400" t="s">
        <v>4</v>
      </c>
      <c r="AD18" s="400" t="s">
        <v>215</v>
      </c>
      <c r="AE18" s="400" t="s">
        <v>216</v>
      </c>
      <c r="AF18" s="393" t="s">
        <v>3</v>
      </c>
      <c r="AG18" s="395"/>
      <c r="AH18" s="400" t="s">
        <v>227</v>
      </c>
      <c r="AI18" s="400" t="s">
        <v>219</v>
      </c>
      <c r="AJ18" s="396" t="s">
        <v>228</v>
      </c>
      <c r="AK18" s="397"/>
      <c r="AL18" s="398" t="s">
        <v>355</v>
      </c>
      <c r="AM18" s="398" t="s">
        <v>230</v>
      </c>
      <c r="AN18" s="400" t="s">
        <v>429</v>
      </c>
    </row>
    <row r="19" spans="1:40" s="84" customFormat="1" ht="86.25" x14ac:dyDescent="0.25">
      <c r="A19" s="401"/>
      <c r="B19" s="401"/>
      <c r="C19" s="401"/>
      <c r="D19" s="115" t="s">
        <v>225</v>
      </c>
      <c r="E19" s="115" t="s">
        <v>226</v>
      </c>
      <c r="F19" s="401"/>
      <c r="G19" s="401"/>
      <c r="H19" s="116" t="s">
        <v>217</v>
      </c>
      <c r="I19" s="116" t="s">
        <v>187</v>
      </c>
      <c r="J19" s="390"/>
      <c r="K19" s="117" t="s">
        <v>218</v>
      </c>
      <c r="L19" s="118" t="s">
        <v>187</v>
      </c>
      <c r="M19" s="114" t="s">
        <v>224</v>
      </c>
      <c r="N19" s="114" t="s">
        <v>558</v>
      </c>
      <c r="O19" s="410"/>
      <c r="P19" s="390"/>
      <c r="Q19" s="114" t="s">
        <v>224</v>
      </c>
      <c r="R19" s="114" t="s">
        <v>220</v>
      </c>
      <c r="S19" s="401"/>
      <c r="T19" s="114" t="s">
        <v>224</v>
      </c>
      <c r="U19" s="114" t="s">
        <v>220</v>
      </c>
      <c r="V19" s="119" t="s">
        <v>349</v>
      </c>
      <c r="W19" s="119" t="s">
        <v>350</v>
      </c>
      <c r="X19" s="119" t="s">
        <v>351</v>
      </c>
      <c r="Y19" s="401"/>
      <c r="Z19" s="401"/>
      <c r="AA19" s="114" t="s">
        <v>224</v>
      </c>
      <c r="AB19" s="114" t="s">
        <v>220</v>
      </c>
      <c r="AC19" s="401"/>
      <c r="AD19" s="401"/>
      <c r="AE19" s="401"/>
      <c r="AF19" s="120" t="s">
        <v>352</v>
      </c>
      <c r="AG19" s="115" t="s">
        <v>353</v>
      </c>
      <c r="AH19" s="401"/>
      <c r="AI19" s="401"/>
      <c r="AJ19" s="121" t="s">
        <v>349</v>
      </c>
      <c r="AK19" s="121" t="s">
        <v>354</v>
      </c>
      <c r="AL19" s="399"/>
      <c r="AM19" s="399"/>
      <c r="AN19" s="401"/>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63.75" customHeight="1" x14ac:dyDescent="0.25">
      <c r="A21" s="147">
        <v>1</v>
      </c>
      <c r="B21" s="144" t="s">
        <v>437</v>
      </c>
      <c r="C21" s="144" t="s">
        <v>437</v>
      </c>
      <c r="D21" s="144" t="s">
        <v>437</v>
      </c>
      <c r="E21" s="209" t="s">
        <v>437</v>
      </c>
      <c r="F21" s="144" t="s">
        <v>437</v>
      </c>
      <c r="G21" s="144" t="s">
        <v>437</v>
      </c>
      <c r="H21" s="209" t="s">
        <v>437</v>
      </c>
      <c r="I21" s="144" t="s">
        <v>437</v>
      </c>
      <c r="J21" s="144" t="s">
        <v>437</v>
      </c>
      <c r="K21" s="144" t="s">
        <v>437</v>
      </c>
      <c r="L21" s="144" t="s">
        <v>437</v>
      </c>
      <c r="M21" s="144" t="s">
        <v>437</v>
      </c>
      <c r="N21" s="210" t="s">
        <v>437</v>
      </c>
      <c r="O21" s="144" t="s">
        <v>437</v>
      </c>
      <c r="P21" s="211" t="s">
        <v>437</v>
      </c>
      <c r="Q21" s="210" t="s">
        <v>437</v>
      </c>
      <c r="R21" s="210" t="s">
        <v>437</v>
      </c>
      <c r="S21" s="211" t="s">
        <v>437</v>
      </c>
      <c r="T21" s="210" t="s">
        <v>437</v>
      </c>
      <c r="U21" s="210" t="s">
        <v>437</v>
      </c>
      <c r="V21" s="144" t="str">
        <f>[4]Лист1!C$18</f>
        <v>нет</v>
      </c>
      <c r="W21" s="144" t="str">
        <f>[4]Лист1!D$18</f>
        <v>850.24.00333</v>
      </c>
      <c r="X21" s="144" t="str">
        <f>[4]Лист1!E$18</f>
        <v>нет</v>
      </c>
      <c r="Y21" s="142" t="str">
        <f>[4]Лист1!F$18</f>
        <v>Петербургская сбытовая компания</v>
      </c>
      <c r="Z21" s="145" t="str">
        <f>[4]Лист1!G$18</f>
        <v>Лицензия импортозамещенной системы управления базами данных</v>
      </c>
      <c r="AA21" s="146">
        <f>[4]Лист1!H$18</f>
        <v>200.27075400000001</v>
      </c>
      <c r="AB21" s="146">
        <f>[4]Лист1!I$18</f>
        <v>0</v>
      </c>
      <c r="AC21" s="145" t="str">
        <f>[4]Лист1!J$18</f>
        <v>КП ЕП: ООО "БИЗКОММ" №ИСХ-БК-230629/-22 от 29.06.2023</v>
      </c>
      <c r="AD21" s="145" t="str">
        <f>[4]Лист1!K$18</f>
        <v>ТБР</v>
      </c>
      <c r="AE21" s="145" t="str">
        <f>[4]Лист1!L$18</f>
        <v>46.51</v>
      </c>
      <c r="AF21" s="145" t="str">
        <f>[4]Лист1!M$18</f>
        <v>Закупка у единственного поставщика</v>
      </c>
      <c r="AG21" s="145" t="str">
        <f>[4]Лист1!N$18</f>
        <v>Закупка у единственного поставщика</v>
      </c>
      <c r="AH21" s="145" t="str">
        <f>[4]Лист1!O$18</f>
        <v>нет</v>
      </c>
      <c r="AI21" s="143" t="str">
        <f>[4]Лист1!P$18</f>
        <v>нет</v>
      </c>
      <c r="AJ21" s="17" t="str">
        <f>[4]Лист1!Q$18</f>
        <v>нет</v>
      </c>
      <c r="AK21" s="17" t="str">
        <f>[4]Лист1!R$18</f>
        <v>нет</v>
      </c>
      <c r="AL21" s="143" t="str">
        <f>[4]Лист1!S$18</f>
        <v>нет</v>
      </c>
      <c r="AM21" s="145" t="str">
        <f>[4]Лист1!T$18</f>
        <v>да</v>
      </c>
      <c r="AN21" s="145" t="str">
        <f>[4]Лист1!U$18</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1"/>
      <c r="B1" s="411"/>
      <c r="C1" s="411"/>
      <c r="D1" s="52"/>
      <c r="E1" s="52"/>
      <c r="F1" s="52"/>
      <c r="G1" s="52"/>
      <c r="H1" s="52"/>
      <c r="I1" s="52"/>
    </row>
    <row r="2" spans="1:9" ht="20.25" x14ac:dyDescent="0.25">
      <c r="A2" s="242" t="s">
        <v>0</v>
      </c>
      <c r="B2" s="242"/>
      <c r="C2" s="242"/>
      <c r="D2" s="54"/>
      <c r="E2" s="54"/>
      <c r="F2" s="54"/>
      <c r="G2" s="54"/>
      <c r="H2" s="54"/>
      <c r="I2" s="54"/>
    </row>
    <row r="3" spans="1:9" ht="18.75" x14ac:dyDescent="0.25">
      <c r="A3" s="411"/>
      <c r="B3" s="411"/>
      <c r="C3" s="411"/>
      <c r="D3" s="54"/>
      <c r="E3" s="54"/>
      <c r="F3" s="54"/>
      <c r="G3" s="54"/>
      <c r="H3" s="54"/>
      <c r="I3" s="54"/>
    </row>
    <row r="4" spans="1:9" ht="18.75" x14ac:dyDescent="0.25">
      <c r="A4" s="256" t="str">
        <f>'2'!A4:C4</f>
        <v>Акционерное общество "Петербургская сбытовая компания"</v>
      </c>
      <c r="B4" s="256"/>
      <c r="C4" s="256"/>
      <c r="D4" s="55"/>
      <c r="E4" s="55"/>
      <c r="F4" s="55"/>
      <c r="G4" s="55"/>
      <c r="H4" s="55"/>
      <c r="I4" s="55"/>
    </row>
    <row r="5" spans="1:9" x14ac:dyDescent="0.25">
      <c r="A5" s="251" t="s">
        <v>409</v>
      </c>
      <c r="B5" s="251"/>
      <c r="C5" s="251"/>
      <c r="D5" s="56"/>
      <c r="E5" s="56"/>
      <c r="F5" s="56"/>
      <c r="G5" s="56"/>
      <c r="H5" s="56"/>
      <c r="I5" s="56"/>
    </row>
    <row r="6" spans="1:9" ht="18.75" x14ac:dyDescent="0.25">
      <c r="A6" s="411"/>
      <c r="B6" s="411"/>
      <c r="C6" s="411"/>
      <c r="D6" s="54"/>
      <c r="E6" s="54"/>
      <c r="F6" s="54"/>
      <c r="G6" s="54"/>
      <c r="H6" s="54"/>
      <c r="I6" s="54"/>
    </row>
    <row r="7" spans="1:9" ht="18.75" x14ac:dyDescent="0.25">
      <c r="A7" s="414" t="str">
        <f>'2'!A7:C7</f>
        <v>O_15.01.0410</v>
      </c>
      <c r="B7" s="414"/>
      <c r="C7" s="414"/>
      <c r="D7" s="55"/>
      <c r="E7" s="55"/>
      <c r="F7" s="55"/>
      <c r="G7" s="55"/>
      <c r="H7" s="55"/>
      <c r="I7" s="55"/>
    </row>
    <row r="8" spans="1:9" x14ac:dyDescent="0.25">
      <c r="A8" s="251" t="s">
        <v>410</v>
      </c>
      <c r="B8" s="251"/>
      <c r="C8" s="251"/>
      <c r="D8" s="56"/>
      <c r="E8" s="56"/>
      <c r="F8" s="56"/>
      <c r="G8" s="56"/>
      <c r="H8" s="56"/>
      <c r="I8" s="56"/>
    </row>
    <row r="9" spans="1:9" ht="18.75" x14ac:dyDescent="0.25">
      <c r="A9" s="411"/>
      <c r="B9" s="411"/>
      <c r="C9" s="411"/>
      <c r="D9" s="57"/>
      <c r="E9" s="57"/>
      <c r="F9" s="57"/>
      <c r="G9" s="57"/>
      <c r="H9" s="57"/>
      <c r="I9" s="57"/>
    </row>
    <row r="10" spans="1:9" ht="18.75" x14ac:dyDescent="0.25">
      <c r="A10" s="256" t="str">
        <f>'2'!A10:C10</f>
        <v>Приобретение лицензии импортозамещенной системы управления базами данных , объект НМА 1 шт.</v>
      </c>
      <c r="B10" s="256"/>
      <c r="C10" s="256"/>
      <c r="D10" s="55"/>
      <c r="E10" s="55"/>
      <c r="F10" s="55"/>
      <c r="G10" s="55"/>
      <c r="H10" s="55"/>
      <c r="I10" s="55"/>
    </row>
    <row r="11" spans="1:9" x14ac:dyDescent="0.25">
      <c r="A11" s="251" t="s">
        <v>411</v>
      </c>
      <c r="B11" s="251"/>
      <c r="C11" s="251"/>
      <c r="D11" s="56"/>
      <c r="E11" s="56"/>
      <c r="F11" s="56"/>
      <c r="G11" s="56"/>
      <c r="H11" s="56"/>
      <c r="I11" s="56"/>
    </row>
    <row r="12" spans="1:9" x14ac:dyDescent="0.25">
      <c r="A12" s="411"/>
      <c r="B12" s="411"/>
      <c r="C12" s="411"/>
      <c r="D12" s="56"/>
      <c r="E12" s="56"/>
      <c r="F12" s="56"/>
      <c r="G12" s="56"/>
      <c r="H12" s="56"/>
      <c r="I12" s="56"/>
    </row>
    <row r="13" spans="1:9" ht="18.75" x14ac:dyDescent="0.3">
      <c r="A13" s="416" t="str">
        <f>'2'!A13:C13</f>
        <v>Год, в котором предоставляется информация: 2024 год</v>
      </c>
      <c r="B13" s="416"/>
      <c r="C13" s="416"/>
      <c r="D13" s="56"/>
      <c r="E13" s="56"/>
      <c r="F13" s="56"/>
      <c r="G13" s="56"/>
      <c r="H13" s="56"/>
      <c r="I13" s="56"/>
    </row>
    <row r="14" spans="1:9" ht="18.75" x14ac:dyDescent="0.3">
      <c r="A14" s="415"/>
      <c r="B14" s="415"/>
      <c r="C14" s="415"/>
      <c r="D14" s="56"/>
      <c r="E14" s="56"/>
      <c r="F14" s="56"/>
      <c r="G14" s="56"/>
      <c r="H14" s="56"/>
      <c r="I14" s="56"/>
    </row>
    <row r="15" spans="1:9" ht="18.75" x14ac:dyDescent="0.3">
      <c r="A15" s="413" t="s">
        <v>248</v>
      </c>
      <c r="B15" s="413"/>
      <c r="C15" s="413"/>
      <c r="D15" s="56"/>
      <c r="E15" s="56"/>
      <c r="F15" s="56"/>
      <c r="G15" s="56"/>
      <c r="H15" s="56"/>
      <c r="I15" s="56"/>
    </row>
    <row r="16" spans="1:9" x14ac:dyDescent="0.25">
      <c r="A16" s="412"/>
      <c r="B16" s="412"/>
      <c r="C16" s="412"/>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44.737047868433613</v>
      </c>
    </row>
    <row r="20" spans="1:4" s="26" customFormat="1" x14ac:dyDescent="0.25">
      <c r="A20" s="124">
        <v>2</v>
      </c>
      <c r="B20" s="125" t="s">
        <v>169</v>
      </c>
      <c r="C20" s="202" t="s">
        <v>437</v>
      </c>
    </row>
    <row r="21" spans="1:4" s="26" customFormat="1" ht="75" x14ac:dyDescent="0.25">
      <c r="A21" s="124">
        <v>3</v>
      </c>
      <c r="B21" s="125" t="s">
        <v>357</v>
      </c>
      <c r="C21" s="228" t="s">
        <v>583</v>
      </c>
      <c r="D21" s="217"/>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30"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7"/>
      <c r="B1" s="247"/>
      <c r="C1" s="247"/>
      <c r="F1" s="59"/>
      <c r="G1" s="59"/>
    </row>
    <row r="2" spans="1:22" s="58" customFormat="1" ht="20.25" x14ac:dyDescent="0.3">
      <c r="A2" s="242" t="s">
        <v>408</v>
      </c>
      <c r="B2" s="242"/>
      <c r="C2" s="242"/>
      <c r="F2" s="59"/>
      <c r="G2" s="59"/>
      <c r="H2" s="60"/>
    </row>
    <row r="3" spans="1:22" s="58" customFormat="1" ht="18.75" x14ac:dyDescent="0.2">
      <c r="A3" s="243"/>
      <c r="B3" s="243"/>
      <c r="C3" s="243"/>
      <c r="D3" s="61"/>
      <c r="E3" s="61"/>
      <c r="F3" s="61"/>
      <c r="G3" s="61"/>
      <c r="H3" s="61"/>
      <c r="I3" s="54"/>
      <c r="J3" s="54"/>
      <c r="K3" s="54"/>
      <c r="L3" s="54"/>
      <c r="M3" s="54"/>
      <c r="N3" s="54"/>
      <c r="O3" s="54"/>
      <c r="P3" s="54"/>
      <c r="Q3" s="54"/>
      <c r="R3" s="54"/>
      <c r="S3" s="54"/>
      <c r="T3" s="54"/>
      <c r="U3" s="54"/>
      <c r="V3" s="54"/>
    </row>
    <row r="4" spans="1:22" s="58" customFormat="1" ht="18.75" x14ac:dyDescent="0.2">
      <c r="A4" s="252" t="str">
        <f>IF(ISBLANK('1'!A4:C4),CONCATENATE("На вкладке 1 файла заполните показатель"," '",'1'!A5:C5,"' "),'1'!A4:C4)</f>
        <v>Акционерное общество "Петербургская сбытовая компания"</v>
      </c>
      <c r="B4" s="252"/>
      <c r="C4" s="252"/>
      <c r="D4" s="55"/>
      <c r="E4" s="55"/>
      <c r="F4" s="55"/>
      <c r="G4" s="55"/>
      <c r="H4" s="55"/>
      <c r="I4" s="54"/>
      <c r="J4" s="54"/>
      <c r="K4" s="54"/>
      <c r="L4" s="54"/>
      <c r="M4" s="54"/>
      <c r="N4" s="54"/>
      <c r="O4" s="54"/>
      <c r="P4" s="54"/>
      <c r="Q4" s="54"/>
      <c r="R4" s="54"/>
      <c r="S4" s="54"/>
      <c r="T4" s="54"/>
      <c r="U4" s="54"/>
      <c r="V4" s="54"/>
    </row>
    <row r="5" spans="1:22" s="58" customFormat="1" ht="18.75" x14ac:dyDescent="0.2">
      <c r="A5" s="251" t="s">
        <v>409</v>
      </c>
      <c r="B5" s="251"/>
      <c r="C5" s="251"/>
      <c r="D5" s="56"/>
      <c r="E5" s="56"/>
      <c r="F5" s="56"/>
      <c r="G5" s="56"/>
      <c r="H5" s="56"/>
      <c r="I5" s="54"/>
      <c r="J5" s="54"/>
      <c r="K5" s="54"/>
      <c r="L5" s="54"/>
      <c r="M5" s="54"/>
      <c r="N5" s="54"/>
      <c r="O5" s="54"/>
      <c r="P5" s="54"/>
      <c r="Q5" s="54"/>
      <c r="R5" s="54"/>
      <c r="S5" s="54"/>
      <c r="T5" s="54"/>
      <c r="U5" s="54"/>
      <c r="V5" s="54"/>
    </row>
    <row r="6" spans="1:22" s="58" customFormat="1" ht="18.75" x14ac:dyDescent="0.2">
      <c r="A6" s="248"/>
      <c r="B6" s="248"/>
      <c r="C6" s="248"/>
      <c r="D6" s="61"/>
      <c r="E6" s="61"/>
      <c r="F6" s="61"/>
      <c r="G6" s="61"/>
      <c r="H6" s="61"/>
      <c r="I6" s="54"/>
      <c r="J6" s="54"/>
      <c r="K6" s="54"/>
      <c r="L6" s="54"/>
      <c r="M6" s="54"/>
      <c r="N6" s="54"/>
      <c r="O6" s="54"/>
      <c r="P6" s="54"/>
      <c r="Q6" s="54"/>
      <c r="R6" s="54"/>
      <c r="S6" s="54"/>
      <c r="T6" s="54"/>
      <c r="U6" s="54"/>
      <c r="V6" s="54"/>
    </row>
    <row r="7" spans="1:22" s="58" customFormat="1" ht="18.75" x14ac:dyDescent="0.2">
      <c r="A7" s="252" t="str">
        <f>IF(ISBLANK('1'!C13),CONCATENATE("В разделе 1 формы заполните показатель"," '",'1'!B13,"' "),'1'!C13)</f>
        <v>O_15.01.0410</v>
      </c>
      <c r="B7" s="252"/>
      <c r="C7" s="252"/>
      <c r="D7" s="55"/>
      <c r="E7" s="55"/>
      <c r="F7" s="55"/>
      <c r="G7" s="55"/>
      <c r="H7" s="55"/>
      <c r="I7" s="54"/>
      <c r="J7" s="54"/>
      <c r="K7" s="54"/>
      <c r="L7" s="54"/>
      <c r="M7" s="54"/>
      <c r="N7" s="54"/>
      <c r="O7" s="54"/>
      <c r="P7" s="54"/>
      <c r="Q7" s="54"/>
      <c r="R7" s="54"/>
      <c r="S7" s="54"/>
      <c r="T7" s="54"/>
      <c r="U7" s="54"/>
      <c r="V7" s="54"/>
    </row>
    <row r="8" spans="1:22" s="58" customFormat="1" ht="18.75" x14ac:dyDescent="0.2">
      <c r="A8" s="251" t="s">
        <v>410</v>
      </c>
      <c r="B8" s="251"/>
      <c r="C8" s="251"/>
      <c r="D8" s="56"/>
      <c r="E8" s="56"/>
      <c r="F8" s="56"/>
      <c r="G8" s="56"/>
      <c r="H8" s="56"/>
      <c r="I8" s="54"/>
      <c r="J8" s="54"/>
      <c r="K8" s="54"/>
      <c r="L8" s="54"/>
      <c r="M8" s="54"/>
      <c r="N8" s="54"/>
      <c r="O8" s="54"/>
      <c r="P8" s="54"/>
      <c r="Q8" s="54"/>
      <c r="R8" s="54"/>
      <c r="S8" s="54"/>
      <c r="T8" s="54"/>
      <c r="U8" s="54"/>
      <c r="V8" s="54"/>
    </row>
    <row r="9" spans="1:22" s="63" customFormat="1" ht="18.75" x14ac:dyDescent="0.2">
      <c r="A9" s="249"/>
      <c r="B9" s="249"/>
      <c r="C9" s="249"/>
      <c r="D9" s="62"/>
      <c r="E9" s="62"/>
      <c r="F9" s="62"/>
      <c r="G9" s="62"/>
      <c r="H9" s="62"/>
      <c r="I9" s="62"/>
      <c r="J9" s="62"/>
      <c r="K9" s="62"/>
      <c r="L9" s="62"/>
      <c r="M9" s="62"/>
      <c r="N9" s="62"/>
      <c r="O9" s="62"/>
      <c r="P9" s="62"/>
      <c r="Q9" s="62"/>
      <c r="R9" s="62"/>
      <c r="S9" s="62"/>
      <c r="T9" s="62"/>
      <c r="U9" s="62"/>
      <c r="V9" s="62"/>
    </row>
    <row r="10" spans="1:22" s="64" customFormat="1" ht="15.75" x14ac:dyDescent="0.2">
      <c r="A10" s="252"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2"/>
      <c r="C10" s="252"/>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1" t="s">
        <v>411</v>
      </c>
      <c r="B11" s="251"/>
      <c r="C11" s="251"/>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3"/>
      <c r="B12" s="243"/>
      <c r="C12" s="243"/>
      <c r="D12" s="65"/>
      <c r="E12" s="65"/>
      <c r="F12" s="65"/>
      <c r="G12" s="65"/>
      <c r="H12" s="65"/>
      <c r="I12" s="65"/>
      <c r="J12" s="65"/>
      <c r="K12" s="65"/>
      <c r="L12" s="65"/>
      <c r="M12" s="65"/>
      <c r="N12" s="65"/>
      <c r="O12" s="65"/>
      <c r="P12" s="65"/>
      <c r="Q12" s="65"/>
      <c r="R12" s="65"/>
      <c r="S12" s="65"/>
    </row>
    <row r="13" spans="1:22" s="64" customFormat="1" ht="18.75"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7" t="s">
        <v>237</v>
      </c>
      <c r="B15" s="237"/>
      <c r="C15" s="237"/>
      <c r="E15" s="66"/>
      <c r="F15" s="66"/>
      <c r="G15" s="66"/>
      <c r="H15" s="66"/>
      <c r="I15" s="66"/>
      <c r="J15" s="66"/>
      <c r="K15" s="66"/>
      <c r="L15" s="66"/>
      <c r="M15" s="66"/>
      <c r="N15" s="66"/>
      <c r="O15" s="66"/>
      <c r="P15" s="66"/>
      <c r="Q15" s="66"/>
      <c r="R15" s="66"/>
      <c r="S15" s="66"/>
      <c r="T15" s="66"/>
      <c r="U15" s="66"/>
      <c r="V15" s="66"/>
    </row>
    <row r="16" spans="1:22" s="64" customFormat="1" ht="18.75" x14ac:dyDescent="0.2">
      <c r="A16" s="246"/>
      <c r="B16" s="246"/>
      <c r="C16" s="246"/>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591</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592</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2" priority="4">
      <formula>ISBLANK(C19)</formula>
    </cfRule>
  </conditionalFormatting>
  <conditionalFormatting sqref="A1:XFD1048576">
    <cfRule type="expression" dxfId="9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6" zoomScale="80" zoomScaleNormal="80" zoomScaleSheetLayoutView="80" workbookViewId="0">
      <selection activeCell="C22" sqref="C22"/>
    </sheetView>
  </sheetViews>
  <sheetFormatPr defaultColWidth="9.140625" defaultRowHeight="15" x14ac:dyDescent="0.25"/>
  <cols>
    <col min="1" max="1" width="6.140625" style="160" customWidth="1"/>
    <col min="2" max="2" width="53.5703125" style="160" customWidth="1"/>
    <col min="3" max="3" width="124.14062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4"/>
      <c r="B1" s="254"/>
      <c r="C1" s="254"/>
      <c r="E1" s="154"/>
      <c r="F1" s="154"/>
      <c r="G1" s="155"/>
    </row>
    <row r="2" spans="1:21" s="153" customFormat="1" ht="20.25" x14ac:dyDescent="0.25">
      <c r="A2" s="242" t="str">
        <f>'2'!A2:C2</f>
        <v>Паспорт инвестиционного проекта</v>
      </c>
      <c r="B2" s="242"/>
      <c r="C2" s="242"/>
      <c r="D2" s="54"/>
      <c r="E2" s="54"/>
      <c r="F2" s="54"/>
      <c r="G2" s="54"/>
      <c r="H2" s="54"/>
      <c r="I2" s="54"/>
      <c r="J2" s="54"/>
      <c r="K2" s="54"/>
      <c r="L2" s="54"/>
      <c r="M2" s="54"/>
      <c r="N2" s="54"/>
      <c r="O2" s="54"/>
      <c r="P2" s="54"/>
      <c r="Q2" s="54"/>
      <c r="R2" s="54"/>
      <c r="S2" s="54"/>
      <c r="T2" s="54"/>
      <c r="U2" s="54"/>
    </row>
    <row r="3" spans="1:21" s="153" customFormat="1" ht="18.75" x14ac:dyDescent="0.25">
      <c r="A3" s="248"/>
      <c r="B3" s="248"/>
      <c r="C3" s="248"/>
      <c r="D3" s="149"/>
      <c r="E3" s="149"/>
      <c r="F3" s="149"/>
      <c r="G3" s="149"/>
      <c r="H3" s="54"/>
      <c r="I3" s="54"/>
      <c r="J3" s="54"/>
      <c r="K3" s="54"/>
      <c r="L3" s="54"/>
      <c r="M3" s="54"/>
      <c r="N3" s="54"/>
      <c r="O3" s="54"/>
      <c r="P3" s="54"/>
      <c r="Q3" s="54"/>
      <c r="R3" s="54"/>
      <c r="S3" s="54"/>
      <c r="T3" s="54"/>
      <c r="U3" s="54"/>
    </row>
    <row r="4" spans="1:21" s="153" customFormat="1" ht="18.75" x14ac:dyDescent="0.25">
      <c r="A4" s="256" t="str">
        <f>IF(ISBLANK('1'!A4:C4),CONCATENATE("На вкладке 1 этого файла заполните показатель"," '",'1'!A5:C5,"' "),'1'!A4:C4)</f>
        <v>Акционерное общество "Петербургская сбытовая компания"</v>
      </c>
      <c r="B4" s="256"/>
      <c r="C4" s="256"/>
      <c r="D4" s="55"/>
      <c r="E4" s="55"/>
      <c r="F4" s="55"/>
      <c r="G4" s="55"/>
      <c r="H4" s="54"/>
      <c r="I4" s="54"/>
      <c r="J4" s="54"/>
      <c r="K4" s="54"/>
      <c r="L4" s="54"/>
      <c r="M4" s="54"/>
      <c r="N4" s="54"/>
      <c r="O4" s="54"/>
      <c r="P4" s="54"/>
      <c r="Q4" s="54"/>
      <c r="R4" s="54"/>
      <c r="S4" s="54"/>
      <c r="T4" s="54"/>
      <c r="U4" s="54"/>
    </row>
    <row r="5" spans="1:21" s="153" customFormat="1" ht="18.75" x14ac:dyDescent="0.25">
      <c r="A5" s="238" t="s">
        <v>409</v>
      </c>
      <c r="B5" s="238"/>
      <c r="C5" s="238"/>
      <c r="D5" s="56"/>
      <c r="E5" s="56"/>
      <c r="F5" s="56"/>
      <c r="G5" s="56"/>
      <c r="H5" s="54"/>
      <c r="I5" s="54"/>
      <c r="J5" s="54"/>
      <c r="K5" s="54"/>
      <c r="L5" s="54"/>
      <c r="M5" s="54"/>
      <c r="N5" s="54"/>
      <c r="O5" s="54"/>
      <c r="P5" s="54"/>
      <c r="Q5" s="54"/>
      <c r="R5" s="54"/>
      <c r="S5" s="54"/>
      <c r="T5" s="54"/>
      <c r="U5" s="54"/>
    </row>
    <row r="6" spans="1:21" s="153" customFormat="1" ht="18.75" x14ac:dyDescent="0.25">
      <c r="A6" s="257"/>
      <c r="B6" s="257"/>
      <c r="C6" s="257"/>
      <c r="D6" s="149"/>
      <c r="E6" s="149"/>
      <c r="F6" s="149"/>
      <c r="G6" s="149"/>
      <c r="H6" s="54"/>
      <c r="I6" s="54"/>
      <c r="J6" s="54"/>
      <c r="K6" s="54"/>
      <c r="L6" s="54"/>
      <c r="M6" s="54"/>
      <c r="N6" s="54"/>
      <c r="O6" s="54"/>
      <c r="P6" s="54"/>
      <c r="Q6" s="54"/>
      <c r="R6" s="54"/>
      <c r="S6" s="54"/>
      <c r="T6" s="54"/>
      <c r="U6" s="54"/>
    </row>
    <row r="7" spans="1:21" s="153" customFormat="1" ht="18.75" x14ac:dyDescent="0.25">
      <c r="A7" s="256" t="str">
        <f>IF(ISBLANK('1'!C13),CONCATENATE("В разделе 1 формы заполните показатель"," '",'1'!B13,"' "),'1'!C13)</f>
        <v>O_15.01.0410</v>
      </c>
      <c r="B7" s="256"/>
      <c r="C7" s="256"/>
      <c r="D7" s="55"/>
      <c r="E7" s="55"/>
      <c r="F7" s="55"/>
      <c r="G7" s="55"/>
      <c r="H7" s="54"/>
      <c r="I7" s="54"/>
      <c r="J7" s="54"/>
      <c r="K7" s="54"/>
      <c r="L7" s="54"/>
      <c r="M7" s="54"/>
      <c r="N7" s="54"/>
      <c r="O7" s="54"/>
      <c r="P7" s="54"/>
      <c r="Q7" s="54"/>
      <c r="R7" s="54"/>
      <c r="S7" s="54"/>
      <c r="T7" s="54"/>
      <c r="U7" s="54"/>
    </row>
    <row r="8" spans="1:21" s="153" customFormat="1" ht="18.75" x14ac:dyDescent="0.25">
      <c r="A8" s="238" t="s">
        <v>410</v>
      </c>
      <c r="B8" s="238"/>
      <c r="C8" s="238"/>
      <c r="D8" s="56"/>
      <c r="E8" s="56"/>
      <c r="F8" s="56"/>
      <c r="G8" s="56"/>
      <c r="H8" s="54"/>
      <c r="I8" s="54"/>
      <c r="J8" s="54"/>
      <c r="K8" s="54"/>
      <c r="L8" s="54"/>
      <c r="M8" s="54"/>
      <c r="N8" s="54"/>
      <c r="O8" s="54"/>
      <c r="P8" s="54"/>
      <c r="Q8" s="54"/>
      <c r="R8" s="54"/>
      <c r="S8" s="54"/>
      <c r="T8" s="54"/>
      <c r="U8" s="54"/>
    </row>
    <row r="9" spans="1:21" s="156" customFormat="1" ht="18.75" x14ac:dyDescent="0.25">
      <c r="A9" s="257"/>
      <c r="B9" s="257"/>
      <c r="C9" s="257"/>
      <c r="D9" s="62"/>
      <c r="E9" s="62"/>
      <c r="F9" s="62"/>
      <c r="G9" s="62"/>
      <c r="H9" s="62"/>
      <c r="I9" s="62"/>
      <c r="J9" s="62"/>
      <c r="K9" s="62"/>
      <c r="L9" s="62"/>
      <c r="M9" s="62"/>
      <c r="N9" s="62"/>
      <c r="O9" s="62"/>
      <c r="P9" s="62"/>
      <c r="Q9" s="62"/>
      <c r="R9" s="62"/>
      <c r="S9" s="62"/>
      <c r="T9" s="62"/>
      <c r="U9" s="62"/>
    </row>
    <row r="10" spans="1:21" s="157" customFormat="1" ht="18.75" x14ac:dyDescent="0.25">
      <c r="A10" s="250"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0"/>
      <c r="C10" s="250"/>
      <c r="D10" s="55"/>
      <c r="E10" s="55"/>
      <c r="F10" s="55"/>
      <c r="G10" s="55"/>
      <c r="H10" s="55"/>
      <c r="I10" s="55"/>
      <c r="J10" s="55"/>
      <c r="K10" s="55"/>
      <c r="L10" s="55"/>
      <c r="M10" s="55"/>
      <c r="N10" s="55"/>
      <c r="O10" s="55"/>
      <c r="P10" s="55"/>
      <c r="Q10" s="55"/>
      <c r="R10" s="55"/>
      <c r="S10" s="55"/>
      <c r="T10" s="55"/>
      <c r="U10" s="55"/>
    </row>
    <row r="11" spans="1:21" s="157" customFormat="1" ht="15.75" x14ac:dyDescent="0.25">
      <c r="A11" s="238" t="s">
        <v>411</v>
      </c>
      <c r="B11" s="238"/>
      <c r="C11" s="238"/>
      <c r="D11" s="56"/>
      <c r="E11" s="56"/>
      <c r="F11" s="56"/>
      <c r="G11" s="56"/>
      <c r="H11" s="56"/>
      <c r="I11" s="56"/>
      <c r="J11" s="56"/>
      <c r="K11" s="56"/>
      <c r="L11" s="56"/>
      <c r="M11" s="56"/>
      <c r="N11" s="56"/>
      <c r="O11" s="56"/>
      <c r="P11" s="56"/>
      <c r="Q11" s="56"/>
      <c r="R11" s="56"/>
      <c r="S11" s="56"/>
      <c r="T11" s="56"/>
      <c r="U11" s="56"/>
    </row>
    <row r="12" spans="1:21" s="157" customFormat="1" ht="18.75" x14ac:dyDescent="0.25">
      <c r="A12" s="248"/>
      <c r="B12" s="248"/>
      <c r="C12" s="248"/>
      <c r="D12" s="65"/>
      <c r="E12" s="65"/>
      <c r="F12" s="65"/>
      <c r="G12" s="65"/>
      <c r="H12" s="65"/>
      <c r="I12" s="65"/>
      <c r="J12" s="65"/>
      <c r="K12" s="65"/>
      <c r="L12" s="65"/>
      <c r="M12" s="65"/>
      <c r="N12" s="65"/>
      <c r="O12" s="65"/>
      <c r="P12" s="65"/>
      <c r="Q12" s="65"/>
      <c r="R12" s="65"/>
    </row>
    <row r="13" spans="1:21" s="157" customFormat="1" ht="18.75" x14ac:dyDescent="0.25">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66"/>
      <c r="E13" s="66"/>
      <c r="F13" s="66"/>
      <c r="G13" s="66"/>
      <c r="H13" s="66"/>
      <c r="I13" s="66"/>
      <c r="J13" s="66"/>
      <c r="K13" s="66"/>
      <c r="L13" s="66"/>
      <c r="M13" s="66"/>
      <c r="N13" s="66"/>
      <c r="O13" s="66"/>
      <c r="P13" s="66"/>
      <c r="Q13" s="66"/>
      <c r="R13" s="66"/>
      <c r="S13" s="66"/>
      <c r="T13" s="66"/>
      <c r="U13" s="66"/>
    </row>
    <row r="14" spans="1:21" s="157" customFormat="1" ht="18.75" x14ac:dyDescent="0.25">
      <c r="A14" s="255"/>
      <c r="B14" s="255"/>
      <c r="C14" s="255"/>
      <c r="D14" s="66"/>
      <c r="E14" s="66"/>
      <c r="F14" s="66"/>
      <c r="G14" s="66"/>
      <c r="H14" s="66"/>
      <c r="I14" s="66"/>
      <c r="J14" s="66"/>
      <c r="K14" s="66"/>
      <c r="L14" s="66"/>
      <c r="M14" s="66"/>
      <c r="N14" s="66"/>
      <c r="O14" s="66"/>
      <c r="P14" s="66"/>
      <c r="Q14" s="66"/>
      <c r="R14" s="66"/>
      <c r="S14" s="66"/>
      <c r="T14" s="66"/>
      <c r="U14" s="66"/>
    </row>
    <row r="15" spans="1:21" s="157" customFormat="1" ht="18.75" x14ac:dyDescent="0.25">
      <c r="A15" s="253" t="s">
        <v>238</v>
      </c>
      <c r="B15" s="253"/>
      <c r="C15" s="253"/>
      <c r="D15" s="66"/>
      <c r="E15" s="66"/>
      <c r="F15" s="66"/>
      <c r="G15" s="66"/>
      <c r="H15" s="66"/>
      <c r="I15" s="66"/>
      <c r="J15" s="66"/>
      <c r="K15" s="66"/>
      <c r="L15" s="66"/>
      <c r="M15" s="66"/>
      <c r="N15" s="66"/>
      <c r="O15" s="66"/>
      <c r="P15" s="66"/>
      <c r="Q15" s="66"/>
      <c r="R15" s="66"/>
      <c r="S15" s="66"/>
      <c r="T15" s="66"/>
      <c r="U15" s="66"/>
    </row>
    <row r="16" spans="1:21" s="157" customFormat="1" ht="18.75" x14ac:dyDescent="0.25">
      <c r="A16" s="246"/>
      <c r="B16" s="246"/>
      <c r="C16" s="246"/>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6" t="s">
        <v>581</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06" t="s">
        <v>585</v>
      </c>
      <c r="D20" s="67"/>
      <c r="E20" s="67"/>
      <c r="F20" s="67"/>
      <c r="G20" s="67"/>
      <c r="H20" s="68"/>
      <c r="I20" s="68"/>
      <c r="J20" s="68"/>
      <c r="K20" s="68"/>
      <c r="L20" s="68"/>
      <c r="M20" s="68"/>
      <c r="N20" s="68"/>
      <c r="O20" s="68"/>
      <c r="P20" s="68"/>
      <c r="Q20" s="68"/>
      <c r="R20" s="68"/>
      <c r="S20" s="158"/>
      <c r="T20" s="158"/>
      <c r="U20" s="158"/>
    </row>
    <row r="21" spans="1:21" s="157" customFormat="1" ht="31.5" x14ac:dyDescent="0.25">
      <c r="A21" s="87">
        <v>3</v>
      </c>
      <c r="B21" s="96" t="s">
        <v>90</v>
      </c>
      <c r="C21" s="3" t="s">
        <v>588</v>
      </c>
      <c r="D21" s="67"/>
      <c r="E21" s="67"/>
      <c r="F21" s="68"/>
      <c r="G21" s="68"/>
      <c r="H21" s="68"/>
      <c r="I21" s="68"/>
      <c r="J21" s="68"/>
      <c r="K21" s="68"/>
      <c r="L21" s="68"/>
      <c r="M21" s="68"/>
      <c r="N21" s="68"/>
      <c r="O21" s="68"/>
      <c r="P21" s="68"/>
      <c r="Q21" s="158"/>
      <c r="R21" s="158"/>
      <c r="S21" s="158"/>
      <c r="T21" s="158"/>
      <c r="U21" s="158"/>
    </row>
    <row r="22" spans="1:21" ht="201.75" customHeight="1" x14ac:dyDescent="0.25">
      <c r="A22" s="87">
        <v>4</v>
      </c>
      <c r="B22" s="95" t="s">
        <v>11</v>
      </c>
      <c r="C22" s="3" t="s">
        <v>586</v>
      </c>
      <c r="D22" s="159"/>
      <c r="E22" s="159"/>
      <c r="F22" s="159"/>
      <c r="G22" s="159"/>
      <c r="H22" s="159"/>
      <c r="I22" s="159"/>
      <c r="J22" s="159"/>
      <c r="K22" s="159"/>
      <c r="L22" s="159"/>
      <c r="M22" s="159"/>
      <c r="N22" s="159"/>
      <c r="O22" s="159"/>
      <c r="P22" s="159"/>
      <c r="Q22" s="159"/>
      <c r="R22" s="159"/>
      <c r="S22" s="159"/>
      <c r="T22" s="159"/>
      <c r="U22" s="159"/>
    </row>
    <row r="23" spans="1:21" ht="324" customHeight="1" x14ac:dyDescent="0.25">
      <c r="A23" s="87">
        <v>5</v>
      </c>
      <c r="B23" s="95" t="s">
        <v>433</v>
      </c>
      <c r="C23" s="236" t="s">
        <v>587</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582</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259.5" customHeight="1" x14ac:dyDescent="0.25">
      <c r="A26" s="87">
        <v>8</v>
      </c>
      <c r="B26" s="95" t="s">
        <v>121</v>
      </c>
      <c r="C26" s="3" t="s">
        <v>584</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29 C31:C39">
    <cfRule type="expression" dxfId="90" priority="8">
      <formula>ISBLANK(C20)</formula>
    </cfRule>
  </conditionalFormatting>
  <conditionalFormatting sqref="A1:XFD18 A20:XFD23 A19:B19 D19:XFD19 A25:XFD29 A24:B24 D24:XFD24 A31:XFD1048576 A30:B30 D30:XFD30">
    <cfRule type="expression" dxfId="89" priority="7">
      <formula>CELL("защита",A1)</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7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4"/>
      <c r="B1" s="254"/>
      <c r="C1" s="254"/>
      <c r="D1" s="254"/>
      <c r="E1" s="254"/>
      <c r="F1" s="254"/>
      <c r="G1" s="254"/>
      <c r="H1" s="254"/>
      <c r="I1" s="254"/>
      <c r="J1" s="254"/>
      <c r="K1" s="254"/>
      <c r="L1" s="254"/>
      <c r="M1" s="254"/>
      <c r="N1" s="254"/>
      <c r="O1" s="254"/>
      <c r="P1" s="254"/>
    </row>
    <row r="2" spans="1:25" s="58" customFormat="1" ht="20.25" x14ac:dyDescent="0.2">
      <c r="A2" s="242" t="str">
        <f>'2'!A2:C2</f>
        <v>Паспорт инвестиционного проекта</v>
      </c>
      <c r="B2" s="242"/>
      <c r="C2" s="242"/>
      <c r="D2" s="242"/>
      <c r="E2" s="242"/>
      <c r="F2" s="242"/>
      <c r="G2" s="242"/>
      <c r="H2" s="242"/>
      <c r="I2" s="242"/>
      <c r="J2" s="242"/>
      <c r="K2" s="242"/>
      <c r="L2" s="242"/>
      <c r="M2" s="242"/>
      <c r="N2" s="242"/>
      <c r="O2" s="242"/>
      <c r="P2" s="242"/>
      <c r="Q2" s="54"/>
      <c r="R2" s="54"/>
      <c r="S2" s="54"/>
      <c r="T2" s="54"/>
      <c r="U2" s="54"/>
      <c r="V2" s="54"/>
      <c r="W2" s="54"/>
      <c r="X2" s="54"/>
      <c r="Y2" s="54"/>
    </row>
    <row r="3" spans="1:25" s="58" customFormat="1" ht="18.75" x14ac:dyDescent="0.2">
      <c r="A3" s="248"/>
      <c r="B3" s="248"/>
      <c r="C3" s="248"/>
      <c r="D3" s="248"/>
      <c r="E3" s="248"/>
      <c r="F3" s="248"/>
      <c r="G3" s="248"/>
      <c r="H3" s="248"/>
      <c r="I3" s="248"/>
      <c r="J3" s="248"/>
      <c r="K3" s="248"/>
      <c r="L3" s="248"/>
      <c r="M3" s="248"/>
      <c r="N3" s="248"/>
      <c r="O3" s="248"/>
      <c r="P3" s="248"/>
      <c r="Q3" s="54"/>
      <c r="R3" s="54"/>
      <c r="S3" s="54"/>
      <c r="T3" s="54"/>
      <c r="U3" s="54"/>
      <c r="V3" s="54"/>
      <c r="W3" s="54"/>
      <c r="X3" s="54"/>
      <c r="Y3" s="54"/>
    </row>
    <row r="4" spans="1:25" s="58" customFormat="1" ht="18.75"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54"/>
      <c r="R4" s="54"/>
      <c r="S4" s="54"/>
      <c r="T4" s="54"/>
      <c r="U4" s="54"/>
      <c r="V4" s="54"/>
      <c r="W4" s="54"/>
      <c r="X4" s="54"/>
      <c r="Y4" s="54"/>
    </row>
    <row r="5" spans="1:25" s="58" customFormat="1" ht="18.75" x14ac:dyDescent="0.2">
      <c r="A5" s="238" t="s">
        <v>409</v>
      </c>
      <c r="B5" s="238"/>
      <c r="C5" s="238"/>
      <c r="D5" s="238"/>
      <c r="E5" s="238"/>
      <c r="F5" s="238"/>
      <c r="G5" s="238"/>
      <c r="H5" s="238"/>
      <c r="I5" s="238"/>
      <c r="J5" s="238"/>
      <c r="K5" s="238"/>
      <c r="L5" s="238"/>
      <c r="M5" s="238"/>
      <c r="N5" s="238"/>
      <c r="O5" s="238"/>
      <c r="P5" s="238"/>
      <c r="Q5" s="54"/>
      <c r="R5" s="54"/>
      <c r="S5" s="54"/>
      <c r="T5" s="54"/>
      <c r="U5" s="54"/>
      <c r="V5" s="54"/>
      <c r="W5" s="54"/>
      <c r="X5" s="54"/>
      <c r="Y5" s="54"/>
    </row>
    <row r="6" spans="1:25" s="58" customFormat="1" ht="18.75" x14ac:dyDescent="0.2">
      <c r="A6" s="257"/>
      <c r="B6" s="257"/>
      <c r="C6" s="257"/>
      <c r="D6" s="257"/>
      <c r="E6" s="257"/>
      <c r="F6" s="257"/>
      <c r="G6" s="257"/>
      <c r="H6" s="257"/>
      <c r="I6" s="257"/>
      <c r="J6" s="257"/>
      <c r="K6" s="257"/>
      <c r="L6" s="257"/>
      <c r="M6" s="257"/>
      <c r="N6" s="257"/>
      <c r="O6" s="257"/>
      <c r="P6" s="257"/>
      <c r="Q6" s="54"/>
      <c r="R6" s="54"/>
      <c r="S6" s="54"/>
      <c r="T6" s="54"/>
      <c r="U6" s="54"/>
      <c r="V6" s="54"/>
      <c r="W6" s="54"/>
      <c r="X6" s="54"/>
      <c r="Y6" s="54"/>
    </row>
    <row r="7" spans="1:25" s="58" customFormat="1" ht="18.75" x14ac:dyDescent="0.2">
      <c r="A7" s="256" t="str">
        <f>IF(ISBLANK('1'!C13),CONCATENATE("В разделе 1 формы заполните показатель"," '",'1'!B13,"' "),'1'!C13)</f>
        <v>O_15.01.0410</v>
      </c>
      <c r="B7" s="256"/>
      <c r="C7" s="256"/>
      <c r="D7" s="256"/>
      <c r="E7" s="256"/>
      <c r="F7" s="256"/>
      <c r="G7" s="256"/>
      <c r="H7" s="256"/>
      <c r="I7" s="256"/>
      <c r="J7" s="256"/>
      <c r="K7" s="256"/>
      <c r="L7" s="256"/>
      <c r="M7" s="256"/>
      <c r="N7" s="256"/>
      <c r="O7" s="256"/>
      <c r="P7" s="256"/>
      <c r="Q7" s="54"/>
      <c r="R7" s="54"/>
      <c r="S7" s="54"/>
      <c r="T7" s="54"/>
      <c r="U7" s="54"/>
      <c r="V7" s="54"/>
      <c r="W7" s="54"/>
      <c r="X7" s="54"/>
      <c r="Y7" s="54"/>
    </row>
    <row r="8" spans="1:25" s="58" customFormat="1" ht="18.75" x14ac:dyDescent="0.2">
      <c r="A8" s="238" t="s">
        <v>410</v>
      </c>
      <c r="B8" s="238"/>
      <c r="C8" s="238"/>
      <c r="D8" s="238"/>
      <c r="E8" s="238"/>
      <c r="F8" s="238"/>
      <c r="G8" s="238"/>
      <c r="H8" s="238"/>
      <c r="I8" s="238"/>
      <c r="J8" s="238"/>
      <c r="K8" s="238"/>
      <c r="L8" s="238"/>
      <c r="M8" s="238"/>
      <c r="N8" s="238"/>
      <c r="O8" s="238"/>
      <c r="P8" s="238"/>
      <c r="Q8" s="54"/>
      <c r="R8" s="54"/>
      <c r="S8" s="54"/>
      <c r="T8" s="54"/>
      <c r="U8" s="54"/>
      <c r="V8" s="54"/>
      <c r="W8" s="54"/>
      <c r="X8" s="54"/>
      <c r="Y8" s="54"/>
    </row>
    <row r="9" spans="1:25" s="63" customFormat="1" ht="15.75" customHeight="1" x14ac:dyDescent="0.2">
      <c r="A9" s="257"/>
      <c r="B9" s="257"/>
      <c r="C9" s="257"/>
      <c r="D9" s="257"/>
      <c r="E9" s="257"/>
      <c r="F9" s="257"/>
      <c r="G9" s="257"/>
      <c r="H9" s="257"/>
      <c r="I9" s="257"/>
      <c r="J9" s="257"/>
      <c r="K9" s="257"/>
      <c r="L9" s="257"/>
      <c r="M9" s="257"/>
      <c r="N9" s="257"/>
      <c r="O9" s="257"/>
      <c r="P9" s="257"/>
      <c r="Q9" s="62"/>
      <c r="R9" s="62"/>
      <c r="S9" s="62"/>
      <c r="T9" s="62"/>
      <c r="U9" s="62"/>
      <c r="V9" s="62"/>
      <c r="W9" s="62"/>
      <c r="X9" s="62"/>
      <c r="Y9" s="62"/>
    </row>
    <row r="10" spans="1:25" s="64" customFormat="1" ht="18.75" x14ac:dyDescent="0.2">
      <c r="A10" s="256"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256"/>
      <c r="Q10" s="55"/>
      <c r="R10" s="55"/>
      <c r="S10" s="55"/>
      <c r="T10" s="55"/>
      <c r="U10" s="55"/>
      <c r="V10" s="55"/>
      <c r="W10" s="55"/>
      <c r="X10" s="55"/>
      <c r="Y10" s="55"/>
    </row>
    <row r="11" spans="1:25" s="64" customFormat="1" ht="15" customHeight="1" x14ac:dyDescent="0.2">
      <c r="A11" s="238" t="s">
        <v>411</v>
      </c>
      <c r="B11" s="238"/>
      <c r="C11" s="238"/>
      <c r="D11" s="238"/>
      <c r="E11" s="238"/>
      <c r="F11" s="238"/>
      <c r="G11" s="238"/>
      <c r="H11" s="238"/>
      <c r="I11" s="238"/>
      <c r="J11" s="238"/>
      <c r="K11" s="238"/>
      <c r="L11" s="238"/>
      <c r="M11" s="238"/>
      <c r="N11" s="238"/>
      <c r="O11" s="238"/>
      <c r="P11" s="238"/>
      <c r="Q11" s="56"/>
      <c r="R11" s="56"/>
      <c r="S11" s="56"/>
      <c r="T11" s="56"/>
      <c r="U11" s="56"/>
      <c r="V11" s="56"/>
      <c r="W11" s="56"/>
      <c r="X11" s="56"/>
      <c r="Y11" s="56"/>
    </row>
    <row r="12" spans="1:25" s="64" customFormat="1" ht="15" customHeight="1" x14ac:dyDescent="0.2">
      <c r="A12" s="257"/>
      <c r="B12" s="257"/>
      <c r="C12" s="257"/>
      <c r="D12" s="257"/>
      <c r="E12" s="257"/>
      <c r="F12" s="257"/>
      <c r="G12" s="257"/>
      <c r="H12" s="257"/>
      <c r="I12" s="257"/>
      <c r="J12" s="257"/>
      <c r="K12" s="257"/>
      <c r="L12" s="257"/>
      <c r="M12" s="257"/>
      <c r="N12" s="257"/>
      <c r="O12" s="257"/>
      <c r="P12" s="257"/>
      <c r="Q12" s="56"/>
      <c r="R12" s="56"/>
      <c r="S12" s="56"/>
      <c r="T12" s="56"/>
      <c r="U12" s="56"/>
      <c r="V12" s="56"/>
      <c r="W12" s="56"/>
      <c r="X12" s="56"/>
      <c r="Y12" s="56"/>
    </row>
    <row r="13" spans="1:25" s="64" customFormat="1" ht="19.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256"/>
      <c r="Q13" s="56"/>
      <c r="R13" s="56"/>
      <c r="S13" s="56"/>
      <c r="T13" s="56"/>
      <c r="U13" s="56"/>
      <c r="V13" s="56"/>
      <c r="W13" s="56"/>
      <c r="X13" s="56"/>
      <c r="Y13" s="56"/>
    </row>
    <row r="14" spans="1:25" s="64" customFormat="1" ht="15" customHeight="1" x14ac:dyDescent="0.2">
      <c r="A14" s="257"/>
      <c r="B14" s="257"/>
      <c r="C14" s="257"/>
      <c r="D14" s="257"/>
      <c r="E14" s="257"/>
      <c r="F14" s="257"/>
      <c r="G14" s="257"/>
      <c r="H14" s="257"/>
      <c r="I14" s="257"/>
      <c r="J14" s="257"/>
      <c r="K14" s="257"/>
      <c r="L14" s="257"/>
      <c r="M14" s="257"/>
      <c r="N14" s="257"/>
      <c r="O14" s="257"/>
      <c r="P14" s="257"/>
      <c r="Q14" s="65"/>
      <c r="R14" s="65"/>
      <c r="S14" s="65"/>
      <c r="T14" s="65"/>
      <c r="U14" s="65"/>
      <c r="V14" s="65"/>
    </row>
    <row r="15" spans="1:25" s="64" customFormat="1" ht="29.25" customHeight="1" x14ac:dyDescent="0.3">
      <c r="A15" s="26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0"/>
      <c r="C15" s="260"/>
      <c r="D15" s="260"/>
      <c r="E15" s="260"/>
      <c r="F15" s="260"/>
      <c r="G15" s="260"/>
      <c r="H15" s="260"/>
      <c r="I15" s="260"/>
      <c r="J15" s="260"/>
      <c r="K15" s="260"/>
      <c r="L15" s="260"/>
      <c r="M15" s="260"/>
      <c r="N15" s="260"/>
      <c r="O15" s="260"/>
      <c r="P15" s="260"/>
      <c r="Q15" s="74"/>
      <c r="R15" s="66"/>
      <c r="S15" s="66"/>
      <c r="T15" s="66"/>
      <c r="U15" s="66"/>
      <c r="V15" s="66"/>
      <c r="W15" s="66"/>
      <c r="X15" s="66"/>
      <c r="Y15" s="66"/>
    </row>
    <row r="16" spans="1:25" s="64" customFormat="1" ht="18.75" customHeight="1" x14ac:dyDescent="0.2">
      <c r="A16" s="259"/>
      <c r="B16" s="259"/>
      <c r="C16" s="259"/>
      <c r="D16" s="259"/>
      <c r="E16" s="259"/>
      <c r="F16" s="259"/>
      <c r="G16" s="259"/>
      <c r="H16" s="259"/>
      <c r="I16" s="259"/>
      <c r="J16" s="259"/>
      <c r="K16" s="259"/>
      <c r="L16" s="259"/>
      <c r="M16" s="259"/>
      <c r="N16" s="259"/>
      <c r="O16" s="259"/>
      <c r="P16" s="259"/>
      <c r="Q16" s="74"/>
      <c r="R16" s="66"/>
      <c r="S16" s="66"/>
      <c r="T16" s="66"/>
      <c r="U16" s="66"/>
      <c r="V16" s="66"/>
      <c r="W16" s="66"/>
      <c r="X16" s="66"/>
      <c r="Y16" s="66"/>
    </row>
    <row r="17" spans="1:25" s="64" customFormat="1" ht="18.75" customHeight="1" x14ac:dyDescent="0.2">
      <c r="A17" s="253" t="s">
        <v>239</v>
      </c>
      <c r="B17" s="253"/>
      <c r="C17" s="253"/>
      <c r="D17" s="253"/>
      <c r="E17" s="253"/>
      <c r="F17" s="253"/>
      <c r="G17" s="253"/>
      <c r="H17" s="253"/>
      <c r="I17" s="253"/>
      <c r="J17" s="253"/>
      <c r="K17" s="253"/>
      <c r="L17" s="253"/>
      <c r="M17" s="253"/>
      <c r="N17" s="253"/>
      <c r="O17" s="253"/>
      <c r="P17" s="253"/>
      <c r="Q17" s="74"/>
      <c r="R17" s="66"/>
      <c r="S17" s="66"/>
      <c r="T17" s="66"/>
      <c r="U17" s="66"/>
      <c r="V17" s="66"/>
      <c r="W17" s="66"/>
      <c r="X17" s="66"/>
      <c r="Y17" s="66"/>
    </row>
    <row r="18" spans="1:25" s="64" customFormat="1" ht="22.5" customHeight="1" x14ac:dyDescent="0.2">
      <c r="A18" s="246"/>
      <c r="B18" s="246"/>
      <c r="C18" s="246"/>
      <c r="D18" s="246"/>
      <c r="E18" s="246"/>
      <c r="F18" s="246"/>
      <c r="G18" s="246"/>
      <c r="H18" s="246"/>
      <c r="I18" s="246"/>
      <c r="J18" s="246"/>
      <c r="K18" s="246"/>
      <c r="L18" s="246"/>
      <c r="M18" s="246"/>
      <c r="N18" s="246"/>
      <c r="O18" s="246"/>
      <c r="P18" s="246"/>
      <c r="Q18" s="65"/>
      <c r="R18" s="65"/>
      <c r="S18" s="65"/>
      <c r="T18" s="65"/>
      <c r="U18" s="65"/>
      <c r="V18" s="65"/>
    </row>
    <row r="19" spans="1:25" s="64" customFormat="1" ht="106.5" customHeight="1" x14ac:dyDescent="0.2">
      <c r="A19" s="258" t="s">
        <v>96</v>
      </c>
      <c r="B19" s="262" t="s">
        <v>99</v>
      </c>
      <c r="C19" s="263"/>
      <c r="D19" s="262" t="s">
        <v>98</v>
      </c>
      <c r="E19" s="261" t="s">
        <v>263</v>
      </c>
      <c r="F19" s="258" t="s">
        <v>102</v>
      </c>
      <c r="G19" s="261" t="s">
        <v>26</v>
      </c>
      <c r="H19" s="258" t="s">
        <v>67</v>
      </c>
      <c r="I19" s="258" t="s">
        <v>25</v>
      </c>
      <c r="J19" s="258" t="s">
        <v>103</v>
      </c>
      <c r="K19" s="258" t="s">
        <v>24</v>
      </c>
      <c r="L19" s="258" t="s">
        <v>23</v>
      </c>
      <c r="M19" s="258" t="s">
        <v>22</v>
      </c>
      <c r="N19" s="258" t="s">
        <v>120</v>
      </c>
      <c r="O19" s="258"/>
      <c r="P19" s="265" t="s">
        <v>264</v>
      </c>
      <c r="Q19" s="65"/>
      <c r="R19" s="65"/>
      <c r="S19" s="65"/>
      <c r="T19" s="65"/>
      <c r="U19" s="65"/>
      <c r="V19" s="65"/>
    </row>
    <row r="20" spans="1:25" s="64" customFormat="1" ht="117" customHeight="1" x14ac:dyDescent="0.2">
      <c r="A20" s="258"/>
      <c r="B20" s="99" t="s">
        <v>2</v>
      </c>
      <c r="C20" s="99" t="s">
        <v>1</v>
      </c>
      <c r="D20" s="264"/>
      <c r="E20" s="261"/>
      <c r="F20" s="258"/>
      <c r="G20" s="261"/>
      <c r="H20" s="258"/>
      <c r="I20" s="258"/>
      <c r="J20" s="258"/>
      <c r="K20" s="258"/>
      <c r="L20" s="258"/>
      <c r="M20" s="258"/>
      <c r="N20" s="85" t="s">
        <v>100</v>
      </c>
      <c r="O20" s="99" t="s">
        <v>101</v>
      </c>
      <c r="P20" s="265"/>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4"/>
      <c r="B1" s="254"/>
      <c r="C1" s="254"/>
      <c r="D1" s="254"/>
      <c r="E1" s="254"/>
      <c r="F1" s="254"/>
      <c r="G1" s="254"/>
      <c r="H1" s="254"/>
      <c r="I1" s="254"/>
      <c r="J1" s="254"/>
      <c r="K1" s="254"/>
      <c r="L1" s="254"/>
      <c r="M1" s="254"/>
      <c r="N1" s="254"/>
      <c r="O1" s="254"/>
    </row>
    <row r="2" spans="1:24" s="58" customFormat="1" ht="20.25" x14ac:dyDescent="0.2">
      <c r="A2" s="242" t="s">
        <v>0</v>
      </c>
      <c r="B2" s="242"/>
      <c r="C2" s="242"/>
      <c r="D2" s="242"/>
      <c r="E2" s="242"/>
      <c r="F2" s="242"/>
      <c r="G2" s="242"/>
      <c r="H2" s="242"/>
      <c r="I2" s="242"/>
      <c r="J2" s="242"/>
      <c r="K2" s="242"/>
      <c r="L2" s="242"/>
      <c r="M2" s="242"/>
      <c r="N2" s="242"/>
      <c r="O2" s="242"/>
      <c r="P2" s="54"/>
      <c r="Q2" s="54"/>
      <c r="R2" s="54"/>
      <c r="S2" s="54"/>
      <c r="T2" s="54"/>
      <c r="U2" s="54"/>
      <c r="V2" s="54"/>
      <c r="W2" s="54"/>
      <c r="X2" s="54"/>
    </row>
    <row r="3" spans="1:24" s="58" customFormat="1" ht="18.75" x14ac:dyDescent="0.2">
      <c r="A3" s="266"/>
      <c r="B3" s="266"/>
      <c r="C3" s="266"/>
      <c r="D3" s="266"/>
      <c r="E3" s="266"/>
      <c r="F3" s="266"/>
      <c r="G3" s="266"/>
      <c r="H3" s="266"/>
      <c r="I3" s="266"/>
      <c r="J3" s="266"/>
      <c r="K3" s="266"/>
      <c r="L3" s="266"/>
      <c r="M3" s="266"/>
      <c r="N3" s="266"/>
      <c r="O3" s="266"/>
      <c r="P3" s="54"/>
      <c r="Q3" s="54"/>
      <c r="R3" s="54"/>
      <c r="S3" s="54"/>
      <c r="T3" s="54"/>
      <c r="U3" s="54"/>
      <c r="V3" s="54"/>
      <c r="W3" s="54"/>
      <c r="X3" s="54"/>
    </row>
    <row r="4" spans="1:24" s="58" customFormat="1" ht="18.75"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54"/>
      <c r="Q4" s="54"/>
      <c r="R4" s="54"/>
      <c r="S4" s="54"/>
      <c r="T4" s="54"/>
      <c r="U4" s="54"/>
      <c r="V4" s="54"/>
      <c r="W4" s="54"/>
      <c r="X4" s="54"/>
    </row>
    <row r="5" spans="1:24" s="58" customFormat="1" ht="18.75" x14ac:dyDescent="0.2">
      <c r="A5" s="251" t="s">
        <v>409</v>
      </c>
      <c r="B5" s="251"/>
      <c r="C5" s="251"/>
      <c r="D5" s="251"/>
      <c r="E5" s="251"/>
      <c r="F5" s="251"/>
      <c r="G5" s="251"/>
      <c r="H5" s="251"/>
      <c r="I5" s="251"/>
      <c r="J5" s="251"/>
      <c r="K5" s="251"/>
      <c r="L5" s="251"/>
      <c r="M5" s="251"/>
      <c r="N5" s="251"/>
      <c r="O5" s="251"/>
      <c r="P5" s="54"/>
      <c r="Q5" s="54"/>
      <c r="R5" s="54"/>
      <c r="S5" s="54"/>
      <c r="T5" s="54"/>
      <c r="U5" s="54"/>
      <c r="V5" s="54"/>
      <c r="W5" s="54"/>
      <c r="X5" s="54"/>
    </row>
    <row r="6" spans="1:24" s="58" customFormat="1" ht="18.75" x14ac:dyDescent="0.2">
      <c r="A6" s="266"/>
      <c r="B6" s="266"/>
      <c r="C6" s="266"/>
      <c r="D6" s="266"/>
      <c r="E6" s="266"/>
      <c r="F6" s="266"/>
      <c r="G6" s="266"/>
      <c r="H6" s="266"/>
      <c r="I6" s="266"/>
      <c r="J6" s="266"/>
      <c r="K6" s="266"/>
      <c r="L6" s="266"/>
      <c r="M6" s="266"/>
      <c r="N6" s="266"/>
      <c r="O6" s="266"/>
      <c r="P6" s="54"/>
      <c r="Q6" s="54"/>
      <c r="R6" s="54"/>
      <c r="S6" s="54"/>
      <c r="T6" s="54"/>
      <c r="U6" s="54"/>
      <c r="V6" s="54"/>
      <c r="W6" s="54"/>
      <c r="X6" s="54"/>
    </row>
    <row r="7" spans="1:24" s="58" customFormat="1" ht="18.75" x14ac:dyDescent="0.2">
      <c r="A7" s="256" t="str">
        <f>IF(ISBLANK('1'!C13),CONCATENATE("В разделе 1 формы заполните показатель"," '",'1'!B13,"' "),'1'!C13)</f>
        <v>O_15.01.0410</v>
      </c>
      <c r="B7" s="256"/>
      <c r="C7" s="256"/>
      <c r="D7" s="256"/>
      <c r="E7" s="256"/>
      <c r="F7" s="256"/>
      <c r="G7" s="256"/>
      <c r="H7" s="256"/>
      <c r="I7" s="256"/>
      <c r="J7" s="256"/>
      <c r="K7" s="256"/>
      <c r="L7" s="256"/>
      <c r="M7" s="256"/>
      <c r="N7" s="256"/>
      <c r="O7" s="256"/>
      <c r="P7" s="54"/>
      <c r="Q7" s="54"/>
      <c r="R7" s="54"/>
      <c r="S7" s="54"/>
      <c r="T7" s="54"/>
      <c r="U7" s="54"/>
      <c r="V7" s="54"/>
      <c r="W7" s="54"/>
      <c r="X7" s="54"/>
    </row>
    <row r="8" spans="1:24" s="58" customFormat="1" ht="18.75" x14ac:dyDescent="0.2">
      <c r="A8" s="251" t="s">
        <v>410</v>
      </c>
      <c r="B8" s="251"/>
      <c r="C8" s="251"/>
      <c r="D8" s="251"/>
      <c r="E8" s="251"/>
      <c r="F8" s="251"/>
      <c r="G8" s="251"/>
      <c r="H8" s="251"/>
      <c r="I8" s="251"/>
      <c r="J8" s="251"/>
      <c r="K8" s="251"/>
      <c r="L8" s="251"/>
      <c r="M8" s="251"/>
      <c r="N8" s="251"/>
      <c r="O8" s="251"/>
      <c r="P8" s="54"/>
      <c r="Q8" s="54"/>
      <c r="R8" s="54"/>
      <c r="S8" s="54"/>
      <c r="T8" s="54"/>
      <c r="U8" s="54"/>
      <c r="V8" s="54"/>
      <c r="W8" s="54"/>
      <c r="X8" s="54"/>
    </row>
    <row r="9" spans="1:24" s="63" customFormat="1" ht="15.75" customHeight="1" x14ac:dyDescent="0.2">
      <c r="A9" s="249"/>
      <c r="B9" s="249"/>
      <c r="C9" s="249"/>
      <c r="D9" s="249"/>
      <c r="E9" s="249"/>
      <c r="F9" s="249"/>
      <c r="G9" s="249"/>
      <c r="H9" s="249"/>
      <c r="I9" s="249"/>
      <c r="J9" s="249"/>
      <c r="K9" s="249"/>
      <c r="L9" s="249"/>
      <c r="M9" s="249"/>
      <c r="N9" s="249"/>
      <c r="O9" s="249"/>
      <c r="P9" s="62"/>
      <c r="Q9" s="62"/>
      <c r="R9" s="62"/>
      <c r="S9" s="62"/>
      <c r="T9" s="62"/>
      <c r="U9" s="62"/>
      <c r="V9" s="62"/>
      <c r="W9" s="62"/>
      <c r="X9" s="62"/>
    </row>
    <row r="10" spans="1:24" s="64" customFormat="1" ht="18.75" x14ac:dyDescent="0.2">
      <c r="A10" s="256"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55"/>
      <c r="Q10" s="55"/>
      <c r="R10" s="55"/>
      <c r="S10" s="55"/>
      <c r="T10" s="55"/>
      <c r="U10" s="55"/>
      <c r="V10" s="55"/>
      <c r="W10" s="55"/>
      <c r="X10" s="55"/>
    </row>
    <row r="11" spans="1:24" s="64" customFormat="1" ht="15" customHeight="1" x14ac:dyDescent="0.2">
      <c r="A11" s="251" t="s">
        <v>411</v>
      </c>
      <c r="B11" s="251"/>
      <c r="C11" s="251"/>
      <c r="D11" s="251"/>
      <c r="E11" s="251"/>
      <c r="F11" s="251"/>
      <c r="G11" s="251"/>
      <c r="H11" s="251"/>
      <c r="I11" s="251"/>
      <c r="J11" s="251"/>
      <c r="K11" s="251"/>
      <c r="L11" s="251"/>
      <c r="M11" s="251"/>
      <c r="N11" s="251"/>
      <c r="O11" s="251"/>
      <c r="P11" s="56"/>
      <c r="Q11" s="56"/>
      <c r="R11" s="56"/>
      <c r="S11" s="56"/>
      <c r="T11" s="56"/>
      <c r="U11" s="56"/>
      <c r="V11" s="56"/>
      <c r="W11" s="56"/>
      <c r="X11" s="56"/>
    </row>
    <row r="12" spans="1:24" s="64" customFormat="1" ht="15" customHeight="1" x14ac:dyDescent="0.2">
      <c r="A12" s="251"/>
      <c r="B12" s="251"/>
      <c r="C12" s="251"/>
      <c r="D12" s="251"/>
      <c r="E12" s="251"/>
      <c r="F12" s="251"/>
      <c r="G12" s="251"/>
      <c r="H12" s="251"/>
      <c r="I12" s="251"/>
      <c r="J12" s="251"/>
      <c r="K12" s="251"/>
      <c r="L12" s="251"/>
      <c r="M12" s="251"/>
      <c r="N12" s="251"/>
      <c r="O12" s="251"/>
      <c r="P12" s="56"/>
      <c r="Q12" s="56"/>
      <c r="R12" s="56"/>
      <c r="S12" s="56"/>
      <c r="T12" s="56"/>
      <c r="U12" s="56"/>
      <c r="V12" s="56"/>
      <c r="W12" s="56"/>
      <c r="X12" s="56"/>
    </row>
    <row r="13" spans="1:24" s="64" customFormat="1" ht="20.2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56"/>
      <c r="Q13" s="56"/>
      <c r="R13" s="56"/>
      <c r="S13" s="56"/>
      <c r="T13" s="56"/>
      <c r="U13" s="56"/>
      <c r="V13" s="56"/>
      <c r="W13" s="56"/>
      <c r="X13" s="56"/>
    </row>
    <row r="14" spans="1:24" s="64" customFormat="1" ht="15" customHeight="1" x14ac:dyDescent="0.2">
      <c r="A14" s="243"/>
      <c r="B14" s="243"/>
      <c r="C14" s="243"/>
      <c r="D14" s="243"/>
      <c r="E14" s="243"/>
      <c r="F14" s="243"/>
      <c r="G14" s="243"/>
      <c r="H14" s="243"/>
      <c r="I14" s="243"/>
      <c r="J14" s="243"/>
      <c r="K14" s="243"/>
      <c r="L14" s="243"/>
      <c r="M14" s="243"/>
      <c r="N14" s="243"/>
      <c r="O14" s="243"/>
      <c r="P14" s="65"/>
      <c r="Q14" s="65"/>
      <c r="R14" s="65"/>
      <c r="S14" s="65"/>
      <c r="T14" s="65"/>
      <c r="U14" s="65"/>
    </row>
    <row r="15" spans="1:24" s="64" customFormat="1" ht="29.25" customHeight="1" x14ac:dyDescent="0.3">
      <c r="A15" s="26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0"/>
      <c r="C15" s="260"/>
      <c r="D15" s="260"/>
      <c r="E15" s="260"/>
      <c r="F15" s="260"/>
      <c r="G15" s="260"/>
      <c r="H15" s="260"/>
      <c r="I15" s="260"/>
      <c r="J15" s="260"/>
      <c r="K15" s="260"/>
      <c r="L15" s="260"/>
      <c r="M15" s="260"/>
      <c r="N15" s="260"/>
      <c r="O15" s="260"/>
      <c r="P15" s="74"/>
      <c r="Q15" s="66"/>
      <c r="R15" s="66"/>
      <c r="S15" s="66"/>
      <c r="T15" s="66"/>
      <c r="U15" s="66"/>
      <c r="V15" s="66"/>
      <c r="W15" s="66"/>
      <c r="X15" s="66"/>
    </row>
    <row r="16" spans="1:24" s="64" customFormat="1" ht="18.75" customHeight="1" x14ac:dyDescent="0.2">
      <c r="A16" s="259"/>
      <c r="B16" s="259"/>
      <c r="C16" s="259"/>
      <c r="D16" s="259"/>
      <c r="E16" s="259"/>
      <c r="F16" s="259"/>
      <c r="G16" s="259"/>
      <c r="H16" s="259"/>
      <c r="I16" s="259"/>
      <c r="J16" s="259"/>
      <c r="K16" s="259"/>
      <c r="L16" s="259"/>
      <c r="M16" s="259"/>
      <c r="N16" s="259"/>
      <c r="O16" s="259"/>
      <c r="P16" s="74"/>
      <c r="Q16" s="66"/>
      <c r="R16" s="66"/>
      <c r="S16" s="66"/>
      <c r="T16" s="66"/>
      <c r="U16" s="66"/>
      <c r="V16" s="66"/>
      <c r="W16" s="66"/>
      <c r="X16" s="66"/>
    </row>
    <row r="17" spans="1:24" s="64" customFormat="1" ht="18.75" customHeight="1" x14ac:dyDescent="0.2">
      <c r="A17" s="253" t="s">
        <v>240</v>
      </c>
      <c r="B17" s="253"/>
      <c r="C17" s="253"/>
      <c r="D17" s="253"/>
      <c r="E17" s="253"/>
      <c r="F17" s="253"/>
      <c r="G17" s="253"/>
      <c r="H17" s="253"/>
      <c r="I17" s="253"/>
      <c r="J17" s="253"/>
      <c r="K17" s="253"/>
      <c r="L17" s="253"/>
      <c r="M17" s="253"/>
      <c r="N17" s="253"/>
      <c r="O17" s="253"/>
      <c r="P17" s="74"/>
      <c r="Q17" s="66"/>
      <c r="R17" s="66"/>
      <c r="S17" s="66"/>
      <c r="T17" s="66"/>
      <c r="U17" s="66"/>
      <c r="V17" s="66"/>
      <c r="W17" s="66"/>
      <c r="X17" s="66"/>
    </row>
    <row r="18" spans="1:24" s="64" customFormat="1" ht="22.5" customHeight="1" x14ac:dyDescent="0.2">
      <c r="A18" s="246"/>
      <c r="B18" s="246"/>
      <c r="C18" s="246"/>
      <c r="D18" s="246"/>
      <c r="E18" s="246"/>
      <c r="F18" s="246"/>
      <c r="G18" s="246"/>
      <c r="H18" s="246"/>
      <c r="I18" s="246"/>
      <c r="J18" s="246"/>
      <c r="K18" s="246"/>
      <c r="L18" s="246"/>
      <c r="M18" s="246"/>
      <c r="N18" s="246"/>
      <c r="O18" s="246"/>
      <c r="P18" s="65"/>
      <c r="Q18" s="65"/>
      <c r="R18" s="65"/>
      <c r="S18" s="65"/>
      <c r="T18" s="65"/>
      <c r="U18" s="65"/>
    </row>
    <row r="19" spans="1:24" s="64" customFormat="1" ht="106.5" customHeight="1" x14ac:dyDescent="0.2">
      <c r="A19" s="258" t="s">
        <v>96</v>
      </c>
      <c r="B19" s="262" t="s">
        <v>122</v>
      </c>
      <c r="C19" s="263"/>
      <c r="D19" s="262" t="s">
        <v>123</v>
      </c>
      <c r="E19" s="261" t="s">
        <v>265</v>
      </c>
      <c r="F19" s="258" t="s">
        <v>124</v>
      </c>
      <c r="G19" s="258" t="s">
        <v>125</v>
      </c>
      <c r="H19" s="258" t="s">
        <v>126</v>
      </c>
      <c r="I19" s="258" t="s">
        <v>127</v>
      </c>
      <c r="J19" s="258" t="s">
        <v>128</v>
      </c>
      <c r="K19" s="258" t="s">
        <v>129</v>
      </c>
      <c r="L19" s="258" t="s">
        <v>266</v>
      </c>
      <c r="M19" s="258" t="s">
        <v>130</v>
      </c>
      <c r="N19" s="258"/>
      <c r="O19" s="267" t="s">
        <v>267</v>
      </c>
      <c r="P19" s="65"/>
      <c r="Q19" s="65"/>
      <c r="R19" s="65"/>
      <c r="S19" s="65"/>
      <c r="T19" s="65"/>
      <c r="U19" s="65"/>
    </row>
    <row r="20" spans="1:24" s="64" customFormat="1" ht="137.25" customHeight="1" x14ac:dyDescent="0.2">
      <c r="A20" s="258"/>
      <c r="B20" s="99" t="s">
        <v>2</v>
      </c>
      <c r="C20" s="99" t="s">
        <v>1</v>
      </c>
      <c r="D20" s="264"/>
      <c r="E20" s="261"/>
      <c r="F20" s="258"/>
      <c r="G20" s="258"/>
      <c r="H20" s="258"/>
      <c r="I20" s="258"/>
      <c r="J20" s="258"/>
      <c r="K20" s="258"/>
      <c r="L20" s="258"/>
      <c r="M20" s="85" t="s">
        <v>131</v>
      </c>
      <c r="N20" s="99" t="s">
        <v>427</v>
      </c>
      <c r="O20" s="268"/>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70"/>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c r="AL1" s="270"/>
      <c r="AM1" s="270"/>
      <c r="AN1" s="270"/>
      <c r="AO1" s="270"/>
    </row>
    <row r="2" spans="1:41"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row>
    <row r="3" spans="1:41" s="58" customFormat="1" ht="18.7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row>
    <row r="4" spans="1:41"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row>
    <row r="5" spans="1:41"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row>
    <row r="6" spans="1:41"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58" customFormat="1" ht="18.75" customHeight="1" x14ac:dyDescent="0.2">
      <c r="A7" s="256" t="str">
        <f>IF(ISBLANK('1'!C13),CONCATENATE("В разделе 1 формы заполните показатель"," '",'1'!B13,"' "),'1'!C13)</f>
        <v>O_15.01.0410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row>
    <row r="8" spans="1:41"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row>
    <row r="9" spans="1:41"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row>
    <row r="10" spans="1:41" s="64" customFormat="1" ht="18.75" x14ac:dyDescent="0.2">
      <c r="A10" s="256"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row>
    <row r="11" spans="1:41"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row>
    <row r="12" spans="1:41"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row>
    <row r="13" spans="1:41" s="64" customFormat="1" ht="20.25" customHeight="1"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row>
    <row r="14" spans="1:41" s="64" customFormat="1" ht="20.2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row>
    <row r="15" spans="1:41" s="64" customFormat="1" ht="20.25" customHeight="1" x14ac:dyDescent="0.2">
      <c r="A15" s="271" t="s">
        <v>241</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row>
    <row r="16" spans="1:41" s="7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2" t="s">
        <v>96</v>
      </c>
      <c r="B17" s="284" t="s">
        <v>135</v>
      </c>
      <c r="C17" s="285"/>
      <c r="D17" s="275" t="s">
        <v>35</v>
      </c>
      <c r="E17" s="284" t="s">
        <v>106</v>
      </c>
      <c r="F17" s="285"/>
      <c r="G17" s="284" t="s">
        <v>136</v>
      </c>
      <c r="H17" s="285"/>
      <c r="I17" s="284" t="s">
        <v>34</v>
      </c>
      <c r="J17" s="285"/>
      <c r="K17" s="288" t="s">
        <v>33</v>
      </c>
      <c r="L17" s="289" t="s">
        <v>145</v>
      </c>
      <c r="M17" s="289"/>
      <c r="N17" s="289"/>
      <c r="O17" s="289"/>
      <c r="P17" s="289" t="s">
        <v>147</v>
      </c>
      <c r="Q17" s="289"/>
      <c r="R17" s="289"/>
      <c r="S17" s="289"/>
      <c r="T17" s="277" t="s">
        <v>268</v>
      </c>
      <c r="U17" s="278" t="s">
        <v>269</v>
      </c>
      <c r="V17" s="275" t="s">
        <v>137</v>
      </c>
      <c r="W17" s="280" t="s">
        <v>270</v>
      </c>
      <c r="X17" s="280" t="s">
        <v>271</v>
      </c>
      <c r="Y17" s="275" t="s">
        <v>148</v>
      </c>
      <c r="Z17" s="275" t="s">
        <v>149</v>
      </c>
      <c r="AA17" s="298" t="s">
        <v>132</v>
      </c>
      <c r="AB17" s="299"/>
      <c r="AC17" s="298" t="s">
        <v>133</v>
      </c>
      <c r="AD17" s="299"/>
      <c r="AE17" s="295" t="s">
        <v>134</v>
      </c>
      <c r="AF17" s="290" t="s">
        <v>31</v>
      </c>
      <c r="AG17" s="291"/>
      <c r="AH17" s="292"/>
      <c r="AI17" s="290" t="s">
        <v>30</v>
      </c>
      <c r="AJ17" s="291"/>
      <c r="AK17" s="290" t="s">
        <v>236</v>
      </c>
      <c r="AL17" s="291"/>
      <c r="AM17" s="291"/>
      <c r="AN17" s="291"/>
      <c r="AO17" s="292"/>
    </row>
    <row r="18" spans="1:135" ht="147" customHeight="1" x14ac:dyDescent="0.25">
      <c r="A18" s="273"/>
      <c r="B18" s="286"/>
      <c r="C18" s="287"/>
      <c r="D18" s="276"/>
      <c r="E18" s="286"/>
      <c r="F18" s="287"/>
      <c r="G18" s="286"/>
      <c r="H18" s="287"/>
      <c r="I18" s="286"/>
      <c r="J18" s="287"/>
      <c r="K18" s="288"/>
      <c r="L18" s="288" t="s">
        <v>278</v>
      </c>
      <c r="M18" s="288"/>
      <c r="N18" s="288" t="s">
        <v>235</v>
      </c>
      <c r="O18" s="288"/>
      <c r="P18" s="289" t="s">
        <v>278</v>
      </c>
      <c r="Q18" s="289"/>
      <c r="R18" s="293" t="s">
        <v>288</v>
      </c>
      <c r="S18" s="294"/>
      <c r="T18" s="277"/>
      <c r="U18" s="279"/>
      <c r="V18" s="276"/>
      <c r="W18" s="281"/>
      <c r="X18" s="282"/>
      <c r="Y18" s="283"/>
      <c r="Z18" s="276"/>
      <c r="AA18" s="300"/>
      <c r="AB18" s="301"/>
      <c r="AC18" s="300"/>
      <c r="AD18" s="301"/>
      <c r="AE18" s="296"/>
      <c r="AF18" s="101" t="s">
        <v>272</v>
      </c>
      <c r="AG18" s="101" t="s">
        <v>273</v>
      </c>
      <c r="AH18" s="102" t="s">
        <v>88</v>
      </c>
      <c r="AI18" s="102" t="s">
        <v>29</v>
      </c>
      <c r="AJ18" s="103" t="s">
        <v>28</v>
      </c>
      <c r="AK18" s="275" t="s">
        <v>234</v>
      </c>
      <c r="AL18" s="289" t="s">
        <v>276</v>
      </c>
      <c r="AM18" s="289"/>
      <c r="AN18" s="288" t="s">
        <v>277</v>
      </c>
      <c r="AO18" s="288"/>
    </row>
    <row r="19" spans="1:135" ht="51.75" customHeight="1" x14ac:dyDescent="0.25">
      <c r="A19" s="274"/>
      <c r="B19" s="102" t="s">
        <v>274</v>
      </c>
      <c r="C19" s="102" t="s">
        <v>275</v>
      </c>
      <c r="D19" s="283"/>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7"/>
      <c r="AF19" s="102" t="s">
        <v>274</v>
      </c>
      <c r="AG19" s="102" t="s">
        <v>274</v>
      </c>
      <c r="AH19" s="102" t="s">
        <v>274</v>
      </c>
      <c r="AI19" s="102" t="s">
        <v>274</v>
      </c>
      <c r="AJ19" s="102" t="s">
        <v>274</v>
      </c>
      <c r="AK19" s="283"/>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row>
    <row r="2" spans="1:37"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row>
    <row r="3" spans="1:37" s="58" customFormat="1" ht="18.75" customHeight="1" x14ac:dyDescent="0.2">
      <c r="A3" s="303"/>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row>
    <row r="4" spans="1:37"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1:37" s="58" customFormat="1" ht="18.75" customHeight="1" x14ac:dyDescent="0.2">
      <c r="A6" s="303"/>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row>
    <row r="7" spans="1:37" s="58" customFormat="1" ht="18.75" customHeight="1" x14ac:dyDescent="0.2">
      <c r="A7" s="256" t="str">
        <f>IF(ISBLANK('1'!C13),CONCATENATE("В разделе 1 формы заполните показатель"," '",'1'!B13,"' "),'1'!C13)</f>
        <v>O_15.01.0410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row>
    <row r="8" spans="1:37"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row>
    <row r="9" spans="1:37" s="63" customFormat="1" ht="15.75" customHeight="1" x14ac:dyDescent="0.2">
      <c r="A9" s="304"/>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row>
    <row r="10" spans="1:37" s="64" customFormat="1" ht="15" customHeight="1" x14ac:dyDescent="0.2">
      <c r="A10" s="256"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row>
    <row r="11" spans="1:37"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row>
    <row r="12" spans="1:37" s="64" customFormat="1" ht="15" customHeight="1" x14ac:dyDescent="0.2">
      <c r="A12" s="305"/>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row>
    <row r="13" spans="1:37" ht="25.5" customHeight="1" x14ac:dyDescent="0.25">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row>
    <row r="14" spans="1:37" ht="25.5" customHeight="1"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row>
    <row r="15" spans="1:37" ht="25.5" customHeight="1" x14ac:dyDescent="0.25">
      <c r="A15" s="271" t="s">
        <v>242</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row>
    <row r="16" spans="1:37" s="7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5" t="s">
        <v>96</v>
      </c>
      <c r="B17" s="284" t="s">
        <v>144</v>
      </c>
      <c r="C17" s="285"/>
      <c r="D17" s="284" t="s">
        <v>143</v>
      </c>
      <c r="E17" s="285"/>
      <c r="F17" s="275" t="s">
        <v>142</v>
      </c>
      <c r="G17" s="284" t="s">
        <v>106</v>
      </c>
      <c r="H17" s="285"/>
      <c r="I17" s="284" t="s">
        <v>34</v>
      </c>
      <c r="J17" s="285"/>
      <c r="K17" s="275" t="s">
        <v>141</v>
      </c>
      <c r="L17" s="293" t="s">
        <v>279</v>
      </c>
      <c r="M17" s="294"/>
      <c r="N17" s="284" t="s">
        <v>140</v>
      </c>
      <c r="O17" s="285"/>
      <c r="P17" s="284" t="s">
        <v>139</v>
      </c>
      <c r="Q17" s="285"/>
      <c r="R17" s="284" t="s">
        <v>38</v>
      </c>
      <c r="S17" s="285"/>
      <c r="T17" s="284" t="s">
        <v>280</v>
      </c>
      <c r="U17" s="285"/>
      <c r="V17" s="284" t="s">
        <v>138</v>
      </c>
      <c r="W17" s="285"/>
      <c r="X17" s="284" t="s">
        <v>281</v>
      </c>
      <c r="Y17" s="285"/>
      <c r="Z17" s="275" t="s">
        <v>148</v>
      </c>
      <c r="AA17" s="275" t="s">
        <v>149</v>
      </c>
      <c r="AB17" s="290" t="s">
        <v>31</v>
      </c>
      <c r="AC17" s="291"/>
      <c r="AD17" s="292"/>
      <c r="AE17" s="290" t="s">
        <v>30</v>
      </c>
      <c r="AF17" s="291"/>
      <c r="AG17" s="290" t="s">
        <v>236</v>
      </c>
      <c r="AH17" s="291"/>
      <c r="AI17" s="291"/>
      <c r="AJ17" s="291"/>
      <c r="AK17" s="292"/>
    </row>
    <row r="18" spans="1:37" ht="216" customHeight="1" x14ac:dyDescent="0.25">
      <c r="A18" s="276"/>
      <c r="B18" s="286"/>
      <c r="C18" s="287"/>
      <c r="D18" s="286"/>
      <c r="E18" s="287"/>
      <c r="F18" s="276"/>
      <c r="G18" s="286"/>
      <c r="H18" s="287"/>
      <c r="I18" s="286"/>
      <c r="J18" s="287"/>
      <c r="K18" s="283"/>
      <c r="L18" s="307"/>
      <c r="M18" s="308"/>
      <c r="N18" s="286"/>
      <c r="O18" s="287"/>
      <c r="P18" s="286"/>
      <c r="Q18" s="287"/>
      <c r="R18" s="286"/>
      <c r="S18" s="287"/>
      <c r="T18" s="286"/>
      <c r="U18" s="287"/>
      <c r="V18" s="286"/>
      <c r="W18" s="287"/>
      <c r="X18" s="286"/>
      <c r="Y18" s="287"/>
      <c r="Z18" s="276"/>
      <c r="AA18" s="276"/>
      <c r="AB18" s="102" t="s">
        <v>282</v>
      </c>
      <c r="AC18" s="102" t="s">
        <v>273</v>
      </c>
      <c r="AD18" s="102" t="s">
        <v>88</v>
      </c>
      <c r="AE18" s="102" t="s">
        <v>29</v>
      </c>
      <c r="AF18" s="102" t="s">
        <v>28</v>
      </c>
      <c r="AG18" s="275" t="s">
        <v>283</v>
      </c>
      <c r="AH18" s="289" t="s">
        <v>276</v>
      </c>
      <c r="AI18" s="289"/>
      <c r="AJ18" s="288" t="s">
        <v>277</v>
      </c>
      <c r="AK18" s="288"/>
    </row>
    <row r="19" spans="1:37" ht="60" customHeight="1" x14ac:dyDescent="0.25">
      <c r="A19" s="283"/>
      <c r="B19" s="106" t="s">
        <v>274</v>
      </c>
      <c r="C19" s="106" t="s">
        <v>275</v>
      </c>
      <c r="D19" s="106" t="s">
        <v>274</v>
      </c>
      <c r="E19" s="106" t="s">
        <v>275</v>
      </c>
      <c r="F19" s="283"/>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3"/>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6"/>
      <c r="C25" s="306"/>
      <c r="D25" s="306"/>
      <c r="E25" s="306"/>
      <c r="F25" s="306"/>
      <c r="G25" s="306"/>
      <c r="H25" s="306"/>
      <c r="I25" s="306"/>
      <c r="J25" s="306"/>
      <c r="K25" s="306"/>
      <c r="L25" s="306"/>
      <c r="M25" s="306"/>
      <c r="N25" s="306"/>
      <c r="O25" s="306"/>
      <c r="P25" s="306"/>
      <c r="Q25" s="306"/>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row>
    <row r="2" spans="1:39"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row>
    <row r="3" spans="1:39" s="5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row>
    <row r="5" spans="1:39"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row>
    <row r="6" spans="1:39" s="5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58" customFormat="1" ht="18.75" customHeight="1" x14ac:dyDescent="0.2">
      <c r="A7" s="256" t="str">
        <f>IF(ISBLANK('1'!C13),CONCATENATE("В разделе 1 формы заполните показатель"," '",'1'!B13,"' "),'1'!C13)</f>
        <v>O_15.01.0410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row>
    <row r="8" spans="1:39"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row>
    <row r="9" spans="1:39" s="63" customFormat="1" ht="15.75" customHeight="1" x14ac:dyDescent="0.2">
      <c r="A9" s="249"/>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row>
    <row r="10" spans="1:39" s="64" customFormat="1" ht="18.75" x14ac:dyDescent="0.2">
      <c r="A10" s="256"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row>
    <row r="11" spans="1:39"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row>
    <row r="12" spans="1:39" s="64" customFormat="1" ht="15" customHeight="1" x14ac:dyDescent="0.2">
      <c r="A12" s="248"/>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row>
    <row r="13" spans="1:39" s="64" customFormat="1" ht="26.25" customHeight="1" x14ac:dyDescent="0.2">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row>
    <row r="14" spans="1:39" s="64" customFormat="1" ht="26.2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row>
    <row r="15" spans="1:39" s="64" customFormat="1" ht="26.25" customHeight="1" x14ac:dyDescent="0.2">
      <c r="A15" s="253" t="s">
        <v>243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s="7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2" t="s">
        <v>96</v>
      </c>
      <c r="B17" s="293" t="s">
        <v>428</v>
      </c>
      <c r="C17" s="294"/>
      <c r="D17" s="315" t="s">
        <v>35</v>
      </c>
      <c r="E17" s="311" t="s">
        <v>106</v>
      </c>
      <c r="F17" s="312"/>
      <c r="G17" s="311" t="s">
        <v>104</v>
      </c>
      <c r="H17" s="312"/>
      <c r="I17" s="311" t="s">
        <v>34</v>
      </c>
      <c r="J17" s="312"/>
      <c r="K17" s="315" t="s">
        <v>33</v>
      </c>
      <c r="L17" s="311" t="s">
        <v>32</v>
      </c>
      <c r="M17" s="312"/>
      <c r="N17" s="319" t="s">
        <v>147</v>
      </c>
      <c r="O17" s="319"/>
      <c r="P17" s="319"/>
      <c r="Q17" s="319"/>
      <c r="R17" s="315" t="s">
        <v>148</v>
      </c>
      <c r="S17" s="315" t="s">
        <v>149</v>
      </c>
      <c r="T17" s="318" t="s">
        <v>284</v>
      </c>
      <c r="U17" s="318"/>
      <c r="V17" s="322" t="s">
        <v>289</v>
      </c>
      <c r="W17" s="323"/>
      <c r="X17" s="295" t="s">
        <v>97</v>
      </c>
      <c r="Y17" s="298" t="s">
        <v>132</v>
      </c>
      <c r="Z17" s="299"/>
      <c r="AA17" s="298" t="s">
        <v>133</v>
      </c>
      <c r="AB17" s="299"/>
      <c r="AC17" s="295" t="s">
        <v>134</v>
      </c>
      <c r="AD17" s="290" t="s">
        <v>31</v>
      </c>
      <c r="AE17" s="291"/>
      <c r="AF17" s="292"/>
      <c r="AG17" s="290" t="s">
        <v>30</v>
      </c>
      <c r="AH17" s="291"/>
      <c r="AI17" s="290" t="s">
        <v>236</v>
      </c>
      <c r="AJ17" s="291"/>
      <c r="AK17" s="291"/>
      <c r="AL17" s="291"/>
      <c r="AM17" s="292"/>
    </row>
    <row r="18" spans="1:127" ht="204.75" customHeight="1" x14ac:dyDescent="0.25">
      <c r="A18" s="273"/>
      <c r="B18" s="307"/>
      <c r="C18" s="308"/>
      <c r="D18" s="317"/>
      <c r="E18" s="313"/>
      <c r="F18" s="314"/>
      <c r="G18" s="313"/>
      <c r="H18" s="314"/>
      <c r="I18" s="313"/>
      <c r="J18" s="314"/>
      <c r="K18" s="316"/>
      <c r="L18" s="313"/>
      <c r="M18" s="314"/>
      <c r="N18" s="320" t="s">
        <v>278</v>
      </c>
      <c r="O18" s="321"/>
      <c r="P18" s="293" t="s">
        <v>287</v>
      </c>
      <c r="Q18" s="294"/>
      <c r="R18" s="317"/>
      <c r="S18" s="316"/>
      <c r="T18" s="318"/>
      <c r="U18" s="318"/>
      <c r="V18" s="324"/>
      <c r="W18" s="325"/>
      <c r="X18" s="296"/>
      <c r="Y18" s="300"/>
      <c r="Z18" s="301"/>
      <c r="AA18" s="300"/>
      <c r="AB18" s="301"/>
      <c r="AC18" s="296"/>
      <c r="AD18" s="101" t="s">
        <v>272</v>
      </c>
      <c r="AE18" s="101" t="s">
        <v>273</v>
      </c>
      <c r="AF18" s="102" t="s">
        <v>88</v>
      </c>
      <c r="AG18" s="102" t="s">
        <v>29</v>
      </c>
      <c r="AH18" s="102" t="s">
        <v>28</v>
      </c>
      <c r="AI18" s="275" t="s">
        <v>283</v>
      </c>
      <c r="AJ18" s="289" t="s">
        <v>276</v>
      </c>
      <c r="AK18" s="289"/>
      <c r="AL18" s="288" t="s">
        <v>277</v>
      </c>
      <c r="AM18" s="288"/>
    </row>
    <row r="19" spans="1:127" ht="51.75" customHeight="1" x14ac:dyDescent="0.25">
      <c r="A19" s="274"/>
      <c r="B19" s="107" t="s">
        <v>274</v>
      </c>
      <c r="C19" s="107" t="s">
        <v>275</v>
      </c>
      <c r="D19" s="316"/>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7"/>
      <c r="Y19" s="107" t="s">
        <v>274</v>
      </c>
      <c r="Z19" s="107" t="s">
        <v>275</v>
      </c>
      <c r="AA19" s="107" t="s">
        <v>274</v>
      </c>
      <c r="AB19" s="107" t="s">
        <v>275</v>
      </c>
      <c r="AC19" s="297"/>
      <c r="AD19" s="101" t="s">
        <v>274</v>
      </c>
      <c r="AE19" s="101" t="s">
        <v>274</v>
      </c>
      <c r="AF19" s="107" t="s">
        <v>274</v>
      </c>
      <c r="AG19" s="107" t="s">
        <v>274</v>
      </c>
      <c r="AH19" s="107" t="s">
        <v>274</v>
      </c>
      <c r="AI19" s="283"/>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58" customFormat="1" ht="20.25" x14ac:dyDescent="0.2">
      <c r="A2" s="242" t="s">
        <v>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row>
    <row r="3" spans="1:41" s="58" customFormat="1" ht="18.75" customHeight="1" x14ac:dyDescent="0.2">
      <c r="A3" s="303"/>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row>
    <row r="4" spans="1:41" s="58" customFormat="1" ht="18.75" customHeight="1" x14ac:dyDescent="0.2">
      <c r="A4" s="256" t="str">
        <f>IF(ISBLANK('1'!A4:C4),CONCATENATE("На вкладке 1 этого файла заполните показатель"," '",'1'!A5:C5,"' "),'1'!A4:C4)</f>
        <v>Акционерное общество "Петербургская сбытовая компания"</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row>
    <row r="5" spans="1:41" s="58" customFormat="1" ht="18.75" customHeight="1" x14ac:dyDescent="0.2">
      <c r="A5" s="251" t="s">
        <v>409</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row>
    <row r="6" spans="1:41" s="58" customFormat="1" ht="18.75" customHeight="1" x14ac:dyDescent="0.2">
      <c r="A6" s="303"/>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c r="AL6" s="303"/>
      <c r="AM6" s="303"/>
      <c r="AN6" s="303"/>
      <c r="AO6" s="303"/>
    </row>
    <row r="7" spans="1:41" s="58" customFormat="1" ht="18.75" customHeight="1" x14ac:dyDescent="0.2">
      <c r="A7" s="256" t="str">
        <f>IF(ISBLANK('1'!C13),CONCATENATE("В разделе 1 формы заполните показатель"," '",'1'!B13,"' "),'1'!C13)</f>
        <v>O_15.01.0410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row>
    <row r="8" spans="1:41" s="58" customFormat="1" ht="18.75" customHeight="1" x14ac:dyDescent="0.2">
      <c r="A8" s="251" t="s">
        <v>410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row>
    <row r="9" spans="1:41" s="63" customFormat="1" ht="15.75" customHeight="1" x14ac:dyDescent="0.2">
      <c r="A9" s="304"/>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row>
    <row r="10" spans="1:41" s="64" customFormat="1" ht="15" customHeight="1" x14ac:dyDescent="0.2">
      <c r="A10" s="256" t="str">
        <f>IF(ISBLANK('1'!C14),CONCATENATE("В разделе 1 формы заполните показатель"," '",'1'!B14,"' "),'1'!C14)</f>
        <v>Приобретение лицензии импортозамещенной системы управления базами данных , объект НМА 1 шт.</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row>
    <row r="11" spans="1:41" s="64" customFormat="1" ht="15" customHeight="1" x14ac:dyDescent="0.2">
      <c r="A11" s="251" t="s">
        <v>411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row>
    <row r="12" spans="1:41" s="64" customFormat="1" ht="15" customHeight="1" x14ac:dyDescent="0.2">
      <c r="A12" s="305"/>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row>
    <row r="13" spans="1:41" s="64" customFormat="1" ht="21" customHeight="1" x14ac:dyDescent="0.2">
      <c r="A13" s="3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row>
    <row r="14" spans="1:41" s="64" customFormat="1" ht="21"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row>
    <row r="15" spans="1:41" s="64" customFormat="1" ht="21" customHeight="1" x14ac:dyDescent="0.2">
      <c r="A15" s="253" t="s">
        <v>244</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s="77"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5" t="s">
        <v>96</v>
      </c>
      <c r="B17" s="284" t="s">
        <v>105</v>
      </c>
      <c r="C17" s="285"/>
      <c r="D17" s="284" t="s">
        <v>91</v>
      </c>
      <c r="E17" s="285"/>
      <c r="F17" s="290" t="s">
        <v>23</v>
      </c>
      <c r="G17" s="291"/>
      <c r="H17" s="291"/>
      <c r="I17" s="292"/>
      <c r="J17" s="284" t="s">
        <v>106</v>
      </c>
      <c r="K17" s="285"/>
      <c r="L17" s="284" t="s">
        <v>34</v>
      </c>
      <c r="M17" s="285"/>
      <c r="N17" s="275" t="s">
        <v>92</v>
      </c>
      <c r="O17" s="284" t="s">
        <v>93</v>
      </c>
      <c r="P17" s="285"/>
      <c r="Q17" s="284" t="s">
        <v>94</v>
      </c>
      <c r="R17" s="285"/>
      <c r="S17" s="284" t="s">
        <v>89</v>
      </c>
      <c r="T17" s="285"/>
      <c r="U17" s="293" t="s">
        <v>290</v>
      </c>
      <c r="V17" s="294"/>
      <c r="W17" s="275" t="s">
        <v>148</v>
      </c>
      <c r="X17" s="275" t="s">
        <v>291</v>
      </c>
      <c r="Y17" s="293" t="s">
        <v>292</v>
      </c>
      <c r="Z17" s="294"/>
      <c r="AA17" s="298" t="s">
        <v>132</v>
      </c>
      <c r="AB17" s="299"/>
      <c r="AC17" s="298" t="s">
        <v>133</v>
      </c>
      <c r="AD17" s="299"/>
      <c r="AE17" s="295" t="s">
        <v>134</v>
      </c>
      <c r="AF17" s="290" t="s">
        <v>31</v>
      </c>
      <c r="AG17" s="291"/>
      <c r="AH17" s="292"/>
      <c r="AI17" s="290" t="s">
        <v>30</v>
      </c>
      <c r="AJ17" s="291"/>
      <c r="AK17" s="290" t="s">
        <v>236</v>
      </c>
      <c r="AL17" s="291"/>
      <c r="AM17" s="291"/>
      <c r="AN17" s="291"/>
      <c r="AO17" s="292"/>
    </row>
    <row r="18" spans="1:41" ht="216" customHeight="1" x14ac:dyDescent="0.25">
      <c r="A18" s="276"/>
      <c r="B18" s="286"/>
      <c r="C18" s="287"/>
      <c r="D18" s="286"/>
      <c r="E18" s="287"/>
      <c r="F18" s="290" t="s">
        <v>37</v>
      </c>
      <c r="G18" s="292"/>
      <c r="H18" s="290" t="s">
        <v>36</v>
      </c>
      <c r="I18" s="292"/>
      <c r="J18" s="286"/>
      <c r="K18" s="287"/>
      <c r="L18" s="286"/>
      <c r="M18" s="287"/>
      <c r="N18" s="276"/>
      <c r="O18" s="286"/>
      <c r="P18" s="287"/>
      <c r="Q18" s="286"/>
      <c r="R18" s="287"/>
      <c r="S18" s="286"/>
      <c r="T18" s="287"/>
      <c r="U18" s="307"/>
      <c r="V18" s="308"/>
      <c r="W18" s="283"/>
      <c r="X18" s="283"/>
      <c r="Y18" s="307"/>
      <c r="Z18" s="308"/>
      <c r="AA18" s="328"/>
      <c r="AB18" s="329"/>
      <c r="AC18" s="328"/>
      <c r="AD18" s="329"/>
      <c r="AE18" s="296"/>
      <c r="AF18" s="101" t="s">
        <v>272</v>
      </c>
      <c r="AG18" s="101" t="s">
        <v>273</v>
      </c>
      <c r="AH18" s="102" t="s">
        <v>88</v>
      </c>
      <c r="AI18" s="102" t="s">
        <v>29</v>
      </c>
      <c r="AJ18" s="102" t="s">
        <v>28</v>
      </c>
      <c r="AK18" s="275" t="s">
        <v>283</v>
      </c>
      <c r="AL18" s="289" t="s">
        <v>276</v>
      </c>
      <c r="AM18" s="289"/>
      <c r="AN18" s="288" t="s">
        <v>277</v>
      </c>
      <c r="AO18" s="288"/>
    </row>
    <row r="19" spans="1:41" ht="60" customHeight="1" x14ac:dyDescent="0.25">
      <c r="A19" s="283"/>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7"/>
      <c r="AF19" s="106" t="s">
        <v>274</v>
      </c>
      <c r="AG19" s="111" t="s">
        <v>274</v>
      </c>
      <c r="AH19" s="106" t="s">
        <v>274</v>
      </c>
      <c r="AI19" s="106" t="s">
        <v>274</v>
      </c>
      <c r="AJ19" s="106" t="s">
        <v>274</v>
      </c>
      <c r="AK19" s="283"/>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2024-10-29T12:45:29Z</dcterms:modified>
</cp:coreProperties>
</file>