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filterPrivacy="1" defaultThemeVersion="124226"/>
  <xr:revisionPtr revIDLastSave="0" documentId="13_ncr:1_{AB93500B-8D1B-4F9D-AB9D-F9FF6833A26F}" xr6:coauthVersionLast="36" xr6:coauthVersionMax="36" xr10:uidLastSave="{00000000-0000-0000-0000-000000000000}"/>
  <bookViews>
    <workbookView xWindow="240" yWindow="165" windowWidth="14805" windowHeight="7950" xr2:uid="{00000000-000D-0000-FFFF-FFFF00000000}"/>
  </bookViews>
  <sheets>
    <sheet name="фОРМА 2" sheetId="6" r:id="rId1"/>
    <sheet name="РИСКИ" sheetId="7" r:id="rId2"/>
  </sheets>
  <definedNames>
    <definedName name="_ftn1" localSheetId="0">'фОРМА 2'!#REF!</definedName>
    <definedName name="_ftn2" localSheetId="0">'фОРМА 2'!#REF!</definedName>
    <definedName name="_ftn3" localSheetId="0">'фОРМА 2'!#REF!</definedName>
    <definedName name="_ftnref1" localSheetId="0">'фОРМА 2'!#REF!</definedName>
    <definedName name="_ftnref2" localSheetId="0">'фОРМА 2'!#REF!</definedName>
    <definedName name="_ftnref3" localSheetId="0">'фОРМА 2'!#REF!</definedName>
  </definedNames>
  <calcPr calcId="191029"/>
</workbook>
</file>

<file path=xl/calcChain.xml><?xml version="1.0" encoding="utf-8"?>
<calcChain xmlns="http://schemas.openxmlformats.org/spreadsheetml/2006/main">
  <c r="E37" i="6" l="1"/>
  <c r="E38" i="6"/>
  <c r="E39" i="6"/>
  <c r="E40" i="6"/>
  <c r="E30" i="6"/>
  <c r="E31" i="6"/>
  <c r="E32" i="6"/>
  <c r="E33" i="6"/>
  <c r="E19" i="6"/>
  <c r="D37" i="6"/>
  <c r="D38" i="6"/>
  <c r="D39" i="6"/>
  <c r="D40" i="6"/>
  <c r="D36" i="6"/>
  <c r="D30" i="6"/>
  <c r="D31" i="6"/>
  <c r="D32" i="6"/>
  <c r="D33" i="6"/>
  <c r="D29" i="6"/>
  <c r="G40" i="6" l="1"/>
  <c r="G19" i="6"/>
  <c r="H32" i="6"/>
  <c r="G32" i="6" s="1"/>
  <c r="H33" i="6"/>
  <c r="G33" i="6" s="1"/>
  <c r="G11" i="6"/>
  <c r="E11" i="6" s="1"/>
  <c r="G12" i="6"/>
  <c r="E12" i="6" s="1"/>
  <c r="M20" i="6" l="1"/>
  <c r="L20" i="6"/>
  <c r="K20" i="6"/>
  <c r="J20" i="6"/>
  <c r="H20" i="6"/>
  <c r="J41" i="6"/>
  <c r="K41" i="6"/>
  <c r="L41" i="6"/>
  <c r="M41" i="6"/>
  <c r="H37" i="6"/>
  <c r="G37" i="6" s="1"/>
  <c r="H38" i="6"/>
  <c r="G38" i="6" s="1"/>
  <c r="H39" i="6"/>
  <c r="G39" i="6" s="1"/>
  <c r="H36" i="6"/>
  <c r="G36" i="6" s="1"/>
  <c r="H26" i="6"/>
  <c r="G16" i="6"/>
  <c r="E16" i="6" s="1"/>
  <c r="G17" i="6"/>
  <c r="E17" i="6" s="1"/>
  <c r="G18" i="6"/>
  <c r="E18" i="6" s="1"/>
  <c r="I39" i="6" s="1"/>
  <c r="G15" i="6"/>
  <c r="E15" i="6" s="1"/>
  <c r="I15" i="6" s="1"/>
  <c r="J22" i="6"/>
  <c r="K22" i="6"/>
  <c r="L22" i="6"/>
  <c r="M22" i="6"/>
  <c r="I22" i="6"/>
  <c r="J43" i="6"/>
  <c r="K43" i="6"/>
  <c r="L43" i="6"/>
  <c r="M43" i="6"/>
  <c r="I43" i="6"/>
  <c r="I11" i="6"/>
  <c r="G9" i="6"/>
  <c r="E9" i="6" s="1"/>
  <c r="G10" i="6"/>
  <c r="E10" i="6" s="1"/>
  <c r="G8" i="6"/>
  <c r="E8" i="6" s="1"/>
  <c r="I33" i="6" l="1"/>
  <c r="I40" i="6"/>
  <c r="N40" i="6" s="1"/>
  <c r="I32" i="6"/>
  <c r="F15" i="6"/>
  <c r="E36" i="6"/>
  <c r="I36" i="6" s="1"/>
  <c r="N39" i="6"/>
  <c r="F39" i="6"/>
  <c r="I38" i="6"/>
  <c r="I17" i="6"/>
  <c r="N17" i="6" s="1"/>
  <c r="I37" i="6"/>
  <c r="I16" i="6"/>
  <c r="F16" i="6" s="1"/>
  <c r="I18" i="6"/>
  <c r="N18" i="6" s="1"/>
  <c r="N15" i="6"/>
  <c r="I12" i="6"/>
  <c r="F18" i="6" l="1"/>
  <c r="I19" i="6"/>
  <c r="F40" i="6"/>
  <c r="F36" i="6"/>
  <c r="N36" i="6"/>
  <c r="F38" i="6"/>
  <c r="N38" i="6"/>
  <c r="F17" i="6"/>
  <c r="I41" i="6"/>
  <c r="N16" i="6"/>
  <c r="N37" i="6"/>
  <c r="F37" i="6"/>
  <c r="N19" i="6" l="1"/>
  <c r="N20" i="6" s="1"/>
  <c r="F19" i="6"/>
  <c r="F20" i="6" s="1"/>
  <c r="I20" i="6"/>
  <c r="N41" i="6"/>
  <c r="F41" i="6"/>
  <c r="C37" i="6" l="1"/>
  <c r="C38" i="6"/>
  <c r="C39" i="6"/>
  <c r="C40" i="6"/>
  <c r="C36" i="6"/>
  <c r="H30" i="6" l="1"/>
  <c r="G30" i="6" s="1"/>
  <c r="H31" i="6"/>
  <c r="G31" i="6" s="1"/>
  <c r="H29" i="6"/>
  <c r="G29" i="6" s="1"/>
  <c r="E29" i="6" s="1"/>
  <c r="I29" i="6" s="1"/>
  <c r="I31" i="6" l="1"/>
  <c r="I30" i="6"/>
  <c r="I8" i="6"/>
  <c r="F8" i="6" s="1"/>
  <c r="C30" i="6" l="1"/>
  <c r="C31" i="6"/>
  <c r="C32" i="6"/>
  <c r="C33" i="6"/>
  <c r="F31" i="6" l="1"/>
  <c r="M34" i="6"/>
  <c r="M42" i="6" s="1"/>
  <c r="L34" i="6"/>
  <c r="L42" i="6" s="1"/>
  <c r="K34" i="6"/>
  <c r="K42" i="6" s="1"/>
  <c r="J34" i="6"/>
  <c r="J42" i="6" s="1"/>
  <c r="J13" i="6"/>
  <c r="J21" i="6" s="1"/>
  <c r="K13" i="6"/>
  <c r="K21" i="6" s="1"/>
  <c r="L13" i="6"/>
  <c r="L21" i="6" s="1"/>
  <c r="M13" i="6"/>
  <c r="M21" i="6" s="1"/>
  <c r="F30" i="6" l="1"/>
  <c r="F32" i="6"/>
  <c r="F33" i="6"/>
  <c r="I10" i="6"/>
  <c r="I9" i="6"/>
  <c r="N31" i="6"/>
  <c r="N8" i="6"/>
  <c r="N33" i="6" l="1"/>
  <c r="N32" i="6"/>
  <c r="N30" i="6"/>
  <c r="N12" i="6"/>
  <c r="F12" i="6"/>
  <c r="N11" i="6"/>
  <c r="F11" i="6"/>
  <c r="I13" i="6"/>
  <c r="I21" i="6" s="1"/>
  <c r="N10" i="6"/>
  <c r="F10" i="6"/>
  <c r="F9" i="6"/>
  <c r="N9" i="6"/>
  <c r="C29" i="6"/>
  <c r="F13" i="6" l="1"/>
  <c r="F21" i="6" s="1"/>
  <c r="H41" i="6"/>
  <c r="N13" i="6" l="1"/>
  <c r="N21" i="6" s="1"/>
  <c r="F29" i="6"/>
  <c r="F34" i="6" s="1"/>
  <c r="I34" i="6"/>
  <c r="I42" i="6" s="1"/>
  <c r="N29" i="6"/>
  <c r="N34" i="6" l="1"/>
  <c r="N42" i="6" s="1"/>
  <c r="F42" i="6"/>
  <c r="B5" i="7" l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</calcChain>
</file>

<file path=xl/sharedStrings.xml><?xml version="1.0" encoding="utf-8"?>
<sst xmlns="http://schemas.openxmlformats.org/spreadsheetml/2006/main" count="104" uniqueCount="73">
  <si>
    <t>ИТОГО:</t>
  </si>
  <si>
    <t>Статья затрат</t>
  </si>
  <si>
    <t>Цена за единицу</t>
  </si>
  <si>
    <t xml:space="preserve">№ </t>
  </si>
  <si>
    <t xml:space="preserve">Кол-во, шт. </t>
  </si>
  <si>
    <t>Единица измерения: тыс. руб. без НДС</t>
  </si>
  <si>
    <t>Стоимость</t>
  </si>
  <si>
    <t>1. Затраты, относящиеся на инвестиционную деятельность</t>
  </si>
  <si>
    <t>2. Затраты, относящиеся на операционную деятельность</t>
  </si>
  <si>
    <t>2.1</t>
  </si>
  <si>
    <t>ИТОГО ПО ПРОЕКТУ:</t>
  </si>
  <si>
    <t>ед. изм.</t>
  </si>
  <si>
    <t>инд.</t>
  </si>
  <si>
    <t>№</t>
  </si>
  <si>
    <t>Риск</t>
  </si>
  <si>
    <t>Описание</t>
  </si>
  <si>
    <t>Вероятность</t>
  </si>
  <si>
    <t>Влияние</t>
  </si>
  <si>
    <t>Стратегия и мероприятия по управлению рисками</t>
  </si>
  <si>
    <t>Документы и форма фиксации ответственности за риски</t>
  </si>
  <si>
    <t>макроэкономические</t>
  </si>
  <si>
    <t>рыночное изменение цен/отраслевое регулирование тарифов</t>
  </si>
  <si>
    <t>правовые</t>
  </si>
  <si>
    <t>ресурсные</t>
  </si>
  <si>
    <t>зависимости проекта</t>
  </si>
  <si>
    <t>риски контрагентов</t>
  </si>
  <si>
    <t>природно-климатические</t>
  </si>
  <si>
    <t>строительно-монтажные</t>
  </si>
  <si>
    <t>транспортные</t>
  </si>
  <si>
    <t>сбытовые</t>
  </si>
  <si>
    <t xml:space="preserve"> ценовые</t>
  </si>
  <si>
    <t>рыночное изменение цен на топливо и прочие ресурсы</t>
  </si>
  <si>
    <r>
      <rPr>
        <b/>
        <sz val="11"/>
        <color theme="1"/>
        <rFont val="Calibri"/>
        <family val="2"/>
        <charset val="204"/>
        <scheme val="minor"/>
      </rPr>
      <t>Необходимо описать риски, связанные с проектом,</t>
    </r>
    <r>
      <rPr>
        <sz val="11"/>
        <color theme="1"/>
        <rFont val="Calibri"/>
        <family val="2"/>
        <charset val="204"/>
        <scheme val="minor"/>
      </rPr>
      <t xml:space="preserve"> и для каждого риска оценить его влияние, вероятность и степень управляемости, используя следующие значения: «В» – Высокое, «С» – Среднее, «Н» - Низкое. </t>
    </r>
  </si>
  <si>
    <t>технические риски (требования, технология, сложность, производительность и надежность, качество)</t>
  </si>
  <si>
    <r>
      <t>Средняя цена за ед.</t>
    </r>
    <r>
      <rPr>
        <b/>
        <sz val="10"/>
        <color rgb="FFFF0000"/>
        <rFont val="Times New Roman"/>
        <family val="1"/>
        <charset val="204"/>
      </rPr>
      <t>, без НДС</t>
    </r>
  </si>
  <si>
    <t>1.1</t>
  </si>
  <si>
    <t>Стоимость предложения (потенциальные поставщики), рублей без НДС</t>
  </si>
  <si>
    <t>Блок стратегии и инвестиций</t>
  </si>
  <si>
    <t>Темп роста индекса потребительских цен (ИПЦ)</t>
  </si>
  <si>
    <t>Группа «Интер РАО»</t>
  </si>
  <si>
    <t>2024 г.</t>
  </si>
  <si>
    <t>2025 г.</t>
  </si>
  <si>
    <t>Затраты за жизненный цикл</t>
  </si>
  <si>
    <t>2026 г.</t>
  </si>
  <si>
    <t>1.2</t>
  </si>
  <si>
    <t>1.5</t>
  </si>
  <si>
    <t>2027 г.</t>
  </si>
  <si>
    <t>Единица измерения: тыс. руб. с НДС</t>
  </si>
  <si>
    <t>2023
1 кв</t>
  </si>
  <si>
    <t>2023
2 кв</t>
  </si>
  <si>
    <t>2023
3 кв</t>
  </si>
  <si>
    <r>
      <t>Показатель</t>
    </r>
    <r>
      <rPr>
        <b/>
        <vertAlign val="superscript"/>
        <sz val="10"/>
        <color theme="0"/>
        <rFont val="Calibri"/>
        <family val="2"/>
        <charset val="204"/>
        <scheme val="minor"/>
      </rPr>
      <t>1</t>
    </r>
  </si>
  <si>
    <r>
      <t>Темп роста индекса потребительских цен (ИПЦ)</t>
    </r>
    <r>
      <rPr>
        <vertAlign val="superscript"/>
        <sz val="10"/>
        <rFont val="Arial"/>
        <family val="2"/>
        <charset val="204"/>
      </rPr>
      <t>2</t>
    </r>
  </si>
  <si>
    <t>2028 г.</t>
  </si>
  <si>
    <t>Итого за период 2024-2028 гг.</t>
  </si>
  <si>
    <t>ООО "Бизкомм"</t>
  </si>
  <si>
    <t>Передача права на использование ПО ViPNet Client 4u for Linux (КС3)</t>
  </si>
  <si>
    <t>Передача права на расширение функционала ПО ViPNet StateWatcher на 1 узел мониторинга</t>
  </si>
  <si>
    <t>Передача права на расширение функционала ПО ViPNet PolicyManager на 1 узел управления</t>
  </si>
  <si>
    <t>Сертификат на годовую техническую поддержку СКЗИ "КриптоПро CSP" класс КС3 на сервере</t>
  </si>
  <si>
    <t>Лицензия на право использования СКЗИ "КриптоПро CSP" версии 5.0 на одном рабочем месте</t>
  </si>
  <si>
    <t>Лицензия на право использования ПО «КриптоАРМ Стандарт Плюс» версии 5 на одном рабочем месте</t>
  </si>
  <si>
    <t>Сертификат активации сервиса прямой технической поддержки расширения ПО ViPNet StateWatcher на 1 узел мониторинга на срок 1 год, уровень – Расширенный</t>
  </si>
  <si>
    <t>Сертификат активации сервиса прямой технической поддержки расширения ПО ViPNet Policy Manager на 1 узел управления на срок 1 год, уровень – Расширенный</t>
  </si>
  <si>
    <t>2.2</t>
  </si>
  <si>
    <t>2.5</t>
  </si>
  <si>
    <t>Расчет стоимости проекта  «Приобретение лицензий СКЗИ»</t>
  </si>
  <si>
    <t>Сертификат активации сервиса прямой технической поддержки ПО ViPNet Client 4u for Linux (КС1) на срок 1 год, уровень - Расширенный</t>
  </si>
  <si>
    <t>Дистрибутив ПО ViPNet Client 4U for Linux (КС2) на носителе</t>
  </si>
  <si>
    <t>1.3</t>
  </si>
  <si>
    <t>1.4</t>
  </si>
  <si>
    <t>2.3</t>
  </si>
  <si>
    <t>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</si>
</sst>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_ ;\-#,##0.00\ "/>
    <numFmt numFmtId="166" formatCode="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</font>
    <font>
      <b/>
      <sz val="10"/>
      <color theme="0"/>
      <name val="Calibri"/>
      <family val="2"/>
      <charset val="204"/>
      <scheme val="minor"/>
    </font>
    <font>
      <b/>
      <vertAlign val="superscript"/>
      <sz val="10"/>
      <color theme="0"/>
      <name val="Calibri"/>
      <family val="2"/>
      <charset val="204"/>
      <scheme val="minor"/>
    </font>
    <font>
      <vertAlign val="superscript"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0" fillId="0" borderId="0"/>
    <xf numFmtId="164" fontId="10" fillId="0" borderId="0" applyFont="0" applyFill="0" applyBorder="0" applyAlignment="0" applyProtection="0"/>
    <xf numFmtId="0" fontId="11" fillId="0" borderId="0"/>
    <xf numFmtId="0" fontId="12" fillId="0" borderId="0"/>
    <xf numFmtId="0" fontId="17" fillId="0" borderId="0"/>
    <xf numFmtId="0" fontId="11" fillId="0" borderId="0"/>
  </cellStyleXfs>
  <cellXfs count="83">
    <xf numFmtId="0" fontId="0" fillId="0" borderId="0" xfId="0"/>
    <xf numFmtId="0" fontId="2" fillId="0" borderId="0" xfId="0" applyFont="1"/>
    <xf numFmtId="0" fontId="7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9" fillId="0" borderId="1" xfId="0" applyFont="1" applyBorder="1" applyAlignment="1">
      <alignment horizontal="justify" vertical="center" wrapText="1"/>
    </xf>
    <xf numFmtId="165" fontId="5" fillId="3" borderId="1" xfId="2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left" vertical="center" wrapText="1"/>
    </xf>
    <xf numFmtId="4" fontId="15" fillId="8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8" fillId="9" borderId="9" xfId="3" applyFont="1" applyFill="1" applyBorder="1" applyAlignment="1" applyProtection="1">
      <alignment horizontal="center" vertical="center" wrapText="1"/>
      <protection locked="0"/>
    </xf>
    <xf numFmtId="0" fontId="18" fillId="9" borderId="10" xfId="3" applyFont="1" applyFill="1" applyBorder="1" applyAlignment="1" applyProtection="1">
      <alignment horizontal="center" vertical="center" wrapText="1" readingOrder="1"/>
      <protection locked="0"/>
    </xf>
    <xf numFmtId="0" fontId="11" fillId="0" borderId="0" xfId="5" applyFont="1" applyFill="1" applyBorder="1"/>
    <xf numFmtId="0" fontId="11" fillId="0" borderId="0" xfId="4" applyFont="1" applyFill="1" applyBorder="1" applyAlignment="1">
      <alignment horizontal="center"/>
    </xf>
    <xf numFmtId="166" fontId="11" fillId="0" borderId="0" xfId="5" applyNumberFormat="1" applyFont="1" applyFill="1" applyBorder="1" applyAlignment="1">
      <alignment horizontal="center" vertical="center"/>
    </xf>
    <xf numFmtId="4" fontId="15" fillId="0" borderId="0" xfId="0" applyNumberFormat="1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15" fillId="0" borderId="0" xfId="0" applyFont="1" applyFill="1" applyBorder="1" applyAlignment="1"/>
    <xf numFmtId="4" fontId="15" fillId="0" borderId="0" xfId="0" applyNumberFormat="1" applyFont="1" applyFill="1" applyBorder="1"/>
    <xf numFmtId="4" fontId="6" fillId="3" borderId="1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164" fontId="8" fillId="4" borderId="1" xfId="2" applyNumberFormat="1" applyFont="1" applyFill="1" applyBorder="1" applyAlignment="1">
      <alignment horizontal="center" vertical="center" wrapText="1"/>
    </xf>
    <xf numFmtId="165" fontId="21" fillId="4" borderId="1" xfId="2" applyNumberFormat="1" applyFont="1" applyFill="1" applyBorder="1" applyAlignment="1">
      <alignment horizontal="center" vertical="center" wrapText="1"/>
    </xf>
    <xf numFmtId="164" fontId="15" fillId="0" borderId="1" xfId="2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164" fontId="8" fillId="5" borderId="1" xfId="2" applyFont="1" applyFill="1" applyBorder="1" applyAlignment="1">
      <alignment horizontal="center" vertical="center" wrapText="1"/>
    </xf>
    <xf numFmtId="165" fontId="21" fillId="5" borderId="1" xfId="2" applyNumberFormat="1" applyFont="1" applyFill="1" applyBorder="1" applyAlignment="1">
      <alignment horizontal="center" vertical="center" wrapText="1"/>
    </xf>
    <xf numFmtId="0" fontId="15" fillId="0" borderId="1" xfId="0" applyFont="1" applyFill="1" applyBorder="1"/>
    <xf numFmtId="0" fontId="8" fillId="0" borderId="1" xfId="0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2" applyFont="1" applyFill="1" applyBorder="1" applyAlignment="1">
      <alignment horizontal="center" vertical="center" wrapText="1"/>
    </xf>
    <xf numFmtId="166" fontId="23" fillId="7" borderId="0" xfId="5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0" fontId="15" fillId="0" borderId="0" xfId="0" applyFont="1"/>
    <xf numFmtId="4" fontId="15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21" fillId="2" borderId="0" xfId="0" applyFont="1" applyFill="1" applyBorder="1" applyAlignment="1"/>
    <xf numFmtId="4" fontId="15" fillId="0" borderId="1" xfId="0" applyNumberFormat="1" applyFont="1" applyFill="1" applyBorder="1" applyAlignment="1">
      <alignment vertical="center" wrapText="1"/>
    </xf>
    <xf numFmtId="0" fontId="15" fillId="0" borderId="0" xfId="0" applyFont="1" applyAlignment="1">
      <alignment vertical="center"/>
    </xf>
    <xf numFmtId="0" fontId="24" fillId="0" borderId="0" xfId="0" applyFont="1"/>
    <xf numFmtId="0" fontId="15" fillId="0" borderId="0" xfId="0" applyFont="1" applyFill="1" applyAlignment="1">
      <alignment horizontal="center"/>
    </xf>
    <xf numFmtId="166" fontId="16" fillId="7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right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wrapText="1"/>
    </xf>
    <xf numFmtId="0" fontId="8" fillId="0" borderId="8" xfId="0" applyFont="1" applyFill="1" applyBorder="1" applyAlignment="1">
      <alignment horizontal="center" vertical="center" wrapText="1"/>
    </xf>
  </cellXfs>
  <cellStyles count="7">
    <cellStyle name="Normal_SHEET" xfId="4" xr:uid="{00000000-0005-0000-0000-000000000000}"/>
    <cellStyle name="Обычный" xfId="0" builtinId="0"/>
    <cellStyle name="Обычный 19" xfId="3" xr:uid="{00000000-0005-0000-0000-000003000000}"/>
    <cellStyle name="Обычный 2" xfId="1" xr:uid="{00000000-0005-0000-0000-000004000000}"/>
    <cellStyle name="Обычный 2 12" xfId="6" xr:uid="{2763E21D-27DE-4979-B997-7D1E1B3E04B3}"/>
    <cellStyle name="Обычный_(ИПГУ)_6m 2010 анализа" xfId="5" xr:uid="{6173A9C6-A081-4BFB-914C-609CFE1DCDD6}"/>
    <cellStyle name="Финансовый" xfId="2" builtin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B1:N49"/>
  <sheetViews>
    <sheetView tabSelected="1" topLeftCell="A13" zoomScale="70" zoomScaleNormal="70" workbookViewId="0">
      <selection activeCell="I38" sqref="I38"/>
    </sheetView>
  </sheetViews>
  <sheetFormatPr defaultColWidth="9.140625" defaultRowHeight="12.75" outlineLevelCol="2" x14ac:dyDescent="0.2"/>
  <cols>
    <col min="1" max="1" width="9.140625" style="16"/>
    <col min="2" max="2" width="15.28515625" style="16" customWidth="1"/>
    <col min="3" max="3" width="68.5703125" style="61" customWidth="1"/>
    <col min="4" max="4" width="13.85546875" style="55" customWidth="1"/>
    <col min="5" max="5" width="13.7109375" style="56" customWidth="1"/>
    <col min="6" max="6" width="16.85546875" style="56" customWidth="1"/>
    <col min="7" max="7" width="16.85546875" style="56" hidden="1" customWidth="1" outlineLevel="2"/>
    <col min="8" max="8" width="22.28515625" style="16" hidden="1" customWidth="1" outlineLevel="2"/>
    <col min="9" max="9" width="15.7109375" style="16" customWidth="1" outlineLevel="1" collapsed="1"/>
    <col min="10" max="11" width="14.140625" style="16" customWidth="1" outlineLevel="1"/>
    <col min="12" max="13" width="16" style="16" customWidth="1" outlineLevel="1"/>
    <col min="14" max="14" width="19.5703125" style="16" customWidth="1"/>
    <col min="15" max="15" width="10.5703125" style="16" bestFit="1" customWidth="1"/>
    <col min="16" max="16384" width="9.140625" style="16"/>
  </cols>
  <sheetData>
    <row r="1" spans="2:14" s="24" customFormat="1" x14ac:dyDescent="0.2">
      <c r="C1" s="16"/>
      <c r="D1" s="16"/>
      <c r="E1" s="16"/>
      <c r="F1" s="16"/>
      <c r="G1" s="16"/>
      <c r="H1" s="16"/>
    </row>
    <row r="2" spans="2:14" s="24" customFormat="1" x14ac:dyDescent="0.2">
      <c r="B2" s="81" t="s">
        <v>66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</row>
    <row r="3" spans="2:14" s="24" customFormat="1" x14ac:dyDescent="0.2">
      <c r="B3" s="25" t="s">
        <v>5</v>
      </c>
      <c r="C3" s="26"/>
      <c r="D3" s="27"/>
      <c r="E3" s="27"/>
      <c r="F3" s="27"/>
      <c r="G3" s="27"/>
      <c r="H3" s="27"/>
      <c r="I3" s="28"/>
      <c r="J3" s="28"/>
      <c r="K3" s="28"/>
      <c r="L3" s="28"/>
      <c r="M3" s="28"/>
    </row>
    <row r="4" spans="2:14" s="24" customFormat="1" ht="12.75" customHeight="1" x14ac:dyDescent="0.2">
      <c r="B4" s="68" t="s">
        <v>3</v>
      </c>
      <c r="C4" s="68" t="s">
        <v>1</v>
      </c>
      <c r="D4" s="68" t="s">
        <v>4</v>
      </c>
      <c r="E4" s="68" t="s">
        <v>2</v>
      </c>
      <c r="F4" s="68" t="s">
        <v>6</v>
      </c>
      <c r="G4" s="74" t="s">
        <v>34</v>
      </c>
      <c r="H4" s="29" t="s">
        <v>36</v>
      </c>
      <c r="I4" s="75" t="s">
        <v>42</v>
      </c>
      <c r="J4" s="76"/>
      <c r="K4" s="76"/>
      <c r="L4" s="76"/>
      <c r="M4" s="76"/>
      <c r="N4" s="77"/>
    </row>
    <row r="5" spans="2:14" x14ac:dyDescent="0.2">
      <c r="B5" s="68"/>
      <c r="C5" s="68"/>
      <c r="D5" s="68"/>
      <c r="E5" s="68"/>
      <c r="F5" s="68"/>
      <c r="G5" s="74"/>
      <c r="H5" s="72" t="s">
        <v>55</v>
      </c>
      <c r="I5" s="78"/>
      <c r="J5" s="79"/>
      <c r="K5" s="79"/>
      <c r="L5" s="79"/>
      <c r="M5" s="79"/>
      <c r="N5" s="80"/>
    </row>
    <row r="6" spans="2:14" ht="25.5" x14ac:dyDescent="0.2">
      <c r="B6" s="68"/>
      <c r="C6" s="68"/>
      <c r="D6" s="68"/>
      <c r="E6" s="68"/>
      <c r="F6" s="68"/>
      <c r="G6" s="74"/>
      <c r="H6" s="73"/>
      <c r="I6" s="23" t="s">
        <v>40</v>
      </c>
      <c r="J6" s="23" t="s">
        <v>41</v>
      </c>
      <c r="K6" s="23" t="s">
        <v>43</v>
      </c>
      <c r="L6" s="23" t="s">
        <v>46</v>
      </c>
      <c r="M6" s="23" t="s">
        <v>53</v>
      </c>
      <c r="N6" s="23" t="s">
        <v>54</v>
      </c>
    </row>
    <row r="7" spans="2:14" x14ac:dyDescent="0.2">
      <c r="B7" s="65" t="s">
        <v>7</v>
      </c>
      <c r="C7" s="82"/>
      <c r="D7" s="82"/>
      <c r="E7" s="66"/>
      <c r="F7" s="66"/>
      <c r="G7" s="66"/>
      <c r="H7" s="66"/>
      <c r="I7" s="66"/>
      <c r="J7" s="66"/>
      <c r="K7" s="66"/>
      <c r="L7" s="66"/>
      <c r="M7" s="66"/>
      <c r="N7" s="67"/>
    </row>
    <row r="8" spans="2:14" ht="15" x14ac:dyDescent="0.2">
      <c r="B8" s="30" t="s">
        <v>35</v>
      </c>
      <c r="C8" s="14" t="s">
        <v>56</v>
      </c>
      <c r="D8" s="31">
        <v>150</v>
      </c>
      <c r="E8" s="32">
        <f>G8</f>
        <v>2.948</v>
      </c>
      <c r="F8" s="33">
        <f>SUM(I8:M8)</f>
        <v>442.2</v>
      </c>
      <c r="G8" s="13">
        <f>H8/1000</f>
        <v>2.948</v>
      </c>
      <c r="H8" s="15">
        <v>2948</v>
      </c>
      <c r="I8" s="33">
        <f>ROUND($E8*$D8,5)</f>
        <v>442.2</v>
      </c>
      <c r="J8" s="34"/>
      <c r="K8" s="34"/>
      <c r="L8" s="34"/>
      <c r="M8" s="34"/>
      <c r="N8" s="35">
        <f>SUM(I8:M8)</f>
        <v>442.2</v>
      </c>
    </row>
    <row r="9" spans="2:14" ht="25.5" x14ac:dyDescent="0.2">
      <c r="B9" s="30" t="s">
        <v>44</v>
      </c>
      <c r="C9" s="14" t="s">
        <v>57</v>
      </c>
      <c r="D9" s="36">
        <v>155</v>
      </c>
      <c r="E9" s="32">
        <f>G9</f>
        <v>1.5680000000000001</v>
      </c>
      <c r="F9" s="33">
        <f t="shared" ref="F9:F12" si="0">SUM(I9:M9)</f>
        <v>243.04</v>
      </c>
      <c r="G9" s="13">
        <f t="shared" ref="G9:G12" si="1">H9/1000</f>
        <v>1.5680000000000001</v>
      </c>
      <c r="H9" s="15">
        <v>1568</v>
      </c>
      <c r="I9" s="33">
        <f t="shared" ref="I9:I12" si="2">ROUND($E9*$D9,5)</f>
        <v>243.04</v>
      </c>
      <c r="J9" s="34"/>
      <c r="K9" s="34"/>
      <c r="L9" s="34"/>
      <c r="M9" s="34"/>
      <c r="N9" s="35">
        <f t="shared" ref="N9:N12" si="3">SUM(I9:M9)</f>
        <v>243.04</v>
      </c>
    </row>
    <row r="10" spans="2:14" ht="25.5" x14ac:dyDescent="0.2">
      <c r="B10" s="30" t="s">
        <v>69</v>
      </c>
      <c r="C10" s="14" t="s">
        <v>58</v>
      </c>
      <c r="D10" s="36">
        <v>155</v>
      </c>
      <c r="E10" s="32">
        <f t="shared" ref="E10:E12" si="4">G10</f>
        <v>1.613</v>
      </c>
      <c r="F10" s="33">
        <f t="shared" si="0"/>
        <v>250.01499999999999</v>
      </c>
      <c r="G10" s="13">
        <f t="shared" si="1"/>
        <v>1.613</v>
      </c>
      <c r="H10" s="15">
        <v>1613</v>
      </c>
      <c r="I10" s="33">
        <f t="shared" si="2"/>
        <v>250.01499999999999</v>
      </c>
      <c r="J10" s="34"/>
      <c r="K10" s="34"/>
      <c r="L10" s="34"/>
      <c r="M10" s="34"/>
      <c r="N10" s="35">
        <f t="shared" si="3"/>
        <v>250.01499999999999</v>
      </c>
    </row>
    <row r="11" spans="2:14" ht="25.5" x14ac:dyDescent="0.2">
      <c r="B11" s="30" t="s">
        <v>70</v>
      </c>
      <c r="C11" s="14" t="s">
        <v>60</v>
      </c>
      <c r="D11" s="36">
        <v>150</v>
      </c>
      <c r="E11" s="32">
        <f t="shared" si="4"/>
        <v>3.24</v>
      </c>
      <c r="F11" s="33">
        <f t="shared" si="0"/>
        <v>486</v>
      </c>
      <c r="G11" s="13">
        <f t="shared" si="1"/>
        <v>3.24</v>
      </c>
      <c r="H11" s="15">
        <v>3240</v>
      </c>
      <c r="I11" s="33">
        <f t="shared" si="2"/>
        <v>486</v>
      </c>
      <c r="J11" s="34"/>
      <c r="K11" s="34"/>
      <c r="L11" s="34"/>
      <c r="M11" s="34"/>
      <c r="N11" s="35">
        <f t="shared" si="3"/>
        <v>486</v>
      </c>
    </row>
    <row r="12" spans="2:14" ht="25.5" x14ac:dyDescent="0.2">
      <c r="B12" s="30" t="s">
        <v>45</v>
      </c>
      <c r="C12" s="14" t="s">
        <v>61</v>
      </c>
      <c r="D12" s="36">
        <v>20</v>
      </c>
      <c r="E12" s="32">
        <f t="shared" si="4"/>
        <v>3.24</v>
      </c>
      <c r="F12" s="33">
        <f t="shared" si="0"/>
        <v>64.8</v>
      </c>
      <c r="G12" s="13">
        <f t="shared" si="1"/>
        <v>3.24</v>
      </c>
      <c r="H12" s="15">
        <v>3240</v>
      </c>
      <c r="I12" s="33">
        <f t="shared" si="2"/>
        <v>64.8</v>
      </c>
      <c r="J12" s="34"/>
      <c r="K12" s="34"/>
      <c r="L12" s="34"/>
      <c r="M12" s="34"/>
      <c r="N12" s="35">
        <f t="shared" si="3"/>
        <v>64.8</v>
      </c>
    </row>
    <row r="13" spans="2:14" x14ac:dyDescent="0.2">
      <c r="B13" s="37"/>
      <c r="C13" s="71" t="s">
        <v>0</v>
      </c>
      <c r="D13" s="71"/>
      <c r="E13" s="64"/>
      <c r="F13" s="38">
        <f>SUM(F8:F12)</f>
        <v>1486.0550000000001</v>
      </c>
      <c r="G13" s="38"/>
      <c r="H13" s="39"/>
      <c r="I13" s="40">
        <f t="shared" ref="I13:N13" si="5">SUM(I8:I12)</f>
        <v>1486.0550000000001</v>
      </c>
      <c r="J13" s="40">
        <f t="shared" si="5"/>
        <v>0</v>
      </c>
      <c r="K13" s="40">
        <f t="shared" si="5"/>
        <v>0</v>
      </c>
      <c r="L13" s="40">
        <f t="shared" si="5"/>
        <v>0</v>
      </c>
      <c r="M13" s="40">
        <f t="shared" si="5"/>
        <v>0</v>
      </c>
      <c r="N13" s="40">
        <f t="shared" si="5"/>
        <v>1486.0550000000001</v>
      </c>
    </row>
    <row r="14" spans="2:14" x14ac:dyDescent="0.2">
      <c r="B14" s="65" t="s">
        <v>8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7"/>
    </row>
    <row r="15" spans="2:14" ht="25.5" x14ac:dyDescent="0.2">
      <c r="B15" s="34" t="s">
        <v>9</v>
      </c>
      <c r="C15" s="14" t="s">
        <v>67</v>
      </c>
      <c r="D15" s="31">
        <v>150</v>
      </c>
      <c r="E15" s="33">
        <f>G15</f>
        <v>0.50600000000000001</v>
      </c>
      <c r="F15" s="33">
        <f>SUM(I15:M15)</f>
        <v>75.900000000000006</v>
      </c>
      <c r="G15" s="13">
        <f>H15/1000</f>
        <v>0.50600000000000001</v>
      </c>
      <c r="H15" s="15">
        <v>506</v>
      </c>
      <c r="I15" s="33">
        <f t="shared" ref="I15:I19" si="6">ROUND(E15*D15,5)</f>
        <v>75.900000000000006</v>
      </c>
      <c r="J15" s="41"/>
      <c r="K15" s="41"/>
      <c r="L15" s="41"/>
      <c r="M15" s="41"/>
      <c r="N15" s="33">
        <f>SUM(I15:M15)</f>
        <v>75.900000000000006</v>
      </c>
    </row>
    <row r="16" spans="2:14" ht="38.25" x14ac:dyDescent="0.2">
      <c r="B16" s="34" t="s">
        <v>64</v>
      </c>
      <c r="C16" s="14" t="s">
        <v>62</v>
      </c>
      <c r="D16" s="31">
        <v>155</v>
      </c>
      <c r="E16" s="33">
        <f t="shared" ref="E16:E19" si="7">G16</f>
        <v>0.26900000000000002</v>
      </c>
      <c r="F16" s="33">
        <f t="shared" ref="F16:F19" si="8">SUM(I16:M16)</f>
        <v>41.695</v>
      </c>
      <c r="G16" s="13">
        <f t="shared" ref="G16:G18" si="9">H16/1000</f>
        <v>0.26900000000000002</v>
      </c>
      <c r="H16" s="15">
        <v>269</v>
      </c>
      <c r="I16" s="33">
        <f t="shared" si="6"/>
        <v>41.695</v>
      </c>
      <c r="J16" s="41"/>
      <c r="K16" s="41"/>
      <c r="L16" s="41"/>
      <c r="M16" s="41"/>
      <c r="N16" s="33">
        <f t="shared" ref="N16:N19" si="10">SUM(I16:M16)</f>
        <v>41.695</v>
      </c>
    </row>
    <row r="17" spans="2:14" ht="38.25" x14ac:dyDescent="0.2">
      <c r="B17" s="34" t="s">
        <v>71</v>
      </c>
      <c r="C17" s="14" t="s">
        <v>63</v>
      </c>
      <c r="D17" s="31">
        <v>155</v>
      </c>
      <c r="E17" s="33">
        <f t="shared" si="7"/>
        <v>0.26900000000000002</v>
      </c>
      <c r="F17" s="33">
        <f t="shared" si="8"/>
        <v>41.695</v>
      </c>
      <c r="G17" s="13">
        <f t="shared" si="9"/>
        <v>0.26900000000000002</v>
      </c>
      <c r="H17" s="15">
        <v>269</v>
      </c>
      <c r="I17" s="33">
        <f t="shared" si="6"/>
        <v>41.695</v>
      </c>
      <c r="J17" s="41"/>
      <c r="K17" s="41"/>
      <c r="L17" s="41"/>
      <c r="M17" s="41"/>
      <c r="N17" s="33">
        <f t="shared" si="10"/>
        <v>41.695</v>
      </c>
    </row>
    <row r="18" spans="2:14" ht="15" x14ac:dyDescent="0.2">
      <c r="B18" s="34" t="s">
        <v>72</v>
      </c>
      <c r="C18" s="14" t="s">
        <v>68</v>
      </c>
      <c r="D18" s="31">
        <v>1</v>
      </c>
      <c r="E18" s="33">
        <f t="shared" si="7"/>
        <v>0.84299999999999997</v>
      </c>
      <c r="F18" s="33">
        <f t="shared" si="8"/>
        <v>0.84299999999999997</v>
      </c>
      <c r="G18" s="13">
        <f t="shared" si="9"/>
        <v>0.84299999999999997</v>
      </c>
      <c r="H18" s="15">
        <v>843</v>
      </c>
      <c r="I18" s="33">
        <f t="shared" si="6"/>
        <v>0.84299999999999997</v>
      </c>
      <c r="J18" s="41"/>
      <c r="K18" s="41"/>
      <c r="L18" s="41"/>
      <c r="M18" s="41"/>
      <c r="N18" s="33">
        <f t="shared" si="10"/>
        <v>0.84299999999999997</v>
      </c>
    </row>
    <row r="19" spans="2:14" ht="25.5" x14ac:dyDescent="0.2">
      <c r="B19" s="34" t="s">
        <v>65</v>
      </c>
      <c r="C19" s="14" t="s">
        <v>59</v>
      </c>
      <c r="D19" s="31">
        <v>1</v>
      </c>
      <c r="E19" s="33">
        <f t="shared" si="7"/>
        <v>17</v>
      </c>
      <c r="F19" s="33">
        <f t="shared" si="8"/>
        <v>17</v>
      </c>
      <c r="G19" s="13">
        <f>H19/1000</f>
        <v>17</v>
      </c>
      <c r="H19" s="15">
        <v>17000</v>
      </c>
      <c r="I19" s="33">
        <f t="shared" si="6"/>
        <v>17</v>
      </c>
      <c r="J19" s="41"/>
      <c r="K19" s="41"/>
      <c r="L19" s="41"/>
      <c r="M19" s="41"/>
      <c r="N19" s="33">
        <f t="shared" si="10"/>
        <v>17</v>
      </c>
    </row>
    <row r="20" spans="2:14" x14ac:dyDescent="0.2">
      <c r="B20" s="37"/>
      <c r="C20" s="64" t="s">
        <v>0</v>
      </c>
      <c r="D20" s="64"/>
      <c r="E20" s="64"/>
      <c r="F20" s="38">
        <f>SUM(F15:F19)</f>
        <v>177.13299999999998</v>
      </c>
      <c r="G20" s="38"/>
      <c r="H20" s="38">
        <f>H15</f>
        <v>506</v>
      </c>
      <c r="I20" s="38">
        <f t="shared" ref="I20:N20" si="11">SUM(I15:I19)</f>
        <v>177.13299999999998</v>
      </c>
      <c r="J20" s="38">
        <f t="shared" si="11"/>
        <v>0</v>
      </c>
      <c r="K20" s="38">
        <f t="shared" si="11"/>
        <v>0</v>
      </c>
      <c r="L20" s="38">
        <f t="shared" si="11"/>
        <v>0</v>
      </c>
      <c r="M20" s="38">
        <f t="shared" si="11"/>
        <v>0</v>
      </c>
      <c r="N20" s="38">
        <f t="shared" si="11"/>
        <v>177.13299999999998</v>
      </c>
    </row>
    <row r="21" spans="2:14" x14ac:dyDescent="0.2">
      <c r="B21" s="42"/>
      <c r="C21" s="63" t="s">
        <v>10</v>
      </c>
      <c r="D21" s="63"/>
      <c r="E21" s="63"/>
      <c r="F21" s="43">
        <f>SUM(F13,F20)</f>
        <v>1663.1880000000001</v>
      </c>
      <c r="G21" s="43"/>
      <c r="H21" s="44"/>
      <c r="I21" s="45">
        <f t="shared" ref="I21:N21" si="12">SUM(I13,I20)</f>
        <v>1663.1880000000001</v>
      </c>
      <c r="J21" s="45">
        <f t="shared" si="12"/>
        <v>0</v>
      </c>
      <c r="K21" s="45">
        <f t="shared" si="12"/>
        <v>0</v>
      </c>
      <c r="L21" s="45">
        <f t="shared" si="12"/>
        <v>0</v>
      </c>
      <c r="M21" s="45">
        <f t="shared" si="12"/>
        <v>0</v>
      </c>
      <c r="N21" s="45">
        <f t="shared" si="12"/>
        <v>1663.1880000000001</v>
      </c>
    </row>
    <row r="22" spans="2:14" x14ac:dyDescent="0.2">
      <c r="B22" s="46"/>
      <c r="C22" s="14" t="s">
        <v>38</v>
      </c>
      <c r="D22" s="47"/>
      <c r="E22" s="47"/>
      <c r="F22" s="48"/>
      <c r="G22" s="48"/>
      <c r="H22" s="49"/>
      <c r="I22" s="50">
        <f>I49</f>
        <v>1.08</v>
      </c>
      <c r="J22" s="50">
        <f t="shared" ref="J22:M22" si="13">J49</f>
        <v>1.06</v>
      </c>
      <c r="K22" s="50">
        <f t="shared" si="13"/>
        <v>1.07</v>
      </c>
      <c r="L22" s="50">
        <f t="shared" si="13"/>
        <v>1.07</v>
      </c>
      <c r="M22" s="50">
        <f t="shared" si="13"/>
        <v>1.07</v>
      </c>
    </row>
    <row r="23" spans="2:14" x14ac:dyDescent="0.2">
      <c r="C23" s="54"/>
    </row>
    <row r="24" spans="2:14" x14ac:dyDescent="0.2">
      <c r="B24" s="57" t="s">
        <v>47</v>
      </c>
      <c r="C24" s="25"/>
      <c r="D24" s="27"/>
      <c r="E24" s="27"/>
      <c r="F24" s="27"/>
      <c r="G24" s="27"/>
      <c r="H24" s="27"/>
      <c r="I24" s="28"/>
      <c r="J24" s="28"/>
      <c r="K24" s="28"/>
      <c r="L24" s="28"/>
      <c r="M24" s="28"/>
      <c r="N24" s="24"/>
    </row>
    <row r="25" spans="2:14" ht="12.75" customHeight="1" x14ac:dyDescent="0.2">
      <c r="B25" s="68" t="s">
        <v>3</v>
      </c>
      <c r="C25" s="68" t="s">
        <v>1</v>
      </c>
      <c r="D25" s="68" t="s">
        <v>4</v>
      </c>
      <c r="E25" s="68" t="s">
        <v>2</v>
      </c>
      <c r="F25" s="68" t="s">
        <v>6</v>
      </c>
      <c r="G25" s="74" t="s">
        <v>34</v>
      </c>
      <c r="H25" s="29" t="s">
        <v>36</v>
      </c>
      <c r="I25" s="75" t="s">
        <v>42</v>
      </c>
      <c r="J25" s="76"/>
      <c r="K25" s="76"/>
      <c r="L25" s="76"/>
      <c r="M25" s="76"/>
      <c r="N25" s="77"/>
    </row>
    <row r="26" spans="2:14" x14ac:dyDescent="0.2">
      <c r="B26" s="68"/>
      <c r="C26" s="68"/>
      <c r="D26" s="68"/>
      <c r="E26" s="68"/>
      <c r="F26" s="68"/>
      <c r="G26" s="74"/>
      <c r="H26" s="72" t="str">
        <f>H5</f>
        <v>ООО "Бизкомм"</v>
      </c>
      <c r="I26" s="78"/>
      <c r="J26" s="79"/>
      <c r="K26" s="79"/>
      <c r="L26" s="79"/>
      <c r="M26" s="79"/>
      <c r="N26" s="80"/>
    </row>
    <row r="27" spans="2:14" ht="25.5" x14ac:dyDescent="0.2">
      <c r="B27" s="68"/>
      <c r="C27" s="68"/>
      <c r="D27" s="68"/>
      <c r="E27" s="68"/>
      <c r="F27" s="68"/>
      <c r="G27" s="74"/>
      <c r="H27" s="73"/>
      <c r="I27" s="23" t="s">
        <v>40</v>
      </c>
      <c r="J27" s="23" t="s">
        <v>41</v>
      </c>
      <c r="K27" s="23" t="s">
        <v>43</v>
      </c>
      <c r="L27" s="23" t="s">
        <v>46</v>
      </c>
      <c r="M27" s="23" t="s">
        <v>53</v>
      </c>
      <c r="N27" s="23" t="s">
        <v>54</v>
      </c>
    </row>
    <row r="28" spans="2:14" x14ac:dyDescent="0.2">
      <c r="B28" s="69" t="s">
        <v>7</v>
      </c>
      <c r="C28" s="70"/>
      <c r="D28" s="70"/>
      <c r="E28" s="69"/>
      <c r="F28" s="69"/>
      <c r="G28" s="69"/>
      <c r="H28" s="69"/>
      <c r="I28" s="69"/>
      <c r="J28" s="69"/>
      <c r="K28" s="69"/>
      <c r="L28" s="69"/>
      <c r="M28" s="69"/>
      <c r="N28" s="69"/>
    </row>
    <row r="29" spans="2:14" ht="15" x14ac:dyDescent="0.2">
      <c r="B29" s="30" t="s">
        <v>35</v>
      </c>
      <c r="C29" s="14" t="str">
        <f>C8</f>
        <v>Передача права на использование ПО ViPNet Client 4u for Linux (КС3)</v>
      </c>
      <c r="D29" s="31">
        <f>D8</f>
        <v>150</v>
      </c>
      <c r="E29" s="32">
        <f>G29</f>
        <v>2.948</v>
      </c>
      <c r="F29" s="33">
        <f>SUM(I29:M29)</f>
        <v>442.2</v>
      </c>
      <c r="G29" s="13">
        <f>H29/1000</f>
        <v>2.948</v>
      </c>
      <c r="H29" s="15">
        <f>H8</f>
        <v>2948</v>
      </c>
      <c r="I29" s="33">
        <f t="shared" ref="I29:I33" si="14">ROUND(E29*D29,5)</f>
        <v>442.2</v>
      </c>
      <c r="J29" s="34"/>
      <c r="K29" s="34"/>
      <c r="L29" s="34"/>
      <c r="M29" s="34"/>
      <c r="N29" s="35">
        <f>SUM(I29:M29)</f>
        <v>442.2</v>
      </c>
    </row>
    <row r="30" spans="2:14" ht="25.5" x14ac:dyDescent="0.2">
      <c r="B30" s="30" t="s">
        <v>44</v>
      </c>
      <c r="C30" s="14" t="str">
        <f>C9</f>
        <v>Передача права на расширение функционала ПО ViPNet StateWatcher на 1 узел мониторинга</v>
      </c>
      <c r="D30" s="31">
        <f>D9</f>
        <v>155</v>
      </c>
      <c r="E30" s="32">
        <f t="shared" ref="E30:E33" si="15">G30</f>
        <v>1.5680000000000001</v>
      </c>
      <c r="F30" s="33">
        <f t="shared" ref="F30:F33" si="16">SUM(I30:M30)</f>
        <v>243.04</v>
      </c>
      <c r="G30" s="13">
        <f t="shared" ref="G30:G33" si="17">H30/1000</f>
        <v>1.5680000000000001</v>
      </c>
      <c r="H30" s="15">
        <f>H9</f>
        <v>1568</v>
      </c>
      <c r="I30" s="33">
        <f t="shared" si="14"/>
        <v>243.04</v>
      </c>
      <c r="J30" s="34"/>
      <c r="K30" s="34"/>
      <c r="L30" s="34"/>
      <c r="M30" s="34"/>
      <c r="N30" s="35">
        <f t="shared" ref="N30:N33" si="18">SUM(I30:M30)</f>
        <v>243.04</v>
      </c>
    </row>
    <row r="31" spans="2:14" ht="25.5" x14ac:dyDescent="0.2">
      <c r="B31" s="30" t="s">
        <v>69</v>
      </c>
      <c r="C31" s="14" t="str">
        <f>C10</f>
        <v>Передача права на расширение функционала ПО ViPNet PolicyManager на 1 узел управления</v>
      </c>
      <c r="D31" s="31">
        <f>D10</f>
        <v>155</v>
      </c>
      <c r="E31" s="32">
        <f t="shared" si="15"/>
        <v>1.613</v>
      </c>
      <c r="F31" s="33">
        <f t="shared" si="16"/>
        <v>250.01499999999999</v>
      </c>
      <c r="G31" s="13">
        <f t="shared" si="17"/>
        <v>1.613</v>
      </c>
      <c r="H31" s="15">
        <f>H10</f>
        <v>1613</v>
      </c>
      <c r="I31" s="33">
        <f t="shared" si="14"/>
        <v>250.01499999999999</v>
      </c>
      <c r="J31" s="34"/>
      <c r="K31" s="34"/>
      <c r="L31" s="34"/>
      <c r="M31" s="34"/>
      <c r="N31" s="35">
        <f t="shared" si="18"/>
        <v>250.01499999999999</v>
      </c>
    </row>
    <row r="32" spans="2:14" ht="25.5" x14ac:dyDescent="0.2">
      <c r="B32" s="30" t="s">
        <v>70</v>
      </c>
      <c r="C32" s="14" t="str">
        <f>C11</f>
        <v>Лицензия на право использования СКЗИ "КриптоПро CSP" версии 5.0 на одном рабочем месте</v>
      </c>
      <c r="D32" s="31">
        <f>D11</f>
        <v>150</v>
      </c>
      <c r="E32" s="32">
        <f t="shared" si="15"/>
        <v>3.24</v>
      </c>
      <c r="F32" s="33">
        <f t="shared" si="16"/>
        <v>486</v>
      </c>
      <c r="G32" s="13">
        <f>H32/1000</f>
        <v>3.24</v>
      </c>
      <c r="H32" s="15">
        <f>H11</f>
        <v>3240</v>
      </c>
      <c r="I32" s="33">
        <f t="shared" si="14"/>
        <v>486</v>
      </c>
      <c r="J32" s="34"/>
      <c r="K32" s="34"/>
      <c r="L32" s="34"/>
      <c r="M32" s="34"/>
      <c r="N32" s="35">
        <f t="shared" si="18"/>
        <v>486</v>
      </c>
    </row>
    <row r="33" spans="2:14" ht="25.5" x14ac:dyDescent="0.2">
      <c r="B33" s="30" t="s">
        <v>45</v>
      </c>
      <c r="C33" s="14" t="str">
        <f>C12</f>
        <v>Лицензия на право использования ПО «КриптоАРМ Стандарт Плюс» версии 5 на одном рабочем месте</v>
      </c>
      <c r="D33" s="31">
        <f>D12</f>
        <v>20</v>
      </c>
      <c r="E33" s="32">
        <f t="shared" si="15"/>
        <v>3.24</v>
      </c>
      <c r="F33" s="33">
        <f t="shared" si="16"/>
        <v>64.8</v>
      </c>
      <c r="G33" s="13">
        <f t="shared" si="17"/>
        <v>3.24</v>
      </c>
      <c r="H33" s="15">
        <f>H12</f>
        <v>3240</v>
      </c>
      <c r="I33" s="33">
        <f t="shared" si="14"/>
        <v>64.8</v>
      </c>
      <c r="J33" s="34"/>
      <c r="K33" s="34"/>
      <c r="L33" s="34"/>
      <c r="M33" s="34"/>
      <c r="N33" s="35">
        <f t="shared" si="18"/>
        <v>64.8</v>
      </c>
    </row>
    <row r="34" spans="2:14" x14ac:dyDescent="0.2">
      <c r="B34" s="37"/>
      <c r="C34" s="71" t="s">
        <v>0</v>
      </c>
      <c r="D34" s="71"/>
      <c r="E34" s="64"/>
      <c r="F34" s="38">
        <f>SUM(F29:F33)</f>
        <v>1486.0550000000001</v>
      </c>
      <c r="G34" s="38"/>
      <c r="H34" s="39"/>
      <c r="I34" s="40">
        <f t="shared" ref="I34:N34" si="19">SUM(I29:I33)</f>
        <v>1486.0550000000001</v>
      </c>
      <c r="J34" s="40">
        <f t="shared" si="19"/>
        <v>0</v>
      </c>
      <c r="K34" s="40">
        <f t="shared" si="19"/>
        <v>0</v>
      </c>
      <c r="L34" s="40">
        <f t="shared" si="19"/>
        <v>0</v>
      </c>
      <c r="M34" s="40">
        <f t="shared" si="19"/>
        <v>0</v>
      </c>
      <c r="N34" s="40">
        <f t="shared" si="19"/>
        <v>1486.0550000000001</v>
      </c>
    </row>
    <row r="35" spans="2:14" x14ac:dyDescent="0.2">
      <c r="B35" s="65" t="s">
        <v>8</v>
      </c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7"/>
    </row>
    <row r="36" spans="2:14" ht="25.5" x14ac:dyDescent="0.2">
      <c r="B36" s="34" t="s">
        <v>9</v>
      </c>
      <c r="C36" s="58" t="str">
        <f>C15</f>
        <v>Сертификат активации сервиса прямой технической поддержки ПО ViPNet Client 4u for Linux (КС1) на срок 1 год, уровень - Расширенный</v>
      </c>
      <c r="D36" s="36">
        <f>D15</f>
        <v>150</v>
      </c>
      <c r="E36" s="33">
        <f>ROUND(E15*1.2,5)</f>
        <v>0.60719999999999996</v>
      </c>
      <c r="F36" s="33">
        <f>SUM(I36:M36)</f>
        <v>91.08</v>
      </c>
      <c r="G36" s="33">
        <f>H36/1000</f>
        <v>0.50600000000000001</v>
      </c>
      <c r="H36" s="15">
        <f>H15</f>
        <v>506</v>
      </c>
      <c r="I36" s="33">
        <f t="shared" ref="I36:I40" si="20">ROUND(E36*D36,5)</f>
        <v>91.08</v>
      </c>
      <c r="J36" s="41"/>
      <c r="K36" s="41"/>
      <c r="L36" s="41"/>
      <c r="M36" s="41"/>
      <c r="N36" s="33">
        <f>SUM(I36:M36)</f>
        <v>91.08</v>
      </c>
    </row>
    <row r="37" spans="2:14" ht="38.25" x14ac:dyDescent="0.2">
      <c r="B37" s="34" t="s">
        <v>64</v>
      </c>
      <c r="C37" s="58" t="str">
        <f>C16</f>
        <v>Сертификат активации сервиса прямой технической поддержки расширения ПО ViPNet StateWatcher на 1 узел мониторинга на срок 1 год, уровень – Расширенный</v>
      </c>
      <c r="D37" s="36">
        <f>D16</f>
        <v>155</v>
      </c>
      <c r="E37" s="33">
        <f t="shared" ref="E37:E40" si="21">ROUND(E16*1.2,5)</f>
        <v>0.32279999999999998</v>
      </c>
      <c r="F37" s="33">
        <f t="shared" ref="F37:F40" si="22">SUM(I37:M37)</f>
        <v>50.033999999999999</v>
      </c>
      <c r="G37" s="33">
        <f t="shared" ref="G37:G39" si="23">H37/1000</f>
        <v>0.26900000000000002</v>
      </c>
      <c r="H37" s="15">
        <f>H16</f>
        <v>269</v>
      </c>
      <c r="I37" s="33">
        <f t="shared" si="20"/>
        <v>50.033999999999999</v>
      </c>
      <c r="J37" s="41"/>
      <c r="K37" s="41"/>
      <c r="L37" s="41"/>
      <c r="M37" s="41"/>
      <c r="N37" s="33">
        <f t="shared" ref="N37:N40" si="24">SUM(I37:M37)</f>
        <v>50.033999999999999</v>
      </c>
    </row>
    <row r="38" spans="2:14" ht="38.25" x14ac:dyDescent="0.2">
      <c r="B38" s="34" t="s">
        <v>71</v>
      </c>
      <c r="C38" s="58" t="str">
        <f>C17</f>
        <v>Сертификат активации сервиса прямой технической поддержки расширения ПО ViPNet Policy Manager на 1 узел управления на срок 1 год, уровень – Расширенный</v>
      </c>
      <c r="D38" s="36">
        <f>D17</f>
        <v>155</v>
      </c>
      <c r="E38" s="33">
        <f t="shared" si="21"/>
        <v>0.32279999999999998</v>
      </c>
      <c r="F38" s="33">
        <f t="shared" si="22"/>
        <v>50.033999999999999</v>
      </c>
      <c r="G38" s="33">
        <f t="shared" si="23"/>
        <v>0.26900000000000002</v>
      </c>
      <c r="H38" s="15">
        <f>H17</f>
        <v>269</v>
      </c>
      <c r="I38" s="33">
        <f t="shared" si="20"/>
        <v>50.033999999999999</v>
      </c>
      <c r="J38" s="41"/>
      <c r="K38" s="41"/>
      <c r="L38" s="41"/>
      <c r="M38" s="41"/>
      <c r="N38" s="33">
        <f t="shared" si="24"/>
        <v>50.033999999999999</v>
      </c>
    </row>
    <row r="39" spans="2:14" x14ac:dyDescent="0.2">
      <c r="B39" s="34" t="s">
        <v>72</v>
      </c>
      <c r="C39" s="58" t="str">
        <f>C18</f>
        <v>Дистрибутив ПО ViPNet Client 4U for Linux (КС2) на носителе</v>
      </c>
      <c r="D39" s="36">
        <f>D18</f>
        <v>1</v>
      </c>
      <c r="E39" s="33">
        <f t="shared" si="21"/>
        <v>1.0116000000000001</v>
      </c>
      <c r="F39" s="33">
        <f t="shared" si="22"/>
        <v>1.0116000000000001</v>
      </c>
      <c r="G39" s="33">
        <f t="shared" si="23"/>
        <v>0.84299999999999997</v>
      </c>
      <c r="H39" s="15">
        <f>H18</f>
        <v>843</v>
      </c>
      <c r="I39" s="33">
        <f t="shared" si="20"/>
        <v>1.0116000000000001</v>
      </c>
      <c r="J39" s="41"/>
      <c r="K39" s="41"/>
      <c r="L39" s="41"/>
      <c r="M39" s="41"/>
      <c r="N39" s="33">
        <f t="shared" si="24"/>
        <v>1.0116000000000001</v>
      </c>
    </row>
    <row r="40" spans="2:14" ht="25.5" x14ac:dyDescent="0.2">
      <c r="B40" s="34" t="s">
        <v>65</v>
      </c>
      <c r="C40" s="58" t="str">
        <f>C19</f>
        <v>Сертификат на годовую техническую поддержку СКЗИ "КриптоПро CSP" класс КС3 на сервере</v>
      </c>
      <c r="D40" s="36">
        <f>D19</f>
        <v>1</v>
      </c>
      <c r="E40" s="33">
        <f t="shared" si="21"/>
        <v>20.399999999999999</v>
      </c>
      <c r="F40" s="33">
        <f t="shared" si="22"/>
        <v>20.399999999999999</v>
      </c>
      <c r="G40" s="33">
        <f>H40/1000</f>
        <v>17</v>
      </c>
      <c r="H40" s="15">
        <v>17000</v>
      </c>
      <c r="I40" s="33">
        <f t="shared" si="20"/>
        <v>20.399999999999999</v>
      </c>
      <c r="J40" s="41"/>
      <c r="K40" s="41"/>
      <c r="L40" s="41"/>
      <c r="M40" s="41"/>
      <c r="N40" s="33">
        <f t="shared" si="24"/>
        <v>20.399999999999999</v>
      </c>
    </row>
    <row r="41" spans="2:14" x14ac:dyDescent="0.2">
      <c r="B41" s="37"/>
      <c r="C41" s="64" t="s">
        <v>0</v>
      </c>
      <c r="D41" s="64"/>
      <c r="E41" s="64"/>
      <c r="F41" s="38">
        <f>SUM(F36:F40)</f>
        <v>212.55959999999999</v>
      </c>
      <c r="G41" s="38"/>
      <c r="H41" s="38">
        <f>H36</f>
        <v>506</v>
      </c>
      <c r="I41" s="38">
        <f t="shared" ref="I41:N41" si="25">SUM(I36:I40)</f>
        <v>212.55959999999999</v>
      </c>
      <c r="J41" s="38">
        <f t="shared" si="25"/>
        <v>0</v>
      </c>
      <c r="K41" s="38">
        <f t="shared" si="25"/>
        <v>0</v>
      </c>
      <c r="L41" s="38">
        <f t="shared" si="25"/>
        <v>0</v>
      </c>
      <c r="M41" s="38">
        <f t="shared" si="25"/>
        <v>0</v>
      </c>
      <c r="N41" s="38">
        <f t="shared" si="25"/>
        <v>212.55959999999999</v>
      </c>
    </row>
    <row r="42" spans="2:14" x14ac:dyDescent="0.2">
      <c r="B42" s="42"/>
      <c r="C42" s="63" t="s">
        <v>10</v>
      </c>
      <c r="D42" s="63"/>
      <c r="E42" s="63"/>
      <c r="F42" s="43">
        <f>SUM(F41,F34)</f>
        <v>1698.6146000000001</v>
      </c>
      <c r="G42" s="43"/>
      <c r="H42" s="44"/>
      <c r="I42" s="45">
        <f t="shared" ref="I42:N42" si="26">SUM(I34,I41)</f>
        <v>1698.6146000000001</v>
      </c>
      <c r="J42" s="45">
        <f t="shared" si="26"/>
        <v>0</v>
      </c>
      <c r="K42" s="45">
        <f t="shared" si="26"/>
        <v>0</v>
      </c>
      <c r="L42" s="45">
        <f t="shared" si="26"/>
        <v>0</v>
      </c>
      <c r="M42" s="45">
        <f t="shared" si="26"/>
        <v>0</v>
      </c>
      <c r="N42" s="45">
        <f t="shared" si="26"/>
        <v>1698.6146000000001</v>
      </c>
    </row>
    <row r="43" spans="2:14" x14ac:dyDescent="0.2">
      <c r="B43" s="46"/>
      <c r="C43" s="14" t="s">
        <v>38</v>
      </c>
      <c r="D43" s="47"/>
      <c r="E43" s="47"/>
      <c r="F43" s="48"/>
      <c r="G43" s="48"/>
      <c r="H43" s="49"/>
      <c r="I43" s="62">
        <f>I49</f>
        <v>1.08</v>
      </c>
      <c r="J43" s="62">
        <f t="shared" ref="J43:M43" si="27">J49</f>
        <v>1.06</v>
      </c>
      <c r="K43" s="62">
        <f t="shared" si="27"/>
        <v>1.07</v>
      </c>
      <c r="L43" s="62">
        <f t="shared" si="27"/>
        <v>1.07</v>
      </c>
      <c r="M43" s="62">
        <f t="shared" si="27"/>
        <v>1.07</v>
      </c>
    </row>
    <row r="44" spans="2:14" x14ac:dyDescent="0.2">
      <c r="B44" s="24"/>
      <c r="C44" s="22"/>
      <c r="D44" s="51"/>
      <c r="E44" s="51"/>
      <c r="F44" s="52"/>
      <c r="G44" s="52"/>
      <c r="H44" s="53"/>
    </row>
    <row r="45" spans="2:14" x14ac:dyDescent="0.2">
      <c r="C45" s="59" t="s">
        <v>39</v>
      </c>
      <c r="D45" s="60"/>
      <c r="E45" s="60"/>
      <c r="F45" s="60"/>
      <c r="G45" s="60"/>
      <c r="H45" s="60"/>
    </row>
    <row r="46" spans="2:14" x14ac:dyDescent="0.2">
      <c r="C46" s="59" t="s">
        <v>37</v>
      </c>
      <c r="D46" s="60"/>
      <c r="E46" s="60"/>
      <c r="F46" s="60"/>
      <c r="G46" s="60"/>
      <c r="H46" s="60"/>
    </row>
    <row r="47" spans="2:14" ht="13.5" thickBot="1" x14ac:dyDescent="0.25"/>
    <row r="48" spans="2:14" ht="25.5" x14ac:dyDescent="0.2">
      <c r="C48" s="17" t="s">
        <v>51</v>
      </c>
      <c r="D48" s="17" t="s">
        <v>11</v>
      </c>
      <c r="E48" s="18">
        <v>2023</v>
      </c>
      <c r="F48" s="18" t="s">
        <v>48</v>
      </c>
      <c r="G48" s="18" t="s">
        <v>49</v>
      </c>
      <c r="H48" s="18" t="s">
        <v>50</v>
      </c>
      <c r="I48" s="18">
        <v>2024</v>
      </c>
      <c r="J48" s="18">
        <v>2025</v>
      </c>
      <c r="K48" s="18">
        <v>2026</v>
      </c>
      <c r="L48" s="18">
        <v>2027</v>
      </c>
      <c r="M48" s="18">
        <v>2028</v>
      </c>
    </row>
    <row r="49" spans="3:13" ht="14.25" x14ac:dyDescent="0.2">
      <c r="C49" s="19" t="s">
        <v>52</v>
      </c>
      <c r="D49" s="20" t="s">
        <v>12</v>
      </c>
      <c r="E49" s="21">
        <v>1.1000000000000001</v>
      </c>
      <c r="F49" s="21">
        <v>1.087</v>
      </c>
      <c r="G49" s="21">
        <v>1.042</v>
      </c>
      <c r="H49" s="21">
        <v>1.08</v>
      </c>
      <c r="I49" s="21">
        <v>1.08</v>
      </c>
      <c r="J49" s="21">
        <v>1.06</v>
      </c>
      <c r="K49" s="21">
        <v>1.07</v>
      </c>
      <c r="L49" s="21">
        <v>1.07</v>
      </c>
      <c r="M49" s="21">
        <v>1.07</v>
      </c>
    </row>
  </sheetData>
  <mergeCells count="27">
    <mergeCell ref="B2:N2"/>
    <mergeCell ref="C13:E13"/>
    <mergeCell ref="C21:E21"/>
    <mergeCell ref="F4:F6"/>
    <mergeCell ref="G4:G6"/>
    <mergeCell ref="H5:H6"/>
    <mergeCell ref="B4:B6"/>
    <mergeCell ref="C4:C6"/>
    <mergeCell ref="D4:D6"/>
    <mergeCell ref="E4:E6"/>
    <mergeCell ref="I4:N5"/>
    <mergeCell ref="B14:N14"/>
    <mergeCell ref="B7:N7"/>
    <mergeCell ref="C20:E20"/>
    <mergeCell ref="C42:E42"/>
    <mergeCell ref="C41:E41"/>
    <mergeCell ref="B35:N35"/>
    <mergeCell ref="F25:F27"/>
    <mergeCell ref="B28:N28"/>
    <mergeCell ref="C34:E34"/>
    <mergeCell ref="H26:H27"/>
    <mergeCell ref="E25:E27"/>
    <mergeCell ref="B25:B27"/>
    <mergeCell ref="C25:C27"/>
    <mergeCell ref="D25:D27"/>
    <mergeCell ref="G25:G27"/>
    <mergeCell ref="I25:N2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19"/>
  <sheetViews>
    <sheetView workbookViewId="0">
      <selection activeCell="H14" sqref="H14"/>
    </sheetView>
  </sheetViews>
  <sheetFormatPr defaultColWidth="9.140625" defaultRowHeight="15.75" x14ac:dyDescent="0.25"/>
  <cols>
    <col min="1" max="1" width="9.140625" style="2"/>
    <col min="2" max="2" width="4.7109375" style="8" customWidth="1"/>
    <col min="3" max="3" width="37.28515625" style="7" customWidth="1"/>
    <col min="4" max="4" width="14.28515625" style="2" customWidth="1"/>
    <col min="5" max="5" width="7.5703125" style="2" customWidth="1"/>
    <col min="6" max="6" width="7.42578125" style="2" customWidth="1"/>
    <col min="7" max="7" width="20.42578125" style="2" customWidth="1"/>
    <col min="8" max="8" width="29.28515625" style="2" customWidth="1"/>
    <col min="9" max="16384" width="9.140625" style="2"/>
  </cols>
  <sheetData>
    <row r="3" spans="2:8" ht="87.75" customHeight="1" x14ac:dyDescent="0.25">
      <c r="B3" s="3" t="s">
        <v>13</v>
      </c>
      <c r="C3" s="3" t="s">
        <v>14</v>
      </c>
      <c r="D3" s="3" t="s">
        <v>15</v>
      </c>
      <c r="E3" s="4" t="s">
        <v>16</v>
      </c>
      <c r="F3" s="4" t="s">
        <v>17</v>
      </c>
      <c r="G3" s="3" t="s">
        <v>18</v>
      </c>
      <c r="H3" s="3" t="s">
        <v>19</v>
      </c>
    </row>
    <row r="4" spans="2:8" ht="63" x14ac:dyDescent="0.25">
      <c r="B4" s="5">
        <v>1</v>
      </c>
      <c r="C4" s="6" t="s">
        <v>33</v>
      </c>
      <c r="D4" s="5"/>
      <c r="E4" s="5"/>
      <c r="F4" s="5"/>
      <c r="G4" s="5"/>
      <c r="H4" s="5"/>
    </row>
    <row r="5" spans="2:8" x14ac:dyDescent="0.25">
      <c r="B5" s="9">
        <f>B4+1</f>
        <v>2</v>
      </c>
      <c r="C5" s="10" t="s">
        <v>20</v>
      </c>
      <c r="D5" s="11"/>
      <c r="E5" s="11"/>
      <c r="F5" s="11"/>
      <c r="G5" s="11"/>
      <c r="H5" s="11"/>
    </row>
    <row r="6" spans="2:8" x14ac:dyDescent="0.25">
      <c r="B6" s="9">
        <f t="shared" ref="B6:B16" si="0">B5+1</f>
        <v>3</v>
      </c>
      <c r="C6" s="12" t="s">
        <v>22</v>
      </c>
      <c r="D6" s="11"/>
      <c r="E6" s="11"/>
      <c r="F6" s="11"/>
      <c r="G6" s="11"/>
      <c r="H6" s="11"/>
    </row>
    <row r="7" spans="2:8" x14ac:dyDescent="0.25">
      <c r="B7" s="9">
        <f t="shared" si="0"/>
        <v>4</v>
      </c>
      <c r="C7" s="12" t="s">
        <v>23</v>
      </c>
      <c r="D7" s="11"/>
      <c r="E7" s="11"/>
      <c r="F7" s="11"/>
      <c r="G7" s="11"/>
      <c r="H7" s="11"/>
    </row>
    <row r="8" spans="2:8" x14ac:dyDescent="0.25">
      <c r="B8" s="9">
        <f t="shared" si="0"/>
        <v>5</v>
      </c>
      <c r="C8" s="12" t="s">
        <v>24</v>
      </c>
      <c r="D8" s="11"/>
      <c r="E8" s="11"/>
      <c r="F8" s="11"/>
      <c r="G8" s="11"/>
      <c r="H8" s="11"/>
    </row>
    <row r="9" spans="2:8" x14ac:dyDescent="0.25">
      <c r="B9" s="9">
        <f t="shared" si="0"/>
        <v>6</v>
      </c>
      <c r="C9" s="12" t="s">
        <v>25</v>
      </c>
      <c r="D9" s="11"/>
      <c r="E9" s="11"/>
      <c r="F9" s="11"/>
      <c r="G9" s="11"/>
      <c r="H9" s="11"/>
    </row>
    <row r="10" spans="2:8" x14ac:dyDescent="0.25">
      <c r="B10" s="9">
        <f t="shared" si="0"/>
        <v>7</v>
      </c>
      <c r="C10" s="12" t="s">
        <v>26</v>
      </c>
      <c r="D10" s="11"/>
      <c r="E10" s="11"/>
      <c r="F10" s="11"/>
      <c r="G10" s="11"/>
      <c r="H10" s="11"/>
    </row>
    <row r="11" spans="2:8" x14ac:dyDescent="0.25">
      <c r="B11" s="9">
        <f t="shared" si="0"/>
        <v>8</v>
      </c>
      <c r="C11" s="12" t="s">
        <v>27</v>
      </c>
      <c r="D11" s="11"/>
      <c r="E11" s="11"/>
      <c r="F11" s="11"/>
      <c r="G11" s="11"/>
      <c r="H11" s="11"/>
    </row>
    <row r="12" spans="2:8" x14ac:dyDescent="0.25">
      <c r="B12" s="9">
        <f t="shared" si="0"/>
        <v>9</v>
      </c>
      <c r="C12" s="12" t="s">
        <v>28</v>
      </c>
      <c r="D12" s="11"/>
      <c r="E12" s="11"/>
      <c r="F12" s="11"/>
      <c r="G12" s="11"/>
      <c r="H12" s="11"/>
    </row>
    <row r="13" spans="2:8" x14ac:dyDescent="0.25">
      <c r="B13" s="9">
        <f t="shared" si="0"/>
        <v>10</v>
      </c>
      <c r="C13" s="12" t="s">
        <v>29</v>
      </c>
      <c r="D13" s="11"/>
      <c r="E13" s="11"/>
      <c r="F13" s="11"/>
      <c r="G13" s="11"/>
      <c r="H13" s="11"/>
    </row>
    <row r="14" spans="2:8" x14ac:dyDescent="0.25">
      <c r="B14" s="9">
        <f t="shared" si="0"/>
        <v>11</v>
      </c>
      <c r="C14" s="12" t="s">
        <v>30</v>
      </c>
      <c r="D14" s="11"/>
      <c r="E14" s="11"/>
      <c r="F14" s="11"/>
      <c r="G14" s="11"/>
      <c r="H14" s="11"/>
    </row>
    <row r="15" spans="2:8" ht="31.5" x14ac:dyDescent="0.25">
      <c r="B15" s="9">
        <f t="shared" si="0"/>
        <v>12</v>
      </c>
      <c r="C15" s="12" t="s">
        <v>31</v>
      </c>
      <c r="D15" s="11"/>
      <c r="E15" s="11"/>
      <c r="F15" s="11"/>
      <c r="G15" s="11"/>
      <c r="H15" s="11"/>
    </row>
    <row r="16" spans="2:8" ht="27" customHeight="1" x14ac:dyDescent="0.25">
      <c r="B16" s="9">
        <f t="shared" si="0"/>
        <v>13</v>
      </c>
      <c r="C16" s="10" t="s">
        <v>21</v>
      </c>
      <c r="D16" s="11"/>
      <c r="E16" s="11"/>
      <c r="F16" s="11"/>
      <c r="G16" s="11"/>
      <c r="H16" s="11"/>
    </row>
    <row r="19" spans="2:2" x14ac:dyDescent="0.25">
      <c r="B19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2</vt:lpstr>
      <vt:lpstr>РИСКИ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2023-09-25T07:49:03Z</dcterms:modified>
</cp:coreProperties>
</file>