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BA4BE5D7-6B4F-4D19-BB25-470A6887E9FA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J22" i="6" l="1"/>
  <c r="J21" i="6"/>
  <c r="J9" i="6"/>
  <c r="J8" i="6"/>
  <c r="E9" i="6" l="1"/>
  <c r="E8" i="6"/>
  <c r="H18" i="6" l="1"/>
  <c r="F13" i="6" l="1"/>
  <c r="H13" i="6"/>
  <c r="I13" i="6"/>
  <c r="J13" i="6"/>
  <c r="K13" i="6"/>
  <c r="L13" i="6"/>
  <c r="M13" i="6"/>
  <c r="N13" i="6"/>
  <c r="D22" i="6" l="1"/>
  <c r="D21" i="6"/>
  <c r="J26" i="6" l="1"/>
  <c r="K26" i="6"/>
  <c r="L26" i="6"/>
  <c r="M26" i="6"/>
  <c r="G9" i="6"/>
  <c r="E22" i="6" s="1"/>
  <c r="G8" i="6"/>
  <c r="E21" i="6" s="1"/>
  <c r="I26" i="6" l="1"/>
  <c r="F26" i="6" l="1"/>
  <c r="N26" i="6"/>
  <c r="H22" i="6" l="1"/>
  <c r="G22" i="6" s="1"/>
  <c r="H21" i="6"/>
  <c r="G21" i="6" s="1"/>
  <c r="F8" i="6" l="1"/>
  <c r="M23" i="6" l="1"/>
  <c r="M27" i="6" s="1"/>
  <c r="L23" i="6"/>
  <c r="L27" i="6" s="1"/>
  <c r="K23" i="6"/>
  <c r="K27" i="6" s="1"/>
  <c r="J23" i="6"/>
  <c r="J27" i="6" s="1"/>
  <c r="J10" i="6"/>
  <c r="J14" i="6" s="1"/>
  <c r="K10" i="6"/>
  <c r="K14" i="6" s="1"/>
  <c r="L10" i="6"/>
  <c r="L14" i="6" s="1"/>
  <c r="M10" i="6"/>
  <c r="M14" i="6" s="1"/>
  <c r="N8" i="6" l="1"/>
  <c r="I10" i="6" l="1"/>
  <c r="I14" i="6" s="1"/>
  <c r="C21" i="6"/>
  <c r="C22" i="6"/>
  <c r="N9" i="6" l="1"/>
  <c r="F9" i="6"/>
  <c r="F10" i="6" s="1"/>
  <c r="F14" i="6" s="1"/>
  <c r="F22" i="6"/>
  <c r="H26" i="6"/>
  <c r="N10" i="6" l="1"/>
  <c r="N14" i="6" s="1"/>
  <c r="F21" i="6"/>
  <c r="F23" i="6" s="1"/>
  <c r="I23" i="6"/>
  <c r="I27" i="6" s="1"/>
  <c r="N21" i="6"/>
  <c r="N22" i="6"/>
  <c r="N23" i="6" l="1"/>
  <c r="N27" i="6" s="1"/>
  <c r="F27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<sst xmlns="http://schemas.openxmlformats.org/spreadsheetml/2006/main" count="71" uniqueCount="48">
  <si>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</si>
  <si>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</si>
  <si>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</si>
  <si>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</si>
  <si>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</si>
  <si>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</si>
  <si>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</si>
  <si>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</si>
  <si>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</si>
  <si>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</si>
  <si>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</si>
  <si>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</si>
  <si>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</si>
  <si>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</si>
  <si>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</si>
  <si>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</si>
  <si>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</si>
  <si>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</si>
  <si>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</si>
  <si>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</si>
  <si>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</si>
  <si>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</si>
  <si>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</si>
  <si>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</si>
  <si>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</si>
  <si>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</si>
  <si>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</si>
  <si>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</si>
  <si>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</si>
  <si>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</si>
  <si>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</si>
  <si>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</si>
  <si>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r>
      <t>Средняя цена за ед.</t>
    </r>
    <r>
      <rPr>
        <b/>
        <sz val="10"/>
        <color rgb="FFFF0000"/>
        <rFont val="Times New Roman"/>
        <family val="1"/>
        <charset val="204"/>
      </rPr>
      <t>, без НДС</t>
    </r>
  </si>
  <si>
    <t>1.1</t>
  </si>
  <si>
    <t>Стоимость предложения (потенциальные поставщики), рублей без НДС</t>
  </si>
  <si>
    <t>2024 г.</t>
  </si>
  <si>
    <t>2025 г.</t>
  </si>
  <si>
    <t>Затраты за жизненный цикл</t>
  </si>
  <si>
    <t>2026 г.</t>
  </si>
  <si>
    <t>1.2</t>
  </si>
  <si>
    <t>2027 г.</t>
  </si>
  <si>
    <t>Единица измерения: тыс. руб. с НДС</t>
  </si>
  <si>
    <t>2028 г.</t>
  </si>
  <si>
    <t>Итого за период 2024-2028 гг.</t>
  </si>
  <si>
    <t>ООО "Бизкомм"</t>
  </si>
  <si>
    <t>FPD-13-DS-4212B5 c дисками SSD общим полезным объемом 165 ТБ</t>
  </si>
  <si>
    <t>FPD-13-DS-4212B5 c дисками SSD общим полезным объемом 87 ТБ</t>
  </si>
  <si>
    <t>Расчет стоимости проекта  «Приобретение серверного оборудования 2025»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</si>
</sst>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164" fontId="10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</cellStyleXfs>
  <cellXfs count="68">
    <xf numFmtId="0" fontId="0" fillId="0" borderId="0" xfId="0"/>
    <xf numFmtId="0" fontId="2" fillId="0" borderId="0" xfId="0" applyFont="1"/>
    <xf numFmtId="0" fontId="7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horizontal="left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15" fillId="0" borderId="0" xfId="0" applyFont="1" applyFill="1" applyBorder="1" applyAlignment="1"/>
    <xf numFmtId="4" fontId="15" fillId="0" borderId="0" xfId="0" applyNumberFormat="1" applyFont="1" applyFill="1" applyBorder="1"/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" fontId="15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horizontal="center"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4" fontId="16" fillId="7" borderId="6" xfId="0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center" wrapText="1"/>
    </xf>
    <xf numFmtId="4" fontId="16" fillId="7" borderId="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8" fillId="4" borderId="1" xfId="2" applyNumberFormat="1" applyFont="1" applyFill="1" applyBorder="1" applyAlignment="1">
      <alignment horizontal="center" vertical="center" wrapText="1"/>
    </xf>
    <xf numFmtId="4" fontId="17" fillId="4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4" fontId="8" fillId="5" borderId="1" xfId="2" applyNumberFormat="1" applyFont="1" applyFill="1" applyBorder="1" applyAlignment="1">
      <alignment horizontal="center" vertical="center" wrapText="1"/>
    </xf>
    <xf numFmtId="4" fontId="17" fillId="5" borderId="1" xfId="2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4" fontId="15" fillId="0" borderId="0" xfId="0" applyNumberFormat="1" applyFont="1"/>
    <xf numFmtId="4" fontId="17" fillId="2" borderId="0" xfId="0" applyNumberFormat="1" applyFont="1" applyFill="1" applyBorder="1" applyAlignment="1"/>
    <xf numFmtId="4" fontId="8" fillId="2" borderId="0" xfId="0" applyNumberFormat="1" applyFont="1" applyFill="1" applyBorder="1" applyAlignment="1"/>
    <xf numFmtId="4" fontId="15" fillId="0" borderId="0" xfId="0" applyNumberFormat="1" applyFont="1" applyFill="1" applyBorder="1" applyAlignment="1"/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N27"/>
  <sheetViews>
    <sheetView tabSelected="1" zoomScale="70" zoomScaleNormal="70" workbookViewId="0">
      <selection activeCell="B3" sqref="B3"/>
    </sheetView>
  </sheetViews>
  <sheetFormatPr defaultColWidth="9.140625" defaultRowHeight="12.75" outlineLevelCol="2" x14ac:dyDescent="0.2"/>
  <cols>
    <col min="1" max="1" width="9.140625" style="15"/>
    <col min="2" max="2" width="15.28515625" style="15" customWidth="1"/>
    <col min="3" max="3" width="68.5703125" style="29" customWidth="1"/>
    <col min="4" max="4" width="13.85546875" style="26" customWidth="1"/>
    <col min="5" max="5" width="13.7109375" style="27" customWidth="1"/>
    <col min="6" max="6" width="16.85546875" style="27" customWidth="1"/>
    <col min="7" max="7" width="16.85546875" style="27" hidden="1" customWidth="1" outlineLevel="2"/>
    <col min="8" max="8" width="18.7109375" style="15" hidden="1" customWidth="1" outlineLevel="2"/>
    <col min="9" max="9" width="15.7109375" style="15" customWidth="1" outlineLevel="1" collapsed="1"/>
    <col min="10" max="11" width="14.140625" style="15" customWidth="1" outlineLevel="1"/>
    <col min="12" max="13" width="16" style="15" customWidth="1" outlineLevel="1"/>
    <col min="14" max="14" width="19.5703125" style="15" customWidth="1"/>
    <col min="15" max="15" width="10.5703125" style="15" bestFit="1" customWidth="1"/>
    <col min="16" max="16384" width="9.140625" style="15"/>
  </cols>
  <sheetData>
    <row r="1" spans="2:14" s="16" customFormat="1" x14ac:dyDescent="0.2">
      <c r="C1" s="15"/>
      <c r="D1" s="15"/>
      <c r="E1" s="15"/>
      <c r="F1" s="15"/>
      <c r="G1" s="15"/>
      <c r="H1" s="15"/>
    </row>
    <row r="2" spans="2:14" s="16" customFormat="1" x14ac:dyDescent="0.2">
      <c r="B2" s="31" t="s">
        <v>47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2:14" s="16" customFormat="1" x14ac:dyDescent="0.2">
      <c r="B3" s="17" t="s">
        <v>5</v>
      </c>
      <c r="C3" s="18"/>
      <c r="D3" s="19"/>
      <c r="E3" s="19"/>
      <c r="F3" s="19"/>
      <c r="G3" s="19"/>
      <c r="H3" s="19"/>
      <c r="I3" s="20"/>
      <c r="J3" s="20"/>
      <c r="K3" s="20"/>
      <c r="L3" s="20"/>
      <c r="M3" s="20"/>
    </row>
    <row r="4" spans="2:14" s="16" customFormat="1" ht="63.75" x14ac:dyDescent="0.2">
      <c r="B4" s="32" t="s">
        <v>3</v>
      </c>
      <c r="C4" s="32" t="s">
        <v>1</v>
      </c>
      <c r="D4" s="32" t="s">
        <v>4</v>
      </c>
      <c r="E4" s="32" t="s">
        <v>2</v>
      </c>
      <c r="F4" s="32" t="s">
        <v>6</v>
      </c>
      <c r="G4" s="33" t="s">
        <v>32</v>
      </c>
      <c r="H4" s="30" t="s">
        <v>34</v>
      </c>
      <c r="I4" s="34" t="s">
        <v>37</v>
      </c>
      <c r="J4" s="35"/>
      <c r="K4" s="35"/>
      <c r="L4" s="35"/>
      <c r="M4" s="35"/>
      <c r="N4" s="36"/>
    </row>
    <row r="5" spans="2:14" x14ac:dyDescent="0.2">
      <c r="B5" s="32"/>
      <c r="C5" s="32"/>
      <c r="D5" s="32"/>
      <c r="E5" s="32"/>
      <c r="F5" s="32"/>
      <c r="G5" s="33"/>
      <c r="H5" s="37" t="s">
        <v>44</v>
      </c>
      <c r="I5" s="38"/>
      <c r="J5" s="39"/>
      <c r="K5" s="39"/>
      <c r="L5" s="39"/>
      <c r="M5" s="39"/>
      <c r="N5" s="40"/>
    </row>
    <row r="6" spans="2:14" ht="25.5" x14ac:dyDescent="0.2">
      <c r="B6" s="32"/>
      <c r="C6" s="32"/>
      <c r="D6" s="32"/>
      <c r="E6" s="32"/>
      <c r="F6" s="32"/>
      <c r="G6" s="33"/>
      <c r="H6" s="41"/>
      <c r="I6" s="42" t="s">
        <v>35</v>
      </c>
      <c r="J6" s="42" t="s">
        <v>36</v>
      </c>
      <c r="K6" s="42" t="s">
        <v>38</v>
      </c>
      <c r="L6" s="42" t="s">
        <v>40</v>
      </c>
      <c r="M6" s="42" t="s">
        <v>42</v>
      </c>
      <c r="N6" s="42" t="s">
        <v>43</v>
      </c>
    </row>
    <row r="7" spans="2:14" x14ac:dyDescent="0.2">
      <c r="B7" s="43" t="s">
        <v>7</v>
      </c>
      <c r="C7" s="44"/>
      <c r="D7" s="44"/>
      <c r="E7" s="45"/>
      <c r="F7" s="45"/>
      <c r="G7" s="45"/>
      <c r="H7" s="45"/>
      <c r="I7" s="45"/>
      <c r="J7" s="45"/>
      <c r="K7" s="45"/>
      <c r="L7" s="45"/>
      <c r="M7" s="45"/>
      <c r="N7" s="46"/>
    </row>
    <row r="8" spans="2:14" ht="15" x14ac:dyDescent="0.2">
      <c r="B8" s="47" t="s">
        <v>33</v>
      </c>
      <c r="C8" s="13" t="s">
        <v>45</v>
      </c>
      <c r="D8" s="66">
        <v>1</v>
      </c>
      <c r="E8" s="21">
        <f>H8/1000</f>
        <v>67731.459000000003</v>
      </c>
      <c r="F8" s="22">
        <f>SUM(I8:M8)</f>
        <v>67731.459000000003</v>
      </c>
      <c r="G8" s="49">
        <f>H8/1000</f>
        <v>67731.459000000003</v>
      </c>
      <c r="H8" s="14">
        <v>67731459</v>
      </c>
      <c r="I8" s="22"/>
      <c r="J8" s="22">
        <f>E8*D8</f>
        <v>67731.459000000003</v>
      </c>
      <c r="K8" s="22"/>
      <c r="L8" s="22"/>
      <c r="M8" s="22"/>
      <c r="N8" s="23">
        <f>SUM(I8:M8)</f>
        <v>67731.459000000003</v>
      </c>
    </row>
    <row r="9" spans="2:14" ht="15" x14ac:dyDescent="0.2">
      <c r="B9" s="47" t="s">
        <v>39</v>
      </c>
      <c r="C9" s="13" t="s">
        <v>46</v>
      </c>
      <c r="D9" s="67">
        <v>1</v>
      </c>
      <c r="E9" s="21">
        <f>H9/1000</f>
        <v>52580.347999999998</v>
      </c>
      <c r="F9" s="22">
        <f>SUM(I9:M9)</f>
        <v>52580.347999999998</v>
      </c>
      <c r="G9" s="49">
        <f t="shared" ref="G9" si="0">H9/1000</f>
        <v>52580.347999999998</v>
      </c>
      <c r="H9" s="14">
        <v>52580348</v>
      </c>
      <c r="I9" s="22"/>
      <c r="J9" s="22">
        <f>E9*D9</f>
        <v>52580.347999999998</v>
      </c>
      <c r="K9" s="22"/>
      <c r="L9" s="22"/>
      <c r="M9" s="22"/>
      <c r="N9" s="23">
        <f t="shared" ref="N9" si="1">SUM(I9:M9)</f>
        <v>52580.347999999998</v>
      </c>
    </row>
    <row r="10" spans="2:14" x14ac:dyDescent="0.2">
      <c r="B10" s="24"/>
      <c r="C10" s="51" t="s">
        <v>0</v>
      </c>
      <c r="D10" s="51"/>
      <c r="E10" s="52"/>
      <c r="F10" s="24">
        <f>SUM(F8:F9)</f>
        <v>120311.807</v>
      </c>
      <c r="G10" s="24"/>
      <c r="H10" s="53"/>
      <c r="I10" s="54">
        <f t="shared" ref="I10:N10" si="2">SUM(I8:I9)</f>
        <v>0</v>
      </c>
      <c r="J10" s="54">
        <f t="shared" si="2"/>
        <v>120311.807</v>
      </c>
      <c r="K10" s="54">
        <f t="shared" si="2"/>
        <v>0</v>
      </c>
      <c r="L10" s="54">
        <f t="shared" si="2"/>
        <v>0</v>
      </c>
      <c r="M10" s="54">
        <f t="shared" si="2"/>
        <v>0</v>
      </c>
      <c r="N10" s="54">
        <f t="shared" si="2"/>
        <v>120311.807</v>
      </c>
    </row>
    <row r="11" spans="2:14" x14ac:dyDescent="0.2">
      <c r="B11" s="43" t="s">
        <v>8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/>
    </row>
    <row r="12" spans="2:14" ht="15" x14ac:dyDescent="0.2">
      <c r="B12" s="22" t="s">
        <v>9</v>
      </c>
      <c r="C12" s="13"/>
      <c r="D12" s="48"/>
      <c r="E12" s="22"/>
      <c r="F12" s="22"/>
      <c r="G12" s="49"/>
      <c r="H12" s="14"/>
      <c r="I12" s="22"/>
      <c r="J12" s="55"/>
      <c r="K12" s="55"/>
      <c r="L12" s="55"/>
      <c r="M12" s="55"/>
      <c r="N12" s="22"/>
    </row>
    <row r="13" spans="2:14" x14ac:dyDescent="0.2">
      <c r="B13" s="24"/>
      <c r="C13" s="52" t="s">
        <v>0</v>
      </c>
      <c r="D13" s="52"/>
      <c r="E13" s="52"/>
      <c r="F13" s="24">
        <f>SUM(F12:F12)</f>
        <v>0</v>
      </c>
      <c r="G13" s="24"/>
      <c r="H13" s="24">
        <f>H12</f>
        <v>0</v>
      </c>
      <c r="I13" s="24">
        <f t="shared" ref="I13:N13" si="3">SUM(I12:I12)</f>
        <v>0</v>
      </c>
      <c r="J13" s="24">
        <f t="shared" si="3"/>
        <v>0</v>
      </c>
      <c r="K13" s="24">
        <f t="shared" si="3"/>
        <v>0</v>
      </c>
      <c r="L13" s="24">
        <f t="shared" si="3"/>
        <v>0</v>
      </c>
      <c r="M13" s="24">
        <f t="shared" si="3"/>
        <v>0</v>
      </c>
      <c r="N13" s="24">
        <f t="shared" si="3"/>
        <v>0</v>
      </c>
    </row>
    <row r="14" spans="2:14" x14ac:dyDescent="0.2">
      <c r="B14" s="25"/>
      <c r="C14" s="56" t="s">
        <v>10</v>
      </c>
      <c r="D14" s="56"/>
      <c r="E14" s="56"/>
      <c r="F14" s="25">
        <f>SUM(F10,F13)</f>
        <v>120311.807</v>
      </c>
      <c r="G14" s="25"/>
      <c r="H14" s="57"/>
      <c r="I14" s="58">
        <f t="shared" ref="I14:N14" si="4">SUM(I10,I13)</f>
        <v>0</v>
      </c>
      <c r="J14" s="58">
        <f t="shared" si="4"/>
        <v>120311.807</v>
      </c>
      <c r="K14" s="58">
        <f t="shared" si="4"/>
        <v>0</v>
      </c>
      <c r="L14" s="58">
        <f t="shared" si="4"/>
        <v>0</v>
      </c>
      <c r="M14" s="58">
        <f t="shared" si="4"/>
        <v>0</v>
      </c>
      <c r="N14" s="58">
        <f t="shared" si="4"/>
        <v>120311.807</v>
      </c>
    </row>
    <row r="15" spans="2:14" x14ac:dyDescent="0.2">
      <c r="B15" s="59"/>
      <c r="C15" s="60"/>
      <c r="E15" s="26"/>
      <c r="F15" s="26"/>
      <c r="G15" s="26"/>
      <c r="H15" s="59"/>
      <c r="I15" s="59"/>
      <c r="J15" s="59"/>
      <c r="K15" s="59"/>
      <c r="L15" s="59"/>
      <c r="M15" s="59"/>
      <c r="N15" s="59"/>
    </row>
    <row r="16" spans="2:14" x14ac:dyDescent="0.2">
      <c r="B16" s="61" t="s">
        <v>41</v>
      </c>
      <c r="C16" s="62"/>
      <c r="D16" s="63"/>
      <c r="E16" s="63"/>
      <c r="F16" s="63"/>
      <c r="G16" s="63"/>
      <c r="H16" s="63"/>
      <c r="I16" s="20"/>
      <c r="J16" s="20"/>
      <c r="K16" s="20"/>
      <c r="L16" s="20"/>
      <c r="M16" s="20"/>
      <c r="N16" s="20"/>
    </row>
    <row r="17" spans="2:14" ht="63.75" x14ac:dyDescent="0.2">
      <c r="B17" s="32" t="s">
        <v>3</v>
      </c>
      <c r="C17" s="32" t="s">
        <v>1</v>
      </c>
      <c r="D17" s="32" t="s">
        <v>4</v>
      </c>
      <c r="E17" s="32" t="s">
        <v>2</v>
      </c>
      <c r="F17" s="32" t="s">
        <v>6</v>
      </c>
      <c r="G17" s="33" t="s">
        <v>32</v>
      </c>
      <c r="H17" s="30" t="s">
        <v>34</v>
      </c>
      <c r="I17" s="34" t="s">
        <v>37</v>
      </c>
      <c r="J17" s="35"/>
      <c r="K17" s="35"/>
      <c r="L17" s="35"/>
      <c r="M17" s="35"/>
      <c r="N17" s="36"/>
    </row>
    <row r="18" spans="2:14" x14ac:dyDescent="0.2">
      <c r="B18" s="32"/>
      <c r="C18" s="32"/>
      <c r="D18" s="32"/>
      <c r="E18" s="32"/>
      <c r="F18" s="32"/>
      <c r="G18" s="33"/>
      <c r="H18" s="37" t="str">
        <f>H5</f>
        <v>ООО "Бизкомм"</v>
      </c>
      <c r="I18" s="38"/>
      <c r="J18" s="39"/>
      <c r="K18" s="39"/>
      <c r="L18" s="39"/>
      <c r="M18" s="39"/>
      <c r="N18" s="40"/>
    </row>
    <row r="19" spans="2:14" ht="25.5" x14ac:dyDescent="0.2">
      <c r="B19" s="32"/>
      <c r="C19" s="32"/>
      <c r="D19" s="32"/>
      <c r="E19" s="32"/>
      <c r="F19" s="32"/>
      <c r="G19" s="33"/>
      <c r="H19" s="41"/>
      <c r="I19" s="42" t="s">
        <v>35</v>
      </c>
      <c r="J19" s="42" t="s">
        <v>36</v>
      </c>
      <c r="K19" s="42" t="s">
        <v>38</v>
      </c>
      <c r="L19" s="42" t="s">
        <v>40</v>
      </c>
      <c r="M19" s="42" t="s">
        <v>42</v>
      </c>
      <c r="N19" s="42" t="s">
        <v>43</v>
      </c>
    </row>
    <row r="20" spans="2:14" x14ac:dyDescent="0.2">
      <c r="B20" s="64" t="s">
        <v>7</v>
      </c>
      <c r="C20" s="65"/>
      <c r="D20" s="65"/>
      <c r="E20" s="64"/>
      <c r="F20" s="64"/>
      <c r="G20" s="64"/>
      <c r="H20" s="64"/>
      <c r="I20" s="64"/>
      <c r="J20" s="64"/>
      <c r="K20" s="64"/>
      <c r="L20" s="64"/>
      <c r="M20" s="64"/>
      <c r="N20" s="64"/>
    </row>
    <row r="21" spans="2:14" ht="15" x14ac:dyDescent="0.2">
      <c r="B21" s="47" t="s">
        <v>33</v>
      </c>
      <c r="C21" s="13" t="str">
        <f>C8</f>
        <v>FPD-13-DS-4212B5 c дисками SSD общим полезным объемом 165 ТБ</v>
      </c>
      <c r="D21" s="66">
        <f>D8</f>
        <v>1</v>
      </c>
      <c r="E21" s="21">
        <f>ROUND(E8*1.2,5)</f>
        <v>81277.750799999994</v>
      </c>
      <c r="F21" s="22">
        <f>SUM(I21:M21)</f>
        <v>81277.750799999994</v>
      </c>
      <c r="G21" s="49">
        <f>H21/1000</f>
        <v>67731.459000000003</v>
      </c>
      <c r="H21" s="14">
        <f>H8</f>
        <v>67731459</v>
      </c>
      <c r="I21" s="22"/>
      <c r="J21" s="22">
        <f>D21*E21</f>
        <v>81277.750799999994</v>
      </c>
      <c r="K21" s="22"/>
      <c r="L21" s="22"/>
      <c r="M21" s="22"/>
      <c r="N21" s="23">
        <f>SUM(I21:M21)</f>
        <v>81277.750799999994</v>
      </c>
    </row>
    <row r="22" spans="2:14" ht="15" x14ac:dyDescent="0.2">
      <c r="B22" s="47" t="s">
        <v>39</v>
      </c>
      <c r="C22" s="13" t="str">
        <f>C9</f>
        <v>FPD-13-DS-4212B5 c дисками SSD общим полезным объемом 87 ТБ</v>
      </c>
      <c r="D22" s="66">
        <f>D9</f>
        <v>1</v>
      </c>
      <c r="E22" s="21">
        <f>ROUND(E9*1.2,5)</f>
        <v>63096.417600000001</v>
      </c>
      <c r="F22" s="22">
        <f t="shared" ref="F22" si="5">SUM(I22:M22)</f>
        <v>63096.417600000001</v>
      </c>
      <c r="G22" s="49">
        <f t="shared" ref="G22" si="6">H22/1000</f>
        <v>52580.347999999998</v>
      </c>
      <c r="H22" s="14">
        <f>H9</f>
        <v>52580348</v>
      </c>
      <c r="I22" s="22"/>
      <c r="J22" s="22">
        <f>D22*E22</f>
        <v>63096.417600000001</v>
      </c>
      <c r="K22" s="22"/>
      <c r="L22" s="22"/>
      <c r="M22" s="22"/>
      <c r="N22" s="23">
        <f t="shared" ref="N22" si="7">SUM(I22:M22)</f>
        <v>63096.417600000001</v>
      </c>
    </row>
    <row r="23" spans="2:14" x14ac:dyDescent="0.2">
      <c r="B23" s="24"/>
      <c r="C23" s="51" t="s">
        <v>0</v>
      </c>
      <c r="D23" s="51"/>
      <c r="E23" s="52"/>
      <c r="F23" s="24">
        <f>SUM(F21:F22)</f>
        <v>144374.1684</v>
      </c>
      <c r="G23" s="24"/>
      <c r="H23" s="53"/>
      <c r="I23" s="54">
        <f t="shared" ref="I23:N23" si="8">SUM(I21:I22)</f>
        <v>0</v>
      </c>
      <c r="J23" s="54">
        <f t="shared" si="8"/>
        <v>144374.1684</v>
      </c>
      <c r="K23" s="54">
        <f t="shared" si="8"/>
        <v>0</v>
      </c>
      <c r="L23" s="54">
        <f t="shared" si="8"/>
        <v>0</v>
      </c>
      <c r="M23" s="54">
        <f t="shared" si="8"/>
        <v>0</v>
      </c>
      <c r="N23" s="54">
        <f t="shared" si="8"/>
        <v>144374.1684</v>
      </c>
    </row>
    <row r="24" spans="2:14" x14ac:dyDescent="0.2">
      <c r="B24" s="43" t="s">
        <v>8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/>
    </row>
    <row r="25" spans="2:14" x14ac:dyDescent="0.2">
      <c r="B25" s="22" t="s">
        <v>9</v>
      </c>
      <c r="C25" s="28"/>
      <c r="D25" s="50"/>
      <c r="E25" s="22"/>
      <c r="F25" s="22"/>
      <c r="G25" s="22"/>
      <c r="H25" s="14"/>
      <c r="I25" s="55"/>
      <c r="J25" s="55"/>
      <c r="K25" s="55"/>
      <c r="L25" s="55"/>
      <c r="M25" s="55"/>
      <c r="N25" s="22"/>
    </row>
    <row r="26" spans="2:14" x14ac:dyDescent="0.2">
      <c r="B26" s="24"/>
      <c r="C26" s="52" t="s">
        <v>0</v>
      </c>
      <c r="D26" s="52"/>
      <c r="E26" s="52"/>
      <c r="F26" s="24">
        <f>SUM(F25:F25)</f>
        <v>0</v>
      </c>
      <c r="G26" s="24"/>
      <c r="H26" s="24">
        <f>H25</f>
        <v>0</v>
      </c>
      <c r="I26" s="24">
        <f t="shared" ref="I26:N26" si="9">SUM(I25:I25)</f>
        <v>0</v>
      </c>
      <c r="J26" s="24">
        <f t="shared" si="9"/>
        <v>0</v>
      </c>
      <c r="K26" s="24">
        <f t="shared" si="9"/>
        <v>0</v>
      </c>
      <c r="L26" s="24">
        <f t="shared" si="9"/>
        <v>0</v>
      </c>
      <c r="M26" s="24">
        <f t="shared" si="9"/>
        <v>0</v>
      </c>
      <c r="N26" s="24">
        <f t="shared" si="9"/>
        <v>0</v>
      </c>
    </row>
    <row r="27" spans="2:14" x14ac:dyDescent="0.2">
      <c r="B27" s="25"/>
      <c r="C27" s="56" t="s">
        <v>10</v>
      </c>
      <c r="D27" s="56"/>
      <c r="E27" s="56"/>
      <c r="F27" s="25">
        <f>SUM(F26,F23)</f>
        <v>144374.1684</v>
      </c>
      <c r="G27" s="25"/>
      <c r="H27" s="57"/>
      <c r="I27" s="58">
        <f t="shared" ref="I27:N27" si="10">SUM(I23,I26)</f>
        <v>0</v>
      </c>
      <c r="J27" s="58">
        <f t="shared" si="10"/>
        <v>144374.1684</v>
      </c>
      <c r="K27" s="58">
        <f t="shared" si="10"/>
        <v>0</v>
      </c>
      <c r="L27" s="58">
        <f t="shared" si="10"/>
        <v>0</v>
      </c>
      <c r="M27" s="58">
        <f t="shared" si="10"/>
        <v>0</v>
      </c>
      <c r="N27" s="58">
        <f t="shared" si="10"/>
        <v>144374.1684</v>
      </c>
    </row>
  </sheetData>
  <mergeCells count="27">
    <mergeCell ref="B2:N2"/>
    <mergeCell ref="C10:E10"/>
    <mergeCell ref="C14:E14"/>
    <mergeCell ref="F4:F6"/>
    <mergeCell ref="G4:G6"/>
    <mergeCell ref="H5:H6"/>
    <mergeCell ref="B4:B6"/>
    <mergeCell ref="C4:C6"/>
    <mergeCell ref="D4:D6"/>
    <mergeCell ref="E4:E6"/>
    <mergeCell ref="I4:N5"/>
    <mergeCell ref="B11:N11"/>
    <mergeCell ref="B7:N7"/>
    <mergeCell ref="C13:E13"/>
    <mergeCell ref="C27:E27"/>
    <mergeCell ref="C26:E26"/>
    <mergeCell ref="B24:N24"/>
    <mergeCell ref="F17:F19"/>
    <mergeCell ref="B20:N20"/>
    <mergeCell ref="C23:E23"/>
    <mergeCell ref="H18:H19"/>
    <mergeCell ref="E17:E19"/>
    <mergeCell ref="B17:B19"/>
    <mergeCell ref="C17:C19"/>
    <mergeCell ref="D17:D19"/>
    <mergeCell ref="G17:G19"/>
    <mergeCell ref="I17:N1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2"/>
    <col min="2" max="2" width="4.7109375" style="8" customWidth="1"/>
    <col min="3" max="3" width="37.28515625" style="7" customWidth="1"/>
    <col min="4" max="4" width="14.28515625" style="2" customWidth="1"/>
    <col min="5" max="5" width="7.5703125" style="2" customWidth="1"/>
    <col min="6" max="6" width="7.42578125" style="2" customWidth="1"/>
    <col min="7" max="7" width="20.42578125" style="2" customWidth="1"/>
    <col min="8" max="8" width="29.28515625" style="2" customWidth="1"/>
    <col min="9" max="16384" width="9.140625" style="2"/>
  </cols>
  <sheetData>
    <row r="3" spans="2:8" ht="87.75" customHeight="1" x14ac:dyDescent="0.25">
      <c r="B3" s="3" t="s">
        <v>11</v>
      </c>
      <c r="C3" s="3" t="s">
        <v>12</v>
      </c>
      <c r="D3" s="3" t="s">
        <v>13</v>
      </c>
      <c r="E3" s="4" t="s">
        <v>14</v>
      </c>
      <c r="F3" s="4" t="s">
        <v>15</v>
      </c>
      <c r="G3" s="3" t="s">
        <v>16</v>
      </c>
      <c r="H3" s="3" t="s">
        <v>17</v>
      </c>
    </row>
    <row r="4" spans="2:8" ht="63" x14ac:dyDescent="0.25">
      <c r="B4" s="5">
        <v>1</v>
      </c>
      <c r="C4" s="6" t="s">
        <v>31</v>
      </c>
      <c r="D4" s="5"/>
      <c r="E4" s="5"/>
      <c r="F4" s="5"/>
      <c r="G4" s="5"/>
      <c r="H4" s="5"/>
    </row>
    <row r="5" spans="2:8" x14ac:dyDescent="0.25">
      <c r="B5" s="9">
        <f>B4+1</f>
        <v>2</v>
      </c>
      <c r="C5" s="10" t="s">
        <v>18</v>
      </c>
      <c r="D5" s="11"/>
      <c r="E5" s="11"/>
      <c r="F5" s="11"/>
      <c r="G5" s="11"/>
      <c r="H5" s="11"/>
    </row>
    <row r="6" spans="2:8" x14ac:dyDescent="0.25">
      <c r="B6" s="9">
        <f t="shared" ref="B6:B16" si="0">B5+1</f>
        <v>3</v>
      </c>
      <c r="C6" s="12" t="s">
        <v>20</v>
      </c>
      <c r="D6" s="11"/>
      <c r="E6" s="11"/>
      <c r="F6" s="11"/>
      <c r="G6" s="11"/>
      <c r="H6" s="11"/>
    </row>
    <row r="7" spans="2:8" x14ac:dyDescent="0.25">
      <c r="B7" s="9">
        <f t="shared" si="0"/>
        <v>4</v>
      </c>
      <c r="C7" s="12" t="s">
        <v>21</v>
      </c>
      <c r="D7" s="11"/>
      <c r="E7" s="11"/>
      <c r="F7" s="11"/>
      <c r="G7" s="11"/>
      <c r="H7" s="11"/>
    </row>
    <row r="8" spans="2:8" x14ac:dyDescent="0.25">
      <c r="B8" s="9">
        <f t="shared" si="0"/>
        <v>5</v>
      </c>
      <c r="C8" s="12" t="s">
        <v>22</v>
      </c>
      <c r="D8" s="11"/>
      <c r="E8" s="11"/>
      <c r="F8" s="11"/>
      <c r="G8" s="11"/>
      <c r="H8" s="11"/>
    </row>
    <row r="9" spans="2:8" x14ac:dyDescent="0.25">
      <c r="B9" s="9">
        <f t="shared" si="0"/>
        <v>6</v>
      </c>
      <c r="C9" s="12" t="s">
        <v>23</v>
      </c>
      <c r="D9" s="11"/>
      <c r="E9" s="11"/>
      <c r="F9" s="11"/>
      <c r="G9" s="11"/>
      <c r="H9" s="11"/>
    </row>
    <row r="10" spans="2:8" x14ac:dyDescent="0.25">
      <c r="B10" s="9">
        <f t="shared" si="0"/>
        <v>7</v>
      </c>
      <c r="C10" s="12" t="s">
        <v>24</v>
      </c>
      <c r="D10" s="11"/>
      <c r="E10" s="11"/>
      <c r="F10" s="11"/>
      <c r="G10" s="11"/>
      <c r="H10" s="11"/>
    </row>
    <row r="11" spans="2:8" x14ac:dyDescent="0.25">
      <c r="B11" s="9">
        <f t="shared" si="0"/>
        <v>8</v>
      </c>
      <c r="C11" s="12" t="s">
        <v>25</v>
      </c>
      <c r="D11" s="11"/>
      <c r="E11" s="11"/>
      <c r="F11" s="11"/>
      <c r="G11" s="11"/>
      <c r="H11" s="11"/>
    </row>
    <row r="12" spans="2:8" x14ac:dyDescent="0.25">
      <c r="B12" s="9">
        <f t="shared" si="0"/>
        <v>9</v>
      </c>
      <c r="C12" s="12" t="s">
        <v>26</v>
      </c>
      <c r="D12" s="11"/>
      <c r="E12" s="11"/>
      <c r="F12" s="11"/>
      <c r="G12" s="11"/>
      <c r="H12" s="11"/>
    </row>
    <row r="13" spans="2:8" x14ac:dyDescent="0.25">
      <c r="B13" s="9">
        <f t="shared" si="0"/>
        <v>10</v>
      </c>
      <c r="C13" s="12" t="s">
        <v>27</v>
      </c>
      <c r="D13" s="11"/>
      <c r="E13" s="11"/>
      <c r="F13" s="11"/>
      <c r="G13" s="11"/>
      <c r="H13" s="11"/>
    </row>
    <row r="14" spans="2:8" x14ac:dyDescent="0.25">
      <c r="B14" s="9">
        <f t="shared" si="0"/>
        <v>11</v>
      </c>
      <c r="C14" s="12" t="s">
        <v>28</v>
      </c>
      <c r="D14" s="11"/>
      <c r="E14" s="11"/>
      <c r="F14" s="11"/>
      <c r="G14" s="11"/>
      <c r="H14" s="11"/>
    </row>
    <row r="15" spans="2:8" ht="31.5" x14ac:dyDescent="0.25">
      <c r="B15" s="9">
        <f t="shared" si="0"/>
        <v>12</v>
      </c>
      <c r="C15" s="12" t="s">
        <v>29</v>
      </c>
      <c r="D15" s="11"/>
      <c r="E15" s="11"/>
      <c r="F15" s="11"/>
      <c r="G15" s="11"/>
      <c r="H15" s="11"/>
    </row>
    <row r="16" spans="2:8" ht="27" customHeight="1" x14ac:dyDescent="0.25">
      <c r="B16" s="9">
        <f t="shared" si="0"/>
        <v>13</v>
      </c>
      <c r="C16" s="10" t="s">
        <v>19</v>
      </c>
      <c r="D16" s="11"/>
      <c r="E16" s="11"/>
      <c r="F16" s="11"/>
      <c r="G16" s="11"/>
      <c r="H16" s="11"/>
    </row>
    <row r="19" spans="2:2" x14ac:dyDescent="0.25">
      <c r="B19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2023-08-28T08:34:56Z</dcterms:modified>
</cp:coreProperties>
</file>