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ССР\"/>
    </mc:Choice>
  </mc:AlternateContent>
  <xr:revisionPtr revIDLastSave="0" documentId="13_ncr:1_{E7EA51CB-5829-4102-B621-56DF390D9FC3}" xr6:coauthVersionLast="36" xr6:coauthVersionMax="36" xr10:uidLastSave="{00000000-0000-0000-0000-000000000000}"/>
  <bookViews>
    <workbookView xWindow="0" yWindow="0" windowWidth="28800" windowHeight="11835" activeTab="2" xr2:uid="{A84690C9-A679-49FD-9212-F1301B1146AB}"/>
  </bookViews>
  <sheets>
    <sheet name="свод" sheetId="5" r:id="rId1"/>
    <sheet name="ССР 3ф база" sheetId="3" r:id="rId2"/>
    <sheet name="ССР 3ф тек" sheetId="4" r:id="rId3"/>
    <sheet name="комплекс1" sheetId="1" r:id="rId4"/>
    <sheet name="комплекс2" sheetId="2" r:id="rId5"/>
  </sheets>
  <externalReferences>
    <externalReference r:id="rId6"/>
  </externalReferences>
  <definedNames>
    <definedName name="__xlfn.BAHTTEXT" hidden="1">#NAME?</definedName>
    <definedName name="_Fill" hidden="1">#REF!</definedName>
    <definedName name="hfcxtn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4" l="1"/>
  <c r="F26" i="4" s="1"/>
  <c r="F27" i="4" s="1"/>
  <c r="F32" i="4" s="1"/>
  <c r="F37" i="4" s="1"/>
  <c r="F41" i="4" s="1"/>
  <c r="G25" i="4"/>
  <c r="H25" i="4" s="1"/>
  <c r="E23" i="4"/>
  <c r="D23" i="4"/>
  <c r="H23" i="4"/>
  <c r="G29" i="3"/>
  <c r="G31" i="3" s="1"/>
  <c r="G25" i="3"/>
  <c r="G26" i="3" s="1"/>
  <c r="G27" i="3" s="1"/>
  <c r="F24" i="3"/>
  <c r="F26" i="3" s="1"/>
  <c r="F27" i="3" s="1"/>
  <c r="F32" i="3" s="1"/>
  <c r="F37" i="3" s="1"/>
  <c r="F41" i="3" s="1"/>
  <c r="D23" i="3"/>
  <c r="E23" i="3"/>
  <c r="A15" i="4"/>
  <c r="A15" i="3"/>
  <c r="G40" i="4"/>
  <c r="F40" i="4"/>
  <c r="E40" i="4"/>
  <c r="H40" i="4" s="1"/>
  <c r="D40" i="4"/>
  <c r="H39" i="4"/>
  <c r="H36" i="4"/>
  <c r="G36" i="4"/>
  <c r="F36" i="4"/>
  <c r="E36" i="4"/>
  <c r="D36" i="4"/>
  <c r="H34" i="4"/>
  <c r="F31" i="4"/>
  <c r="E31" i="4"/>
  <c r="D31" i="4"/>
  <c r="H29" i="4"/>
  <c r="H31" i="4" s="1"/>
  <c r="G29" i="4"/>
  <c r="G31" i="4" s="1"/>
  <c r="E26" i="4"/>
  <c r="E27" i="4" s="1"/>
  <c r="E32" i="4" s="1"/>
  <c r="E37" i="4" s="1"/>
  <c r="E41" i="4" s="1"/>
  <c r="B25" i="4"/>
  <c r="B24" i="4"/>
  <c r="G40" i="3"/>
  <c r="F40" i="3"/>
  <c r="E40" i="3"/>
  <c r="D40" i="3"/>
  <c r="H40" i="3" s="1"/>
  <c r="H39" i="3"/>
  <c r="H36" i="3"/>
  <c r="G36" i="3"/>
  <c r="F36" i="3"/>
  <c r="E36" i="3"/>
  <c r="D36" i="3"/>
  <c r="H34" i="3"/>
  <c r="F31" i="3"/>
  <c r="E31" i="3"/>
  <c r="D31" i="3"/>
  <c r="E26" i="3"/>
  <c r="E27" i="3" s="1"/>
  <c r="E32" i="3" s="1"/>
  <c r="E37" i="3" s="1"/>
  <c r="E41" i="3" s="1"/>
  <c r="H25" i="3"/>
  <c r="B24" i="3"/>
  <c r="B25" i="3" s="1"/>
  <c r="N228" i="1"/>
  <c r="N229" i="1" s="1"/>
  <c r="G26" i="4" l="1"/>
  <c r="G27" i="4" s="1"/>
  <c r="G32" i="4" s="1"/>
  <c r="G37" i="4" s="1"/>
  <c r="G41" i="4" s="1"/>
  <c r="D26" i="4"/>
  <c r="D27" i="4" s="1"/>
  <c r="H29" i="3"/>
  <c r="H31" i="3" s="1"/>
  <c r="H23" i="3"/>
  <c r="F44" i="4"/>
  <c r="F47" i="4" s="1"/>
  <c r="F48" i="4" s="1"/>
  <c r="F49" i="4"/>
  <c r="F50" i="4" s="1"/>
  <c r="E44" i="3"/>
  <c r="E47" i="3" s="1"/>
  <c r="E48" i="3" s="1"/>
  <c r="E49" i="3"/>
  <c r="E50" i="3" s="1"/>
  <c r="G32" i="3"/>
  <c r="G37" i="3" s="1"/>
  <c r="G41" i="3" s="1"/>
  <c r="D32" i="4"/>
  <c r="F49" i="3"/>
  <c r="F50" i="3" s="1"/>
  <c r="F44" i="3"/>
  <c r="F47" i="3" s="1"/>
  <c r="F48" i="3" s="1"/>
  <c r="E49" i="4"/>
  <c r="E50" i="4" s="1"/>
  <c r="E44" i="4"/>
  <c r="E47" i="4" s="1"/>
  <c r="E48" i="4" s="1"/>
  <c r="H24" i="3"/>
  <c r="D26" i="3"/>
  <c r="D27" i="3" s="1"/>
  <c r="H24" i="4"/>
  <c r="H26" i="4" s="1"/>
  <c r="N230" i="1"/>
  <c r="N231" i="1" s="1"/>
  <c r="H27" i="4" l="1"/>
  <c r="H26" i="3"/>
  <c r="G49" i="4"/>
  <c r="G50" i="4" s="1"/>
  <c r="G44" i="4"/>
  <c r="G47" i="4" s="1"/>
  <c r="G48" i="4" s="1"/>
  <c r="D37" i="4"/>
  <c r="H32" i="4"/>
  <c r="G49" i="3"/>
  <c r="G50" i="3" s="1"/>
  <c r="G44" i="3"/>
  <c r="G47" i="3" s="1"/>
  <c r="G48" i="3" s="1"/>
  <c r="D32" i="3"/>
  <c r="H27" i="3"/>
  <c r="H37" i="4" l="1"/>
  <c r="D41" i="4"/>
  <c r="H32" i="3"/>
  <c r="D37" i="3"/>
  <c r="H37" i="3" l="1"/>
  <c r="D41" i="3"/>
  <c r="D49" i="4"/>
  <c r="D44" i="4"/>
  <c r="H41" i="4"/>
  <c r="D50" i="4" l="1"/>
  <c r="H50" i="4" s="1"/>
  <c r="H49" i="4"/>
  <c r="D47" i="4"/>
  <c r="H44" i="4"/>
  <c r="D44" i="3"/>
  <c r="D49" i="3"/>
  <c r="H41" i="3"/>
  <c r="H47" i="4" l="1"/>
  <c r="D48" i="4"/>
  <c r="H48" i="4" s="1"/>
  <c r="D12" i="4" s="1"/>
  <c r="D50" i="3"/>
  <c r="H50" i="3" s="1"/>
  <c r="H49" i="3"/>
  <c r="D47" i="3"/>
  <c r="H44" i="3"/>
  <c r="D48" i="3" l="1"/>
  <c r="H48" i="3" s="1"/>
  <c r="D12" i="3" s="1"/>
  <c r="H47" i="3"/>
</calcChain>
</file>

<file path=xl/sharedStrings.xml><?xml version="1.0" encoding="utf-8"?>
<sst xmlns="http://schemas.openxmlformats.org/spreadsheetml/2006/main" count="500" uniqueCount="220">
  <si>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</si>
  <si>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</si>
  <si>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</si>
  <si>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2023.2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</si>
  <si>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</si>
  <si>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</si>
  <si>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(наименование стройки)</t>
  </si>
  <si>
    <t>(наименование объекта капитального строительства)</t>
  </si>
  <si>
    <t>ЛОКАЛЬНЫЙ СМЕТНЫЙ РАСЧЕТ (СМЕТА) № 3.1-01-01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</si>
  <si>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</si>
  <si>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</si>
  <si>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</si>
  <si>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</si>
  <si>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</si>
  <si>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</si>
  <si>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</si>
  <si>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3 кв. 2023 г.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</si>
  <si>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</si>
  <si>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</si>
  <si>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</si>
  <si>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</si>
  <si>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</si>
  <si>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</si>
  <si>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</si>
  <si>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</si>
  <si>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</si>
  <si>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</si>
  <si>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</si>
  <si>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</si>
  <si>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</si>
  <si>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</si>
  <si>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</si>
  <si>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</si>
  <si>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</si>
  <si>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</si>
  <si>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</si>
  <si>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</si>
  <si>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</si>
  <si>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</si>
  <si>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</si>
  <si>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</si>
  <si>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Демонтажные работы</t>
  </si>
  <si>
    <t>ФЕРм08-02-144-03</t>
  </si>
  <si>
    <t>Присоединение к зажимам жил проводов или кабелей сечением: до 16 мм2</t>
  </si>
  <si>
    <t>100 шт</t>
  </si>
  <si>
    <t>Приказ от 14.07.2022 № 571/пр п.84 табл.3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</si>
  <si>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</si>
  <si>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</si>
  <si>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</si>
  <si>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ОТ</t>
  </si>
  <si>
    <t>М</t>
  </si>
  <si>
    <t>ЗТ</t>
  </si>
  <si>
    <t>чел.-ч</t>
  </si>
  <si>
    <t>Итого по расценке</t>
  </si>
  <si>
    <t>ФОТ</t>
  </si>
  <si>
    <t>Приказ № 812/пр от 21.12.2020 Прил. п.49.3</t>
  </si>
  <si>
    <t>НР Электротехнические установки на других объектах</t>
  </si>
  <si>
    <t>%</t>
  </si>
  <si>
    <t>Приказ № 774/пр от 11.12.2020 Прил. п.49.3</t>
  </si>
  <si>
    <t>СП Электротехнические установки на других объектах</t>
  </si>
  <si>
    <t>Всего по позиции</t>
  </si>
  <si>
    <t>ФЕРр67-4-6</t>
  </si>
  <si>
    <t>Демонтаж: электросчетчиков</t>
  </si>
  <si>
    <t>ЭМ</t>
  </si>
  <si>
    <t>в т.ч. ОТм</t>
  </si>
  <si>
    <t>ЗТм</t>
  </si>
  <si>
    <t>Приказ № 812/пр от 21.12.2020 Прил. п.101</t>
  </si>
  <si>
    <t>НР Электромонтажные работы (ремонтно-строительные)</t>
  </si>
  <si>
    <t>Приказ № 774/пр от 11.12.2020 Прил. п.101</t>
  </si>
  <si>
    <t>СП Электромонтажные работы (ремонтно-строительные)</t>
  </si>
  <si>
    <t>Итоги по разделу 1 Демонтажные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</si>
  <si>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</si>
  <si>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</si>
  <si>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</si>
  <si>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</si>
  <si>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</si>
  <si>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</si>
  <si>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</si>
  <si>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</si>
  <si>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</si>
  <si>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</si>
  <si>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</si>
  <si>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</si>
  <si>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</si>
  <si>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</si>
  <si>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</si>
  <si>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Демонтажные работы</t>
  </si>
  <si>
    <t>Раздел 2. Монтажные работы</t>
  </si>
  <si>
    <t>ФЕРм08-03-600-02</t>
  </si>
  <si>
    <t>Счетчики, устанавливаемые на готовом основании: трехфазные</t>
  </si>
  <si>
    <t>шт</t>
  </si>
  <si>
    <t>ФЕРм08-03-526-02</t>
  </si>
  <si>
    <t>Автомат одно-, двух-, трехполюсный, устанавливаемый на конструкции: на стене или колонне, на ток до 100 А</t>
  </si>
  <si>
    <t>ФЕРм11-06-002-02</t>
  </si>
  <si>
    <t>Электрические проводки в щитах и пультах: малогабаритных</t>
  </si>
  <si>
    <t>100 м</t>
  </si>
  <si>
    <t>Приказ № 812/пр от 21.12.2020 Прил. п.53</t>
  </si>
  <si>
    <t>НР Приборы, средства автоматизации и вычислительной техники</t>
  </si>
  <si>
    <t>Приказ № 774/пр от 11.12.2020 Прил. п.53</t>
  </si>
  <si>
    <t>СП Приборы, средства автоматизации и вычислительной техники</t>
  </si>
  <si>
    <t>Итоги по разделу 2 Монтажные работы :</t>
  </si>
  <si>
    <t xml:space="preserve">               Материалы</t>
  </si>
  <si>
    <t xml:space="preserve">               материалы</t>
  </si>
  <si>
    <t xml:space="preserve">  Итого по разделу 2 Монтажные работы</t>
  </si>
  <si>
    <t>Раздел 3. Параметрирование счетчика</t>
  </si>
  <si>
    <t>ФЕРп02-02-001-01</t>
  </si>
  <si>
    <t>Инсталляция и базовая настройка общего и специального программного обеспечения (применительно: параметрирование счетчика)</t>
  </si>
  <si>
    <t>Приказ от 07.07.2022 № 557/пр прил.8 табл.4 п.3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</si>
  <si>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</si>
  <si>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</si>
  <si>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</si>
  <si>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</si>
  <si>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>Итоги по разделу 3 Параметрирование счетчика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</si>
  <si>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</si>
  <si>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</si>
  <si>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</si>
  <si>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</si>
  <si>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</si>
  <si>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</si>
  <si>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3 Параметрирование счетчика</t>
  </si>
  <si>
    <t>Раздел 4. Оборудование</t>
  </si>
  <si>
    <t>О</t>
  </si>
  <si>
    <t>ТКП ООО "И-Трейд" №ИТ/102 от 14.09.2023 г.</t>
  </si>
  <si>
    <t>Прибор учета</t>
  </si>
  <si>
    <t>(Инженерное оборудование)</t>
  </si>
  <si>
    <t>Цена=14870,22/6,33</t>
  </si>
  <si>
    <t>Автоматический выключатель</t>
  </si>
  <si>
    <t>Цена=1328,77/6,33</t>
  </si>
  <si>
    <t>Итоги по разделу 4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</si>
  <si>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</si>
  <si>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</si>
  <si>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4 Оборудование</t>
  </si>
  <si>
    <t>Раздел 5. Материал</t>
  </si>
  <si>
    <t>ФССЦ-21.2.03.05-0072</t>
  </si>
  <si>
    <t>Провод силовой установочный с медными жилами ПуГВ 1х10</t>
  </si>
  <si>
    <t>1000 м</t>
  </si>
  <si>
    <t>(Материалы для строительных работ)</t>
  </si>
  <si>
    <t>Объем=1,5/1000</t>
  </si>
  <si>
    <t>Итоги по разделу 5 Материал :</t>
  </si>
  <si>
    <t xml:space="preserve">  Итого по разделу 5 Материал</t>
  </si>
  <si>
    <t>Итоги по смете:</t>
  </si>
  <si>
    <t xml:space="preserve">  ВСЕГО по смете</t>
  </si>
  <si>
    <t xml:space="preserve">ВСЕГО СМР по смете, с учетом понижающего коэффициента </t>
  </si>
  <si>
    <t>Итого по смете</t>
  </si>
  <si>
    <t>Сумма НДС</t>
  </si>
  <si>
    <t>Всего с НДС</t>
  </si>
  <si>
    <t>ЛОКАЛЬНЫЙ СМЕТНЫЙ РАСЧЕТ (СМЕТА) № 3.1-01-02</t>
  </si>
  <si>
    <t>Раздел 1. ПНР</t>
  </si>
  <si>
    <t>ФЕРп02-02-003-01</t>
  </si>
  <si>
    <t>Функциональная настройка специального программного обеспечения АС, количество функций - 1</t>
  </si>
  <si>
    <t xml:space="preserve">ВСЕГО по смете, с учетом понижающего коэффициента </t>
  </si>
  <si>
    <t>УТВЕРЖДАЮ:</t>
  </si>
  <si>
    <t>Пом.  директора по экономике и финансам</t>
  </si>
  <si>
    <t>_________________________________/А.Н. Воронин/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</si>
  <si>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</si>
  <si>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</si>
  <si>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</si>
  <si>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</si>
  <si>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</si>
  <si>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01.01.2001 г.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</si>
  <si>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</si>
  <si>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</si>
  <si>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</si>
  <si>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</si>
  <si>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</si>
  <si>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</si>
  <si>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</si>
  <si>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</si>
  <si>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</si>
  <si>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</si>
  <si>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1.1-01-01</t>
  </si>
  <si>
    <t>СМР</t>
  </si>
  <si>
    <t>Оборудование</t>
  </si>
  <si>
    <t>ПНР</t>
  </si>
  <si>
    <t>Итого по Главе2</t>
  </si>
  <si>
    <t>Итого по Главам1-2</t>
  </si>
  <si>
    <t>Глава 9. Прочие работы и затраты</t>
  </si>
  <si>
    <t>Локальный сметный расчет (смета) № 1.1-01-02</t>
  </si>
  <si>
    <t>Пусконаладочные работы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</si>
  <si>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</si>
  <si>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</si>
  <si>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</si>
  <si>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</si>
  <si>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</si>
  <si>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</si>
  <si>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</si>
  <si>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</si>
  <si>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</si>
  <si>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</si>
  <si>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</si>
  <si>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</si>
  <si>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</si>
  <si>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</si>
  <si>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</si>
  <si>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</si>
  <si>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</si>
  <si>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</si>
  <si>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</si>
  <si>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</si>
  <si>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 xml:space="preserve"> Составлена в ценах 3 кв. 2023 г. </t>
  </si>
  <si>
    <t xml:space="preserve">Свод по техническому решению: 3Ф Быт 3.1 «Установка (замена) интеллектуального 3Ф ПУ потребителей (ФЛ) на готовом основании» </t>
  </si>
  <si>
    <t>№№</t>
  </si>
  <si>
    <t>п/п</t>
  </si>
  <si>
    <t>Номер расчета</t>
  </si>
  <si>
    <t>Наименование работ и оборудования</t>
  </si>
  <si>
    <t>Стоимость в рублях,</t>
  </si>
  <si>
    <t>без НДС</t>
  </si>
  <si>
    <t>Итого без НДС</t>
  </si>
  <si>
    <t>Итого с НДС</t>
  </si>
  <si>
    <t>Локальный сметный расчет (смета) № 3.1-01-01</t>
  </si>
  <si>
    <t>Локальный сметный расчет (смета) № 3.1-01-02</t>
  </si>
  <si>
    <t>на территории Ленинградской области</t>
  </si>
  <si>
    <t>Установка (замена) интеллектуального 3Ф ПУ потребителей (ФЛ) на готовом основании Ленинградской области (СМР, ПНР)</t>
  </si>
  <si>
    <t>Установка (замена) интеллектуального 3Ф ПУ потребителей (ФЛ) на готовом основании на территории Ленинградской области (ПНР ПУ СПД)</t>
  </si>
  <si>
    <t xml:space="preserve"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  Ленинградской области </t>
  </si>
  <si>
    <t>Установка (замена) интеллектуального 3Ф ПУ потребителей (ФЛ) на готовом основании на территории   Ленинградской области</t>
  </si>
  <si>
    <t>Установка (замена) интеллектуального 3Ф ПУ потребителей (ФЛ) на готовом основании на территории Ленинградской области</t>
  </si>
  <si>
    <t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  Ленинградской области</t>
  </si>
  <si>
    <t>3.1-01-01</t>
  </si>
  <si>
    <t>3.1-01-02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</si>
</sst>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[Red]#,##0.000"/>
    <numFmt numFmtId="165" formatCode="#,##0.00;[Red]#,##0.00"/>
    <numFmt numFmtId="166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9" fillId="0" borderId="0"/>
    <xf numFmtId="0" fontId="9" fillId="0" borderId="0"/>
    <xf numFmtId="0" fontId="8" fillId="0" borderId="0">
      <alignment horizontal="right" vertical="center"/>
    </xf>
    <xf numFmtId="0" fontId="5" fillId="0" borderId="0">
      <alignment horizontal="left" vertical="center"/>
    </xf>
    <xf numFmtId="0" fontId="5" fillId="0" borderId="0">
      <alignment horizontal="left" vertical="center"/>
    </xf>
    <xf numFmtId="0" fontId="5" fillId="0" borderId="0">
      <alignment horizontal="left" vertical="center"/>
    </xf>
    <xf numFmtId="0" fontId="19" fillId="2" borderId="0">
      <alignment horizontal="center" vertical="center"/>
    </xf>
    <xf numFmtId="0" fontId="19" fillId="2" borderId="0">
      <alignment horizontal="center" vertical="center"/>
    </xf>
    <xf numFmtId="0" fontId="19" fillId="2" borderId="0">
      <alignment horizontal="center" vertical="center"/>
    </xf>
    <xf numFmtId="0" fontId="19" fillId="2" borderId="0">
      <alignment horizontal="center" vertical="center"/>
    </xf>
    <xf numFmtId="166" fontId="21" fillId="0" borderId="0" applyFont="0" applyFill="0" applyBorder="0" applyAlignment="0" applyProtection="0"/>
  </cellStyleXfs>
  <cellXfs count="20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5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5" fillId="0" borderId="8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4" fontId="8" fillId="0" borderId="7" xfId="0" applyNumberFormat="1" applyFont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8" fillId="0" borderId="8" xfId="0" applyNumberFormat="1" applyFont="1" applyBorder="1" applyAlignment="1">
      <alignment horizontal="right" vertical="center"/>
    </xf>
    <xf numFmtId="4" fontId="5" fillId="0" borderId="8" xfId="0" applyNumberFormat="1" applyFont="1" applyBorder="1" applyAlignment="1">
      <alignment horizontal="right" vertical="center"/>
    </xf>
    <xf numFmtId="4" fontId="8" fillId="0" borderId="0" xfId="1" applyNumberFormat="1" applyFont="1" applyAlignment="1">
      <alignment horizontal="right" vertical="center"/>
    </xf>
    <xf numFmtId="4" fontId="8" fillId="0" borderId="0" xfId="1" applyNumberFormat="1" applyFont="1" applyAlignment="1">
      <alignment vertical="center"/>
    </xf>
    <xf numFmtId="4" fontId="5" fillId="0" borderId="0" xfId="1" applyNumberFormat="1" applyFont="1" applyAlignment="1">
      <alignment vertical="center"/>
    </xf>
    <xf numFmtId="0" fontId="10" fillId="0" borderId="0" xfId="2" applyFont="1" applyAlignment="1">
      <alignment horizontal="center" vertical="center"/>
    </xf>
    <xf numFmtId="49" fontId="10" fillId="0" borderId="0" xfId="2" applyNumberFormat="1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164" fontId="10" fillId="0" borderId="0" xfId="2" applyNumberFormat="1" applyFont="1" applyAlignment="1">
      <alignment horizontal="right" vertical="center"/>
    </xf>
    <xf numFmtId="164" fontId="10" fillId="0" borderId="0" xfId="2" applyNumberFormat="1" applyFont="1" applyFill="1" applyAlignment="1">
      <alignment horizontal="right" vertical="center"/>
    </xf>
    <xf numFmtId="0" fontId="12" fillId="0" borderId="0" xfId="4" quotePrefix="1" applyFont="1" applyAlignment="1">
      <alignment wrapText="1"/>
    </xf>
    <xf numFmtId="0" fontId="13" fillId="0" borderId="0" xfId="2" applyFont="1" applyAlignment="1">
      <alignment wrapText="1"/>
    </xf>
    <xf numFmtId="0" fontId="12" fillId="0" borderId="0" xfId="4" quotePrefix="1" applyFont="1" applyAlignment="1">
      <alignment vertical="center" wrapText="1"/>
    </xf>
    <xf numFmtId="0" fontId="12" fillId="0" borderId="0" xfId="6" quotePrefix="1" applyFont="1" applyAlignment="1">
      <alignment vertical="center" wrapText="1"/>
    </xf>
    <xf numFmtId="164" fontId="10" fillId="0" borderId="0" xfId="2" applyNumberFormat="1" applyFont="1" applyAlignment="1">
      <alignment horizontal="center" vertical="center"/>
    </xf>
    <xf numFmtId="164" fontId="15" fillId="0" borderId="0" xfId="2" applyNumberFormat="1" applyFont="1" applyAlignment="1">
      <alignment horizontal="right" vertical="center"/>
    </xf>
    <xf numFmtId="164" fontId="16" fillId="0" borderId="0" xfId="2" applyNumberFormat="1" applyFont="1" applyAlignment="1">
      <alignment horizontal="center" vertical="center"/>
    </xf>
    <xf numFmtId="165" fontId="10" fillId="0" borderId="0" xfId="2" applyNumberFormat="1" applyFont="1" applyAlignment="1">
      <alignment vertical="center"/>
    </xf>
    <xf numFmtId="0" fontId="10" fillId="0" borderId="0" xfId="2" applyFont="1" applyFill="1" applyAlignment="1">
      <alignment horizontal="center" vertical="center"/>
    </xf>
    <xf numFmtId="49" fontId="10" fillId="0" borderId="0" xfId="2" applyNumberFormat="1" applyFont="1" applyFill="1" applyAlignment="1">
      <alignment horizontal="left" vertical="center"/>
    </xf>
    <xf numFmtId="0" fontId="10" fillId="0" borderId="0" xfId="2" applyFont="1" applyFill="1" applyAlignment="1">
      <alignment horizontal="left" vertical="center"/>
    </xf>
    <xf numFmtId="164" fontId="10" fillId="0" borderId="0" xfId="2" applyNumberFormat="1" applyFont="1" applyFill="1" applyAlignment="1">
      <alignment horizontal="center" vertical="center"/>
    </xf>
    <xf numFmtId="164" fontId="15" fillId="0" borderId="0" xfId="2" applyNumberFormat="1" applyFont="1" applyFill="1" applyAlignment="1">
      <alignment horizontal="center" vertical="center"/>
    </xf>
    <xf numFmtId="0" fontId="10" fillId="0" borderId="20" xfId="2" applyFont="1" applyFill="1" applyBorder="1" applyAlignment="1">
      <alignment horizontal="center" vertical="center"/>
    </xf>
    <xf numFmtId="49" fontId="10" fillId="0" borderId="20" xfId="2" applyNumberFormat="1" applyFont="1" applyFill="1" applyBorder="1" applyAlignment="1">
      <alignment horizontal="center" vertical="center"/>
    </xf>
    <xf numFmtId="0" fontId="20" fillId="0" borderId="20" xfId="7" quotePrefix="1" applyFont="1" applyFill="1" applyBorder="1" applyAlignment="1">
      <alignment horizontal="center" vertical="center" wrapText="1"/>
    </xf>
    <xf numFmtId="0" fontId="20" fillId="0" borderId="20" xfId="8" applyFont="1" applyFill="1" applyBorder="1" applyAlignment="1">
      <alignment horizontal="left" vertical="center" wrapText="1"/>
    </xf>
    <xf numFmtId="0" fontId="20" fillId="0" borderId="20" xfId="9" quotePrefix="1" applyFont="1" applyFill="1" applyBorder="1" applyAlignment="1">
      <alignment horizontal="left" vertical="center" wrapText="1"/>
    </xf>
    <xf numFmtId="165" fontId="20" fillId="0" borderId="20" xfId="10" applyNumberFormat="1" applyFont="1" applyFill="1" applyBorder="1" applyAlignment="1">
      <alignment horizontal="right" vertical="center" wrapText="1"/>
    </xf>
    <xf numFmtId="165" fontId="10" fillId="0" borderId="20" xfId="11" applyNumberFormat="1" applyFont="1" applyFill="1" applyBorder="1" applyAlignment="1">
      <alignment horizontal="right" vertical="center"/>
    </xf>
    <xf numFmtId="165" fontId="10" fillId="0" borderId="20" xfId="2" applyNumberFormat="1" applyFont="1" applyFill="1" applyBorder="1" applyAlignment="1">
      <alignment horizontal="right" vertical="center" wrapText="1"/>
    </xf>
    <xf numFmtId="49" fontId="16" fillId="0" borderId="20" xfId="2" applyNumberFormat="1" applyFont="1" applyFill="1" applyBorder="1" applyAlignment="1">
      <alignment horizontal="center" vertical="center"/>
    </xf>
    <xf numFmtId="0" fontId="22" fillId="0" borderId="20" xfId="2" applyFont="1" applyFill="1" applyBorder="1" applyAlignment="1">
      <alignment horizontal="left" vertical="center" wrapText="1"/>
    </xf>
    <xf numFmtId="165" fontId="15" fillId="0" borderId="20" xfId="2" applyNumberFormat="1" applyFont="1" applyFill="1" applyBorder="1" applyAlignment="1">
      <alignment horizontal="right" vertical="center"/>
    </xf>
    <xf numFmtId="0" fontId="10" fillId="0" borderId="20" xfId="2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horizontal="left" vertical="center" wrapText="1"/>
    </xf>
    <xf numFmtId="49" fontId="10" fillId="0" borderId="20" xfId="2" applyNumberFormat="1" applyFont="1" applyFill="1" applyBorder="1" applyAlignment="1">
      <alignment horizontal="center" vertical="center" wrapText="1"/>
    </xf>
    <xf numFmtId="0" fontId="15" fillId="0" borderId="20" xfId="2" applyFont="1" applyFill="1" applyBorder="1" applyAlignment="1">
      <alignment horizontal="left" vertical="center" wrapText="1"/>
    </xf>
    <xf numFmtId="0" fontId="22" fillId="0" borderId="20" xfId="2" applyFont="1" applyFill="1" applyBorder="1" applyAlignment="1">
      <alignment horizontal="center" vertical="center"/>
    </xf>
    <xf numFmtId="49" fontId="22" fillId="0" borderId="20" xfId="2" applyNumberFormat="1" applyFont="1" applyFill="1" applyBorder="1" applyAlignment="1">
      <alignment horizontal="center" vertical="center"/>
    </xf>
    <xf numFmtId="49" fontId="10" fillId="0" borderId="20" xfId="2" applyNumberFormat="1" applyFont="1" applyFill="1" applyBorder="1" applyAlignment="1">
      <alignment horizontal="left" vertical="center" wrapText="1"/>
    </xf>
    <xf numFmtId="165" fontId="10" fillId="0" borderId="20" xfId="2" applyNumberFormat="1" applyFont="1" applyFill="1" applyBorder="1" applyAlignment="1">
      <alignment vertical="center"/>
    </xf>
    <xf numFmtId="165" fontId="10" fillId="0" borderId="20" xfId="2" applyNumberFormat="1" applyFont="1" applyFill="1" applyBorder="1" applyAlignment="1">
      <alignment vertical="center" wrapText="1"/>
    </xf>
    <xf numFmtId="165" fontId="15" fillId="0" borderId="20" xfId="2" applyNumberFormat="1" applyFont="1" applyFill="1" applyBorder="1" applyAlignment="1">
      <alignment vertical="center"/>
    </xf>
    <xf numFmtId="0" fontId="15" fillId="0" borderId="20" xfId="2" applyFont="1" applyFill="1" applyBorder="1" applyAlignment="1">
      <alignment horizontal="center" vertical="center"/>
    </xf>
    <xf numFmtId="49" fontId="15" fillId="0" borderId="20" xfId="2" applyNumberFormat="1" applyFont="1" applyFill="1" applyBorder="1" applyAlignment="1">
      <alignment horizontal="left" vertical="center"/>
    </xf>
    <xf numFmtId="165" fontId="15" fillId="0" borderId="20" xfId="2" applyNumberFormat="1" applyFont="1" applyFill="1" applyBorder="1" applyAlignment="1">
      <alignment horizontal="right" vertical="center" wrapText="1"/>
    </xf>
    <xf numFmtId="164" fontId="15" fillId="0" borderId="20" xfId="2" applyNumberFormat="1" applyFont="1" applyFill="1" applyBorder="1" applyAlignment="1">
      <alignment horizontal="right" vertical="center" wrapText="1"/>
    </xf>
    <xf numFmtId="49" fontId="10" fillId="0" borderId="20" xfId="2" applyNumberFormat="1" applyFont="1" applyFill="1" applyBorder="1" applyAlignment="1">
      <alignment horizontal="left" vertical="center"/>
    </xf>
    <xf numFmtId="0" fontId="13" fillId="0" borderId="0" xfId="2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vertical="center" wrapText="1"/>
    </xf>
    <xf numFmtId="4" fontId="24" fillId="0" borderId="9" xfId="0" applyNumberFormat="1" applyFont="1" applyBorder="1" applyAlignment="1">
      <alignment horizontal="right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right" vertical="center" wrapText="1"/>
    </xf>
    <xf numFmtId="0" fontId="23" fillId="0" borderId="5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5" fillId="0" borderId="9" xfId="0" applyFont="1" applyBorder="1" applyAlignment="1">
      <alignment horizontal="right" vertical="center" wrapText="1"/>
    </xf>
    <xf numFmtId="4" fontId="23" fillId="0" borderId="9" xfId="0" applyNumberFormat="1" applyFont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0" xfId="3" quotePrefix="1" applyFont="1" applyAlignment="1">
      <alignment horizontal="left" wrapText="1"/>
    </xf>
    <xf numFmtId="0" fontId="14" fillId="0" borderId="0" xfId="2" quotePrefix="1" applyFont="1" applyAlignment="1">
      <alignment horizontal="left" wrapText="1"/>
    </xf>
    <xf numFmtId="0" fontId="13" fillId="0" borderId="0" xfId="2" quotePrefix="1" applyFont="1" applyAlignment="1">
      <alignment horizontal="center" wrapText="1"/>
    </xf>
    <xf numFmtId="0" fontId="13" fillId="0" borderId="0" xfId="2" applyFont="1" applyAlignment="1">
      <alignment horizontal="left" wrapText="1"/>
    </xf>
    <xf numFmtId="0" fontId="12" fillId="0" borderId="0" xfId="5" quotePrefix="1" applyFont="1" applyAlignment="1">
      <alignment horizontal="left" vertical="center" wrapText="1"/>
    </xf>
    <xf numFmtId="0" fontId="12" fillId="0" borderId="0" xfId="4" quotePrefix="1" applyFont="1" applyAlignment="1">
      <alignment horizontal="left" wrapText="1"/>
    </xf>
    <xf numFmtId="0" fontId="12" fillId="0" borderId="0" xfId="6" quotePrefix="1" applyFont="1" applyAlignment="1">
      <alignment horizontal="left" vertical="center" wrapText="1"/>
    </xf>
    <xf numFmtId="0" fontId="12" fillId="0" borderId="0" xfId="6" quotePrefix="1" applyFont="1" applyAlignment="1">
      <alignment horizontal="center" vertical="center" wrapText="1"/>
    </xf>
    <xf numFmtId="0" fontId="15" fillId="0" borderId="19" xfId="2" applyFont="1" applyBorder="1" applyAlignment="1">
      <alignment horizontal="center" vertical="center"/>
    </xf>
    <xf numFmtId="2" fontId="17" fillId="0" borderId="0" xfId="2" applyNumberFormat="1" applyFont="1" applyFill="1" applyAlignment="1">
      <alignment horizontal="center" vertical="center" wrapText="1"/>
    </xf>
    <xf numFmtId="49" fontId="10" fillId="0" borderId="19" xfId="2" applyNumberFormat="1" applyFont="1" applyFill="1" applyBorder="1" applyAlignment="1">
      <alignment horizontal="left" vertical="center"/>
    </xf>
    <xf numFmtId="0" fontId="15" fillId="0" borderId="20" xfId="2" applyFont="1" applyFill="1" applyBorder="1" applyAlignment="1">
      <alignment horizontal="left" vertical="center" wrapText="1"/>
    </xf>
    <xf numFmtId="164" fontId="10" fillId="0" borderId="20" xfId="2" applyNumberFormat="1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horizontal="center" vertical="center" wrapText="1"/>
    </xf>
    <xf numFmtId="49" fontId="10" fillId="0" borderId="20" xfId="2" applyNumberFormat="1" applyFont="1" applyFill="1" applyBorder="1" applyAlignment="1">
      <alignment horizontal="center" vertical="center" wrapText="1"/>
    </xf>
    <xf numFmtId="164" fontId="10" fillId="0" borderId="20" xfId="2" applyNumberFormat="1" applyFont="1" applyFill="1" applyBorder="1" applyAlignment="1">
      <alignment horizontal="center" vertical="center"/>
    </xf>
    <xf numFmtId="0" fontId="11" fillId="0" borderId="0" xfId="3" quotePrefix="1" applyFont="1" applyAlignment="1">
      <alignment horizontal="left" vertical="center" wrapText="1"/>
    </xf>
    <xf numFmtId="0" fontId="14" fillId="0" borderId="0" xfId="2" quotePrefix="1" applyFont="1" applyAlignment="1">
      <alignment horizontal="left" vertical="center" wrapText="1"/>
    </xf>
    <xf numFmtId="0" fontId="13" fillId="0" borderId="0" xfId="2" quotePrefix="1" applyFont="1" applyAlignment="1">
      <alignment horizontal="center" vertical="center" wrapText="1"/>
    </xf>
    <xf numFmtId="0" fontId="13" fillId="0" borderId="0" xfId="2" applyFont="1" applyAlignment="1">
      <alignment horizontal="left" vertical="center" wrapText="1"/>
    </xf>
    <xf numFmtId="0" fontId="12" fillId="0" borderId="0" xfId="4" quotePrefix="1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2" fillId="0" borderId="16" xfId="0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8" fillId="0" borderId="7" xfId="0" applyNumberFormat="1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5" fillId="0" borderId="1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1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2">
    <cellStyle name="S15" xfId="8" xr:uid="{3BB720A6-23B3-49D3-885B-432C19E78AB3}"/>
    <cellStyle name="S16" xfId="9" xr:uid="{5021E47A-13F0-4551-8421-F8D94BAA9323}"/>
    <cellStyle name="S17" xfId="10" xr:uid="{3802DF7E-380E-455B-A961-4C39C787E502}"/>
    <cellStyle name="S18" xfId="7" xr:uid="{CC69CD84-2ADE-40E8-94A9-E11C5259D57B}"/>
    <cellStyle name="S2" xfId="3" xr:uid="{39556E47-CF02-421B-BA5D-0E7DAEEF8295}"/>
    <cellStyle name="S3" xfId="4" xr:uid="{EEDEF969-56DD-4C3B-99E1-92507FF682FA}"/>
    <cellStyle name="S4" xfId="5" xr:uid="{4A887C5C-C1A4-44AC-BF45-F439B8B883E5}"/>
    <cellStyle name="S5" xfId="6" xr:uid="{8DC5FBF9-BCCE-4DA0-9FC3-041C1B2650FD}"/>
    <cellStyle name="Обычный" xfId="0" builtinId="0"/>
    <cellStyle name="Обычный 2" xfId="2" xr:uid="{EEE90854-1C5A-460B-84C5-108F2D07DC4B}"/>
    <cellStyle name="Обычный 3" xfId="1" xr:uid="{FFF72FC1-66FE-4E95-819E-0CC68EE09161}"/>
    <cellStyle name="Финансовый 2" xfId="11" xr:uid="{483B59CE-DB57-40AA-AC62-EAF4B89179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58;&#1056;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1ф база"/>
      <sheetName val="ССР 1ф тек"/>
      <sheetName val="комплекс1"/>
      <sheetName val="комплекс2"/>
    </sheetNames>
    <sheetDataSet>
      <sheetData sheetId="0"/>
      <sheetData sheetId="1"/>
      <sheetData sheetId="2"/>
      <sheetData sheetId="3"/>
      <sheetData sheetId="4">
        <row r="59">
          <cell r="N59">
            <v>290.7599947846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9C8D3-8F7E-4C4D-A5AE-1D32CEFD42DC}">
  <dimension ref="A1:D10"/>
  <sheetViews>
    <sheetView workbookViewId="0">
      <selection activeCell="B9" sqref="B9"/>
    </sheetView>
  </sheetViews>
  <sheetFormatPr defaultRowHeight="15" x14ac:dyDescent="0.25"/>
  <cols>
    <col min="2" max="2" width="16.140625" customWidth="1"/>
    <col min="3" max="3" width="97.85546875" customWidth="1"/>
    <col min="4" max="4" width="18.7109375" customWidth="1"/>
  </cols>
  <sheetData>
    <row r="1" spans="1:4" ht="15.75" x14ac:dyDescent="0.25">
      <c r="A1" s="119"/>
      <c r="B1" s="119"/>
      <c r="C1" s="119"/>
      <c r="D1" s="119"/>
    </row>
    <row r="2" spans="1:4" ht="15.75" x14ac:dyDescent="0.25">
      <c r="A2" s="119" t="s">
        <v>200</v>
      </c>
      <c r="B2" s="119"/>
      <c r="C2" s="119"/>
      <c r="D2" s="119"/>
    </row>
    <row r="3" spans="1:4" ht="15.75" customHeight="1" x14ac:dyDescent="0.25">
      <c r="A3" s="119" t="s">
        <v>211</v>
      </c>
      <c r="B3" s="119"/>
      <c r="C3" s="119"/>
      <c r="D3" s="119"/>
    </row>
    <row r="4" spans="1:4" ht="16.5" thickBot="1" x14ac:dyDescent="0.3">
      <c r="A4" s="3"/>
      <c r="B4" s="3"/>
      <c r="C4" s="104"/>
      <c r="D4" s="3"/>
    </row>
    <row r="5" spans="1:4" ht="31.5" x14ac:dyDescent="0.25">
      <c r="A5" s="105" t="s">
        <v>201</v>
      </c>
      <c r="B5" s="120" t="s">
        <v>203</v>
      </c>
      <c r="C5" s="120" t="s">
        <v>204</v>
      </c>
      <c r="D5" s="107" t="s">
        <v>205</v>
      </c>
    </row>
    <row r="6" spans="1:4" ht="16.5" thickBot="1" x14ac:dyDescent="0.3">
      <c r="A6" s="106" t="s">
        <v>202</v>
      </c>
      <c r="B6" s="121"/>
      <c r="C6" s="121"/>
      <c r="D6" s="108" t="s">
        <v>206</v>
      </c>
    </row>
    <row r="7" spans="1:4" ht="30.75" thickBot="1" x14ac:dyDescent="0.3">
      <c r="A7" s="109">
        <v>1</v>
      </c>
      <c r="B7" s="110" t="s">
        <v>218</v>
      </c>
      <c r="C7" s="111" t="s">
        <v>212</v>
      </c>
      <c r="D7" s="112">
        <v>18684.71</v>
      </c>
    </row>
    <row r="8" spans="1:4" ht="30.75" thickBot="1" x14ac:dyDescent="0.3">
      <c r="A8" s="113">
        <v>2</v>
      </c>
      <c r="B8" s="110" t="s">
        <v>219</v>
      </c>
      <c r="C8" s="111" t="s">
        <v>213</v>
      </c>
      <c r="D8" s="114">
        <v>290.76</v>
      </c>
    </row>
    <row r="9" spans="1:4" ht="16.5" thickBot="1" x14ac:dyDescent="0.3">
      <c r="A9" s="115"/>
      <c r="B9" s="116"/>
      <c r="C9" s="117" t="s">
        <v>207</v>
      </c>
      <c r="D9" s="118">
        <v>18975.47</v>
      </c>
    </row>
    <row r="10" spans="1:4" ht="16.5" thickBot="1" x14ac:dyDescent="0.3">
      <c r="A10" s="115"/>
      <c r="B10" s="116"/>
      <c r="C10" s="117" t="s">
        <v>208</v>
      </c>
      <c r="D10" s="118">
        <v>22770.560000000001</v>
      </c>
    </row>
  </sheetData>
  <mergeCells count="5">
    <mergeCell ref="A1:D1"/>
    <mergeCell ref="A2:D2"/>
    <mergeCell ref="A3:D3"/>
    <mergeCell ref="B5:B6"/>
    <mergeCell ref="C5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F9462-F96A-43C1-8955-1F187FCAE139}">
  <dimension ref="A1:H50"/>
  <sheetViews>
    <sheetView workbookViewId="0"/>
  </sheetViews>
  <sheetFormatPr defaultRowHeight="15" x14ac:dyDescent="0.25"/>
  <cols>
    <col min="1" max="1" width="5.140625" customWidth="1"/>
    <col min="2" max="2" width="27.42578125" customWidth="1"/>
    <col min="3" max="3" width="42.42578125" customWidth="1"/>
    <col min="4" max="4" width="13.28515625" customWidth="1"/>
    <col min="5" max="5" width="13.7109375" customWidth="1"/>
    <col min="6" max="6" width="14" customWidth="1"/>
    <col min="7" max="7" width="13.5703125" customWidth="1"/>
    <col min="8" max="8" width="17" customWidth="1"/>
  </cols>
  <sheetData>
    <row r="1" spans="1:8" x14ac:dyDescent="0.25">
      <c r="A1" s="59"/>
      <c r="B1" s="60"/>
      <c r="C1" s="61"/>
      <c r="D1" s="62"/>
      <c r="E1" s="62"/>
      <c r="F1" s="63"/>
      <c r="G1" s="62"/>
      <c r="H1" s="62"/>
    </row>
    <row r="2" spans="1:8" x14ac:dyDescent="0.25">
      <c r="A2" s="122"/>
      <c r="B2" s="122"/>
      <c r="C2" s="64"/>
      <c r="D2" s="65"/>
      <c r="E2" s="123" t="s">
        <v>151</v>
      </c>
      <c r="F2" s="123"/>
      <c r="G2" s="124"/>
      <c r="H2" s="124"/>
    </row>
    <row r="3" spans="1:8" x14ac:dyDescent="0.25">
      <c r="A3" s="65"/>
      <c r="B3" s="65"/>
      <c r="C3" s="65"/>
      <c r="D3" s="65"/>
      <c r="E3" s="125" t="s">
        <v>152</v>
      </c>
      <c r="F3" s="125"/>
      <c r="G3" s="125"/>
      <c r="H3" s="125"/>
    </row>
    <row r="4" spans="1:8" x14ac:dyDescent="0.25">
      <c r="A4" s="126"/>
      <c r="B4" s="126"/>
      <c r="C4" s="66"/>
      <c r="D4" s="66"/>
      <c r="E4" s="127" t="s">
        <v>153</v>
      </c>
      <c r="F4" s="127"/>
      <c r="G4" s="127"/>
      <c r="H4" s="127"/>
    </row>
    <row r="5" spans="1:8" x14ac:dyDescent="0.25">
      <c r="A5" s="128"/>
      <c r="B5" s="128"/>
      <c r="C5" s="128"/>
      <c r="D5" s="67"/>
      <c r="E5" s="67"/>
      <c r="F5" s="129"/>
      <c r="G5" s="129"/>
      <c r="H5" s="129"/>
    </row>
    <row r="6" spans="1:8" x14ac:dyDescent="0.25">
      <c r="A6" s="59"/>
      <c r="B6" s="60"/>
      <c r="C6" s="61"/>
      <c r="D6" s="62"/>
      <c r="E6" s="62"/>
      <c r="F6" s="63"/>
      <c r="G6" s="62"/>
      <c r="H6" s="62"/>
    </row>
    <row r="7" spans="1:8" x14ac:dyDescent="0.25">
      <c r="A7" s="59"/>
      <c r="B7" s="60"/>
      <c r="C7" s="61"/>
      <c r="D7" s="68"/>
      <c r="E7" s="68"/>
      <c r="F7" s="68"/>
      <c r="G7" s="68"/>
      <c r="H7" s="69"/>
    </row>
    <row r="8" spans="1:8" x14ac:dyDescent="0.25">
      <c r="A8" s="59"/>
      <c r="B8" s="60"/>
      <c r="C8" s="61"/>
      <c r="D8" s="68"/>
      <c r="E8" s="68"/>
      <c r="F8" s="68"/>
      <c r="G8" s="68"/>
      <c r="H8" s="69"/>
    </row>
    <row r="9" spans="1:8" x14ac:dyDescent="0.25">
      <c r="A9" s="59"/>
      <c r="B9" s="60" t="s">
        <v>154</v>
      </c>
      <c r="C9" s="130" t="s">
        <v>155</v>
      </c>
      <c r="D9" s="130"/>
      <c r="E9" s="130"/>
      <c r="F9" s="130"/>
      <c r="G9" s="130"/>
      <c r="H9" s="68"/>
    </row>
    <row r="10" spans="1:8" x14ac:dyDescent="0.25">
      <c r="A10" s="59"/>
      <c r="B10" s="60"/>
      <c r="C10" s="61"/>
      <c r="D10" s="70" t="s">
        <v>156</v>
      </c>
      <c r="E10" s="62"/>
      <c r="F10" s="68"/>
      <c r="G10" s="68"/>
      <c r="H10" s="68"/>
    </row>
    <row r="11" spans="1:8" x14ac:dyDescent="0.25">
      <c r="A11" s="59"/>
      <c r="B11" s="60"/>
      <c r="C11" s="61"/>
      <c r="D11" s="68"/>
      <c r="E11" s="70"/>
      <c r="F11" s="68"/>
      <c r="G11" s="68"/>
      <c r="H11" s="68"/>
    </row>
    <row r="12" spans="1:8" x14ac:dyDescent="0.25">
      <c r="A12" s="59"/>
      <c r="B12" s="60" t="s">
        <v>157</v>
      </c>
      <c r="C12" s="61"/>
      <c r="D12" s="71">
        <f>H48</f>
        <v>3504.0360000000005</v>
      </c>
      <c r="E12" s="68" t="s">
        <v>18</v>
      </c>
      <c r="F12" s="68"/>
      <c r="G12" s="68"/>
      <c r="H12" s="68"/>
    </row>
    <row r="13" spans="1:8" x14ac:dyDescent="0.25">
      <c r="A13" s="72"/>
      <c r="B13" s="73"/>
      <c r="C13" s="74"/>
      <c r="D13" s="63"/>
      <c r="E13" s="63"/>
      <c r="F13" s="63"/>
      <c r="G13" s="75"/>
      <c r="H13" s="75"/>
    </row>
    <row r="14" spans="1:8" x14ac:dyDescent="0.25">
      <c r="A14" s="72"/>
      <c r="B14" s="73"/>
      <c r="C14" s="74"/>
      <c r="D14" s="76" t="s">
        <v>158</v>
      </c>
      <c r="E14" s="63"/>
      <c r="F14" s="75"/>
      <c r="G14" s="75"/>
      <c r="H14" s="75"/>
    </row>
    <row r="15" spans="1:8" ht="15.75" x14ac:dyDescent="0.25">
      <c r="A15" s="131" t="str">
        <f>комплекс1!A15</f>
        <v>Установка (замена) интеллектуального 3Ф ПУ потребителей (ФЛ) на готовом основании на территории Ленинградской области</v>
      </c>
      <c r="B15" s="131"/>
      <c r="C15" s="131"/>
      <c r="D15" s="131"/>
      <c r="E15" s="131"/>
      <c r="F15" s="131"/>
      <c r="G15" s="131"/>
      <c r="H15" s="131"/>
    </row>
    <row r="16" spans="1:8" x14ac:dyDescent="0.25">
      <c r="A16" s="74"/>
      <c r="B16" s="132" t="s">
        <v>159</v>
      </c>
      <c r="C16" s="132"/>
      <c r="D16" s="63"/>
      <c r="E16" s="75"/>
      <c r="F16" s="75"/>
      <c r="G16" s="75"/>
      <c r="H16" s="75"/>
    </row>
    <row r="17" spans="1:8" x14ac:dyDescent="0.25">
      <c r="A17" s="135" t="s">
        <v>160</v>
      </c>
      <c r="B17" s="136" t="s">
        <v>161</v>
      </c>
      <c r="C17" s="135" t="s">
        <v>162</v>
      </c>
      <c r="D17" s="137" t="s">
        <v>163</v>
      </c>
      <c r="E17" s="137"/>
      <c r="F17" s="137"/>
      <c r="G17" s="137"/>
      <c r="H17" s="134" t="s">
        <v>164</v>
      </c>
    </row>
    <row r="18" spans="1:8" x14ac:dyDescent="0.25">
      <c r="A18" s="135"/>
      <c r="B18" s="136"/>
      <c r="C18" s="135"/>
      <c r="D18" s="134" t="s">
        <v>165</v>
      </c>
      <c r="E18" s="134" t="s">
        <v>166</v>
      </c>
      <c r="F18" s="134" t="s">
        <v>167</v>
      </c>
      <c r="G18" s="134" t="s">
        <v>168</v>
      </c>
      <c r="H18" s="134"/>
    </row>
    <row r="19" spans="1:8" x14ac:dyDescent="0.25">
      <c r="A19" s="135"/>
      <c r="B19" s="136"/>
      <c r="C19" s="135"/>
      <c r="D19" s="134"/>
      <c r="E19" s="134"/>
      <c r="F19" s="134"/>
      <c r="G19" s="134"/>
      <c r="H19" s="134"/>
    </row>
    <row r="20" spans="1:8" x14ac:dyDescent="0.25">
      <c r="A20" s="135"/>
      <c r="B20" s="136"/>
      <c r="C20" s="135"/>
      <c r="D20" s="134"/>
      <c r="E20" s="134"/>
      <c r="F20" s="134"/>
      <c r="G20" s="134"/>
      <c r="H20" s="134"/>
    </row>
    <row r="21" spans="1:8" x14ac:dyDescent="0.25">
      <c r="A21" s="77">
        <v>1</v>
      </c>
      <c r="B21" s="78">
        <v>2</v>
      </c>
      <c r="C21" s="77">
        <v>3</v>
      </c>
      <c r="D21" s="77">
        <v>4</v>
      </c>
      <c r="E21" s="77">
        <v>5</v>
      </c>
      <c r="F21" s="77">
        <v>6</v>
      </c>
      <c r="G21" s="77">
        <v>7</v>
      </c>
      <c r="H21" s="77">
        <v>8</v>
      </c>
    </row>
    <row r="22" spans="1:8" x14ac:dyDescent="0.25">
      <c r="A22" s="133" t="s">
        <v>169</v>
      </c>
      <c r="B22" s="133"/>
      <c r="C22" s="133"/>
      <c r="D22" s="133"/>
      <c r="E22" s="133"/>
      <c r="F22" s="133"/>
      <c r="G22" s="133"/>
      <c r="H22" s="133"/>
    </row>
    <row r="23" spans="1:8" ht="30" x14ac:dyDescent="0.25">
      <c r="A23" s="79">
        <v>1</v>
      </c>
      <c r="B23" s="80" t="s">
        <v>209</v>
      </c>
      <c r="C23" s="81" t="s">
        <v>171</v>
      </c>
      <c r="D23" s="82">
        <f>комплекс1!L200</f>
        <v>18.32</v>
      </c>
      <c r="E23" s="82">
        <f>комплекс1!L208</f>
        <v>134.77000000000001</v>
      </c>
      <c r="F23" s="83"/>
      <c r="G23" s="83"/>
      <c r="H23" s="84">
        <f>SUM(D23:G23)</f>
        <v>153.09</v>
      </c>
    </row>
    <row r="24" spans="1:8" ht="30" x14ac:dyDescent="0.25">
      <c r="A24" s="79">
        <v>2</v>
      </c>
      <c r="B24" s="80" t="str">
        <f>B23</f>
        <v>Локальный сметный расчет (смета) № 3.1-01-01</v>
      </c>
      <c r="C24" s="81" t="s">
        <v>172</v>
      </c>
      <c r="D24" s="82"/>
      <c r="E24" s="82"/>
      <c r="F24" s="83">
        <f>комплекс1!L216</f>
        <v>2559.09</v>
      </c>
      <c r="G24" s="83"/>
      <c r="H24" s="84">
        <f t="shared" ref="H24:H25" si="0">SUM(D24:G24)</f>
        <v>2559.09</v>
      </c>
    </row>
    <row r="25" spans="1:8" ht="30" x14ac:dyDescent="0.25">
      <c r="A25" s="79">
        <v>3</v>
      </c>
      <c r="B25" s="80" t="str">
        <f>B24</f>
        <v>Локальный сметный расчет (смета) № 3.1-01-01</v>
      </c>
      <c r="C25" s="81" t="s">
        <v>173</v>
      </c>
      <c r="D25" s="82"/>
      <c r="E25" s="82"/>
      <c r="F25" s="83"/>
      <c r="G25" s="83">
        <f>комплекс1!L219</f>
        <v>98.53</v>
      </c>
      <c r="H25" s="84">
        <f t="shared" si="0"/>
        <v>98.53</v>
      </c>
    </row>
    <row r="26" spans="1:8" x14ac:dyDescent="0.25">
      <c r="A26" s="85"/>
      <c r="B26" s="85"/>
      <c r="C26" s="86" t="s">
        <v>174</v>
      </c>
      <c r="D26" s="87">
        <f>SUM(D23:D25)</f>
        <v>18.32</v>
      </c>
      <c r="E26" s="87">
        <f t="shared" ref="E26:H26" si="1">SUM(E23:E25)</f>
        <v>134.77000000000001</v>
      </c>
      <c r="F26" s="87">
        <f t="shared" si="1"/>
        <v>2559.09</v>
      </c>
      <c r="G26" s="87">
        <f t="shared" si="1"/>
        <v>98.53</v>
      </c>
      <c r="H26" s="87">
        <f t="shared" si="1"/>
        <v>2810.7100000000005</v>
      </c>
    </row>
    <row r="27" spans="1:8" x14ac:dyDescent="0.25">
      <c r="A27" s="78"/>
      <c r="B27" s="78"/>
      <c r="C27" s="86" t="s">
        <v>175</v>
      </c>
      <c r="D27" s="87">
        <f>D26</f>
        <v>18.32</v>
      </c>
      <c r="E27" s="87">
        <f>E26</f>
        <v>134.77000000000001</v>
      </c>
      <c r="F27" s="87">
        <f>F26</f>
        <v>2559.09</v>
      </c>
      <c r="G27" s="87">
        <f>G26</f>
        <v>98.53</v>
      </c>
      <c r="H27" s="87">
        <f>SUM(D27:G27)</f>
        <v>2810.7100000000005</v>
      </c>
    </row>
    <row r="28" spans="1:8" x14ac:dyDescent="0.25">
      <c r="A28" s="133" t="s">
        <v>176</v>
      </c>
      <c r="B28" s="133"/>
      <c r="C28" s="133"/>
      <c r="D28" s="133"/>
      <c r="E28" s="133"/>
      <c r="F28" s="133"/>
      <c r="G28" s="133"/>
      <c r="H28" s="133"/>
    </row>
    <row r="29" spans="1:8" ht="30" x14ac:dyDescent="0.25">
      <c r="A29" s="88">
        <v>4</v>
      </c>
      <c r="B29" s="80" t="s">
        <v>210</v>
      </c>
      <c r="C29" s="89" t="s">
        <v>178</v>
      </c>
      <c r="D29" s="84"/>
      <c r="E29" s="84"/>
      <c r="F29" s="84"/>
      <c r="G29" s="84">
        <f>комплекс2!N58</f>
        <v>109.32</v>
      </c>
      <c r="H29" s="84">
        <f t="shared" ref="H29" si="2">SUM(D29:G29)</f>
        <v>109.32</v>
      </c>
    </row>
    <row r="30" spans="1:8" ht="30" x14ac:dyDescent="0.25">
      <c r="A30" s="88">
        <v>5</v>
      </c>
      <c r="B30" s="89" t="s">
        <v>179</v>
      </c>
      <c r="C30" s="89" t="s">
        <v>180</v>
      </c>
      <c r="D30" s="84"/>
      <c r="E30" s="84">
        <v>0</v>
      </c>
      <c r="F30" s="84"/>
      <c r="G30" s="84"/>
      <c r="H30" s="84">
        <v>0</v>
      </c>
    </row>
    <row r="31" spans="1:8" x14ac:dyDescent="0.25">
      <c r="A31" s="88"/>
      <c r="B31" s="90"/>
      <c r="C31" s="91" t="s">
        <v>181</v>
      </c>
      <c r="D31" s="87">
        <f>SUM(D29:D30)</f>
        <v>0</v>
      </c>
      <c r="E31" s="87">
        <f>SUM(E29:E30)</f>
        <v>0</v>
      </c>
      <c r="F31" s="87">
        <f>SUM(F29:F30)</f>
        <v>0</v>
      </c>
      <c r="G31" s="87">
        <f>SUM(G29:G30)</f>
        <v>109.32</v>
      </c>
      <c r="H31" s="87">
        <f>SUM(H29:H30)</f>
        <v>109.32</v>
      </c>
    </row>
    <row r="32" spans="1:8" x14ac:dyDescent="0.25">
      <c r="A32" s="92"/>
      <c r="B32" s="93"/>
      <c r="C32" s="86" t="s">
        <v>182</v>
      </c>
      <c r="D32" s="87">
        <f>D27+D31</f>
        <v>18.32</v>
      </c>
      <c r="E32" s="87">
        <f>E27+E31</f>
        <v>134.77000000000001</v>
      </c>
      <c r="F32" s="87">
        <f>F27+F31</f>
        <v>2559.09</v>
      </c>
      <c r="G32" s="87">
        <f>G27+G31</f>
        <v>207.85</v>
      </c>
      <c r="H32" s="87">
        <f>SUM(D32:G32)</f>
        <v>2920.03</v>
      </c>
    </row>
    <row r="33" spans="1:8" x14ac:dyDescent="0.25">
      <c r="A33" s="133" t="s">
        <v>183</v>
      </c>
      <c r="B33" s="133"/>
      <c r="C33" s="133"/>
      <c r="D33" s="133"/>
      <c r="E33" s="133"/>
      <c r="F33" s="133"/>
      <c r="G33" s="133"/>
      <c r="H33" s="133"/>
    </row>
    <row r="34" spans="1:8" ht="30" x14ac:dyDescent="0.25">
      <c r="A34" s="88">
        <v>7</v>
      </c>
      <c r="B34" s="94" t="s">
        <v>184</v>
      </c>
      <c r="C34" s="89" t="s">
        <v>185</v>
      </c>
      <c r="D34" s="95"/>
      <c r="E34" s="95"/>
      <c r="F34" s="95"/>
      <c r="G34" s="96">
        <v>0</v>
      </c>
      <c r="H34" s="96">
        <f>SUM(G34)</f>
        <v>0</v>
      </c>
    </row>
    <row r="35" spans="1:8" x14ac:dyDescent="0.25">
      <c r="A35" s="88">
        <v>8</v>
      </c>
      <c r="B35" s="94"/>
      <c r="C35" s="89"/>
      <c r="D35" s="95"/>
      <c r="E35" s="95"/>
      <c r="F35" s="95"/>
      <c r="G35" s="96"/>
      <c r="H35" s="96">
        <v>0</v>
      </c>
    </row>
    <row r="36" spans="1:8" x14ac:dyDescent="0.25">
      <c r="A36" s="88"/>
      <c r="B36" s="94"/>
      <c r="C36" s="91" t="s">
        <v>186</v>
      </c>
      <c r="D36" s="95">
        <f>D34+D35</f>
        <v>0</v>
      </c>
      <c r="E36" s="95">
        <f>E34+E35</f>
        <v>0</v>
      </c>
      <c r="F36" s="95">
        <f>F34+F35</f>
        <v>0</v>
      </c>
      <c r="G36" s="96">
        <f>G34+G35</f>
        <v>0</v>
      </c>
      <c r="H36" s="96">
        <f>SUM(D36:G36)</f>
        <v>0</v>
      </c>
    </row>
    <row r="37" spans="1:8" x14ac:dyDescent="0.25">
      <c r="A37" s="77"/>
      <c r="B37" s="78"/>
      <c r="C37" s="86" t="s">
        <v>187</v>
      </c>
      <c r="D37" s="97">
        <f>D36+D32</f>
        <v>18.32</v>
      </c>
      <c r="E37" s="97">
        <f>E32+E36</f>
        <v>134.77000000000001</v>
      </c>
      <c r="F37" s="97">
        <f>F32+F36</f>
        <v>2559.09</v>
      </c>
      <c r="G37" s="97">
        <f>G32+G36</f>
        <v>207.85</v>
      </c>
      <c r="H37" s="97">
        <f>SUM(D37:G37)</f>
        <v>2920.03</v>
      </c>
    </row>
    <row r="38" spans="1:8" x14ac:dyDescent="0.25">
      <c r="A38" s="133" t="s">
        <v>188</v>
      </c>
      <c r="B38" s="133"/>
      <c r="C38" s="133"/>
      <c r="D38" s="133"/>
      <c r="E38" s="133"/>
      <c r="F38" s="133"/>
      <c r="G38" s="133"/>
      <c r="H38" s="133"/>
    </row>
    <row r="39" spans="1:8" x14ac:dyDescent="0.25">
      <c r="A39" s="77">
        <v>9</v>
      </c>
      <c r="B39" s="94"/>
      <c r="C39" s="89"/>
      <c r="D39" s="87"/>
      <c r="E39" s="87"/>
      <c r="F39" s="87"/>
      <c r="G39" s="96"/>
      <c r="H39" s="87">
        <f>SUM(D39:G39)</f>
        <v>0</v>
      </c>
    </row>
    <row r="40" spans="1:8" x14ac:dyDescent="0.25">
      <c r="A40" s="77"/>
      <c r="B40" s="90"/>
      <c r="C40" s="86" t="s">
        <v>189</v>
      </c>
      <c r="D40" s="87">
        <f>SUM(D39:D39)</f>
        <v>0</v>
      </c>
      <c r="E40" s="87">
        <f>SUM(E39:E39)</f>
        <v>0</v>
      </c>
      <c r="F40" s="87">
        <f>SUM(F39:F39)</f>
        <v>0</v>
      </c>
      <c r="G40" s="87">
        <f>SUM(G39:G39)</f>
        <v>0</v>
      </c>
      <c r="H40" s="87">
        <f>SUM(D40:G40)</f>
        <v>0</v>
      </c>
    </row>
    <row r="41" spans="1:8" x14ac:dyDescent="0.25">
      <c r="A41" s="77"/>
      <c r="B41" s="90"/>
      <c r="C41" s="86" t="s">
        <v>190</v>
      </c>
      <c r="D41" s="87">
        <f>D37+D40</f>
        <v>18.32</v>
      </c>
      <c r="E41" s="87">
        <f>E37+E40</f>
        <v>134.77000000000001</v>
      </c>
      <c r="F41" s="87">
        <f>F37+F40</f>
        <v>2559.09</v>
      </c>
      <c r="G41" s="87">
        <f>G37+G40</f>
        <v>207.85</v>
      </c>
      <c r="H41" s="87">
        <f>SUM(D41:G41)</f>
        <v>2920.03</v>
      </c>
    </row>
    <row r="42" spans="1:8" x14ac:dyDescent="0.25">
      <c r="A42" s="133" t="s">
        <v>191</v>
      </c>
      <c r="B42" s="133"/>
      <c r="C42" s="133"/>
      <c r="D42" s="133"/>
      <c r="E42" s="133"/>
      <c r="F42" s="133"/>
      <c r="G42" s="133"/>
      <c r="H42" s="133"/>
    </row>
    <row r="43" spans="1:8" x14ac:dyDescent="0.25">
      <c r="A43" s="88">
        <v>10</v>
      </c>
      <c r="B43" s="94"/>
      <c r="C43" s="89"/>
      <c r="D43" s="84"/>
      <c r="E43" s="84"/>
      <c r="F43" s="84"/>
      <c r="G43" s="84"/>
      <c r="H43" s="84"/>
    </row>
    <row r="44" spans="1:8" x14ac:dyDescent="0.25">
      <c r="A44" s="98"/>
      <c r="B44" s="99"/>
      <c r="C44" s="91" t="s">
        <v>192</v>
      </c>
      <c r="D44" s="100">
        <f>D41+D43</f>
        <v>18.32</v>
      </c>
      <c r="E44" s="100">
        <f>E41+E43</f>
        <v>134.77000000000001</v>
      </c>
      <c r="F44" s="100">
        <f>F41+F43</f>
        <v>2559.09</v>
      </c>
      <c r="G44" s="100">
        <f>G41+G43</f>
        <v>207.85</v>
      </c>
      <c r="H44" s="100">
        <f>SUM(D44:G44)</f>
        <v>2920.03</v>
      </c>
    </row>
    <row r="45" spans="1:8" x14ac:dyDescent="0.25">
      <c r="A45" s="98"/>
      <c r="B45" s="99"/>
      <c r="C45" s="91"/>
      <c r="D45" s="101"/>
      <c r="E45" s="101"/>
      <c r="F45" s="101"/>
      <c r="G45" s="101"/>
      <c r="H45" s="101"/>
    </row>
    <row r="46" spans="1:8" x14ac:dyDescent="0.25">
      <c r="A46" s="133" t="s">
        <v>193</v>
      </c>
      <c r="B46" s="133"/>
      <c r="C46" s="133"/>
      <c r="D46" s="133"/>
      <c r="E46" s="133"/>
      <c r="F46" s="133"/>
      <c r="G46" s="133"/>
      <c r="H46" s="133"/>
    </row>
    <row r="47" spans="1:8" ht="30" x14ac:dyDescent="0.25">
      <c r="A47" s="88">
        <v>11</v>
      </c>
      <c r="B47" s="94" t="s">
        <v>194</v>
      </c>
      <c r="C47" s="89" t="s">
        <v>195</v>
      </c>
      <c r="D47" s="84">
        <f>D44*0.2</f>
        <v>3.6640000000000001</v>
      </c>
      <c r="E47" s="84">
        <f t="shared" ref="E47:G47" si="3">E44*0.2</f>
        <v>26.954000000000004</v>
      </c>
      <c r="F47" s="84">
        <f t="shared" si="3"/>
        <v>511.81800000000004</v>
      </c>
      <c r="G47" s="84">
        <f t="shared" si="3"/>
        <v>41.57</v>
      </c>
      <c r="H47" s="84">
        <f>SUM(D47:G47)</f>
        <v>584.00600000000009</v>
      </c>
    </row>
    <row r="48" spans="1:8" x14ac:dyDescent="0.25">
      <c r="A48" s="77"/>
      <c r="B48" s="102"/>
      <c r="C48" s="91" t="s">
        <v>196</v>
      </c>
      <c r="D48" s="100">
        <f>D47+D44</f>
        <v>21.984000000000002</v>
      </c>
      <c r="E48" s="100">
        <f>E47+E44</f>
        <v>161.72400000000002</v>
      </c>
      <c r="F48" s="100">
        <f>F47+F44</f>
        <v>3070.9080000000004</v>
      </c>
      <c r="G48" s="100">
        <f>G47+G44</f>
        <v>249.42</v>
      </c>
      <c r="H48" s="100">
        <f>SUM(D48:G48)</f>
        <v>3504.0360000000005</v>
      </c>
    </row>
    <row r="49" spans="1:8" ht="28.5" x14ac:dyDescent="0.25">
      <c r="A49" s="77"/>
      <c r="B49" s="89"/>
      <c r="C49" s="91" t="s">
        <v>197</v>
      </c>
      <c r="D49" s="100">
        <f>D41</f>
        <v>18.32</v>
      </c>
      <c r="E49" s="100">
        <f t="shared" ref="E49:G49" si="4">E41</f>
        <v>134.77000000000001</v>
      </c>
      <c r="F49" s="100">
        <f t="shared" si="4"/>
        <v>2559.09</v>
      </c>
      <c r="G49" s="100">
        <f t="shared" si="4"/>
        <v>207.85</v>
      </c>
      <c r="H49" s="87">
        <f>SUM(D49:G49)</f>
        <v>2920.03</v>
      </c>
    </row>
    <row r="50" spans="1:8" ht="28.5" x14ac:dyDescent="0.25">
      <c r="A50" s="77"/>
      <c r="B50" s="89"/>
      <c r="C50" s="91" t="s">
        <v>198</v>
      </c>
      <c r="D50" s="100">
        <f>D49*1.2</f>
        <v>21.983999999999998</v>
      </c>
      <c r="E50" s="100">
        <f>E49*1.2</f>
        <v>161.72400000000002</v>
      </c>
      <c r="F50" s="100">
        <f t="shared" ref="F50:G50" si="5">F49*1.2</f>
        <v>3070.9079999999999</v>
      </c>
      <c r="G50" s="100">
        <f t="shared" si="5"/>
        <v>249.42</v>
      </c>
      <c r="H50" s="87">
        <f>SUM(D50:G50)</f>
        <v>3504.0360000000001</v>
      </c>
    </row>
  </sheetData>
  <mergeCells count="26">
    <mergeCell ref="A33:H33"/>
    <mergeCell ref="A38:H38"/>
    <mergeCell ref="A42:H42"/>
    <mergeCell ref="A46:H46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  <mergeCell ref="A5:C5"/>
    <mergeCell ref="F5:H5"/>
    <mergeCell ref="C9:G9"/>
    <mergeCell ref="A15:H15"/>
    <mergeCell ref="B16:C16"/>
    <mergeCell ref="A2:B2"/>
    <mergeCell ref="E2:F2"/>
    <mergeCell ref="G2:H2"/>
    <mergeCell ref="E3:H3"/>
    <mergeCell ref="A4:B4"/>
    <mergeCell ref="E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514FF-0A39-464D-8668-7B49B99B5AB6}">
  <dimension ref="A1:H50"/>
  <sheetViews>
    <sheetView tabSelected="1" workbookViewId="0"/>
  </sheetViews>
  <sheetFormatPr defaultRowHeight="15" x14ac:dyDescent="0.25"/>
  <cols>
    <col min="1" max="1" width="5.140625" style="5" customWidth="1"/>
    <col min="2" max="2" width="26.7109375" style="5" customWidth="1"/>
    <col min="3" max="3" width="42.42578125" style="5" customWidth="1"/>
    <col min="4" max="4" width="13.28515625" style="5" customWidth="1"/>
    <col min="5" max="5" width="13.7109375" style="5" customWidth="1"/>
    <col min="6" max="6" width="14" style="5" customWidth="1"/>
    <col min="7" max="7" width="13.5703125" style="5" customWidth="1"/>
    <col min="8" max="8" width="17" style="5" customWidth="1"/>
    <col min="9" max="16384" width="9.140625" style="5"/>
  </cols>
  <sheetData>
    <row r="1" spans="1:8" x14ac:dyDescent="0.25">
      <c r="A1" s="59"/>
      <c r="B1" s="60"/>
      <c r="C1" s="61"/>
      <c r="D1" s="62"/>
      <c r="E1" s="62"/>
      <c r="F1" s="63"/>
      <c r="G1" s="62"/>
      <c r="H1" s="62"/>
    </row>
    <row r="2" spans="1:8" ht="15" customHeight="1" x14ac:dyDescent="0.25">
      <c r="A2" s="138"/>
      <c r="B2" s="138"/>
      <c r="C2" s="66"/>
      <c r="D2" s="103"/>
      <c r="E2" s="139" t="s">
        <v>151</v>
      </c>
      <c r="F2" s="139"/>
      <c r="G2" s="140"/>
      <c r="H2" s="140"/>
    </row>
    <row r="3" spans="1:8" ht="24.75" customHeight="1" x14ac:dyDescent="0.25">
      <c r="A3" s="103"/>
      <c r="B3" s="103"/>
      <c r="C3" s="103"/>
      <c r="D3" s="103"/>
      <c r="E3" s="141" t="s">
        <v>152</v>
      </c>
      <c r="F3" s="141"/>
      <c r="G3" s="141"/>
      <c r="H3" s="141"/>
    </row>
    <row r="4" spans="1:8" ht="15" customHeight="1" x14ac:dyDescent="0.25">
      <c r="A4" s="126"/>
      <c r="B4" s="126"/>
      <c r="C4" s="66"/>
      <c r="D4" s="66"/>
      <c r="E4" s="142" t="s">
        <v>153</v>
      </c>
      <c r="F4" s="142"/>
      <c r="G4" s="142"/>
      <c r="H4" s="142"/>
    </row>
    <row r="5" spans="1:8" x14ac:dyDescent="0.25">
      <c r="A5" s="128"/>
      <c r="B5" s="128"/>
      <c r="C5" s="128"/>
      <c r="D5" s="67"/>
      <c r="E5" s="67"/>
      <c r="F5" s="129"/>
      <c r="G5" s="129"/>
      <c r="H5" s="129"/>
    </row>
    <row r="6" spans="1:8" x14ac:dyDescent="0.25">
      <c r="A6" s="59"/>
      <c r="B6" s="60"/>
      <c r="C6" s="61"/>
      <c r="D6" s="62"/>
      <c r="E6" s="62"/>
      <c r="F6" s="63"/>
      <c r="G6" s="62"/>
      <c r="H6" s="62"/>
    </row>
    <row r="7" spans="1:8" x14ac:dyDescent="0.25">
      <c r="A7" s="59"/>
      <c r="B7" s="60"/>
      <c r="C7" s="61"/>
      <c r="D7" s="68"/>
      <c r="E7" s="68"/>
      <c r="F7" s="68"/>
      <c r="G7" s="68"/>
      <c r="H7" s="69"/>
    </row>
    <row r="8" spans="1:8" x14ac:dyDescent="0.25">
      <c r="A8" s="59"/>
      <c r="B8" s="60"/>
      <c r="C8" s="61"/>
      <c r="D8" s="68"/>
      <c r="E8" s="68"/>
      <c r="F8" s="68"/>
      <c r="G8" s="68"/>
      <c r="H8" s="69"/>
    </row>
    <row r="9" spans="1:8" x14ac:dyDescent="0.25">
      <c r="A9" s="59"/>
      <c r="B9" s="60" t="s">
        <v>154</v>
      </c>
      <c r="C9" s="130" t="s">
        <v>155</v>
      </c>
      <c r="D9" s="130"/>
      <c r="E9" s="130"/>
      <c r="F9" s="130"/>
      <c r="G9" s="130"/>
      <c r="H9" s="68"/>
    </row>
    <row r="10" spans="1:8" x14ac:dyDescent="0.25">
      <c r="A10" s="59"/>
      <c r="B10" s="60"/>
      <c r="C10" s="61"/>
      <c r="D10" s="70" t="s">
        <v>156</v>
      </c>
      <c r="E10" s="62"/>
      <c r="F10" s="68"/>
      <c r="G10" s="68"/>
      <c r="H10" s="68"/>
    </row>
    <row r="11" spans="1:8" x14ac:dyDescent="0.25">
      <c r="A11" s="59"/>
      <c r="B11" s="60"/>
      <c r="C11" s="61"/>
      <c r="D11" s="68"/>
      <c r="E11" s="70"/>
      <c r="F11" s="68"/>
      <c r="G11" s="68"/>
      <c r="H11" s="68"/>
    </row>
    <row r="12" spans="1:8" x14ac:dyDescent="0.25">
      <c r="A12" s="59"/>
      <c r="B12" s="60" t="s">
        <v>157</v>
      </c>
      <c r="C12" s="61"/>
      <c r="D12" s="71">
        <f>H48</f>
        <v>22770.563968070521</v>
      </c>
      <c r="E12" s="68" t="s">
        <v>18</v>
      </c>
      <c r="F12" s="68"/>
      <c r="G12" s="68"/>
      <c r="H12" s="68"/>
    </row>
    <row r="13" spans="1:8" x14ac:dyDescent="0.25">
      <c r="A13" s="72"/>
      <c r="B13" s="73"/>
      <c r="C13" s="74"/>
      <c r="D13" s="63"/>
      <c r="E13" s="63"/>
      <c r="F13" s="63"/>
      <c r="G13" s="75"/>
      <c r="H13" s="75"/>
    </row>
    <row r="14" spans="1:8" x14ac:dyDescent="0.25">
      <c r="A14" s="72"/>
      <c r="B14" s="73"/>
      <c r="C14" s="74"/>
      <c r="D14" s="76" t="s">
        <v>158</v>
      </c>
      <c r="E14" s="63"/>
      <c r="F14" s="75"/>
      <c r="G14" s="75"/>
      <c r="H14" s="75"/>
    </row>
    <row r="15" spans="1:8" ht="15.75" x14ac:dyDescent="0.25">
      <c r="A15" s="131" t="str">
        <f>комплекс1!A15</f>
        <v>Установка (замена) интеллектуального 3Ф ПУ потребителей (ФЛ) на готовом основании на территории Ленинградской области</v>
      </c>
      <c r="B15" s="131"/>
      <c r="C15" s="131"/>
      <c r="D15" s="131"/>
      <c r="E15" s="131"/>
      <c r="F15" s="131"/>
      <c r="G15" s="131"/>
      <c r="H15" s="131"/>
    </row>
    <row r="16" spans="1:8" x14ac:dyDescent="0.25">
      <c r="A16" s="74"/>
      <c r="B16" s="132" t="s">
        <v>199</v>
      </c>
      <c r="C16" s="132"/>
      <c r="D16" s="63"/>
      <c r="E16" s="75"/>
      <c r="F16" s="75"/>
      <c r="G16" s="75"/>
      <c r="H16" s="75"/>
    </row>
    <row r="17" spans="1:8" x14ac:dyDescent="0.25">
      <c r="A17" s="135" t="s">
        <v>160</v>
      </c>
      <c r="B17" s="136" t="s">
        <v>161</v>
      </c>
      <c r="C17" s="135" t="s">
        <v>162</v>
      </c>
      <c r="D17" s="137" t="s">
        <v>163</v>
      </c>
      <c r="E17" s="137"/>
      <c r="F17" s="137"/>
      <c r="G17" s="137"/>
      <c r="H17" s="134" t="s">
        <v>164</v>
      </c>
    </row>
    <row r="18" spans="1:8" x14ac:dyDescent="0.25">
      <c r="A18" s="135"/>
      <c r="B18" s="136"/>
      <c r="C18" s="135"/>
      <c r="D18" s="134" t="s">
        <v>165</v>
      </c>
      <c r="E18" s="134" t="s">
        <v>166</v>
      </c>
      <c r="F18" s="134" t="s">
        <v>167</v>
      </c>
      <c r="G18" s="134" t="s">
        <v>168</v>
      </c>
      <c r="H18" s="134"/>
    </row>
    <row r="19" spans="1:8" x14ac:dyDescent="0.25">
      <c r="A19" s="135"/>
      <c r="B19" s="136"/>
      <c r="C19" s="135"/>
      <c r="D19" s="134"/>
      <c r="E19" s="134"/>
      <c r="F19" s="134"/>
      <c r="G19" s="134"/>
      <c r="H19" s="134"/>
    </row>
    <row r="20" spans="1:8" x14ac:dyDescent="0.25">
      <c r="A20" s="135"/>
      <c r="B20" s="136"/>
      <c r="C20" s="135"/>
      <c r="D20" s="134"/>
      <c r="E20" s="134"/>
      <c r="F20" s="134"/>
      <c r="G20" s="134"/>
      <c r="H20" s="134"/>
    </row>
    <row r="21" spans="1:8" x14ac:dyDescent="0.25">
      <c r="A21" s="77">
        <v>1</v>
      </c>
      <c r="B21" s="78">
        <v>2</v>
      </c>
      <c r="C21" s="77">
        <v>3</v>
      </c>
      <c r="D21" s="77">
        <v>4</v>
      </c>
      <c r="E21" s="77">
        <v>5</v>
      </c>
      <c r="F21" s="77">
        <v>6</v>
      </c>
      <c r="G21" s="77">
        <v>7</v>
      </c>
      <c r="H21" s="77">
        <v>8</v>
      </c>
    </row>
    <row r="22" spans="1:8" x14ac:dyDescent="0.25">
      <c r="A22" s="133" t="s">
        <v>169</v>
      </c>
      <c r="B22" s="133"/>
      <c r="C22" s="133"/>
      <c r="D22" s="133"/>
      <c r="E22" s="133"/>
      <c r="F22" s="133"/>
      <c r="G22" s="133"/>
      <c r="H22" s="133"/>
    </row>
    <row r="23" spans="1:8" ht="30" x14ac:dyDescent="0.25">
      <c r="A23" s="79">
        <v>1</v>
      </c>
      <c r="B23" s="80" t="s">
        <v>170</v>
      </c>
      <c r="C23" s="81" t="s">
        <v>171</v>
      </c>
      <c r="D23" s="82">
        <f>комплекс1!N200*комплекс1!$L$228</f>
        <v>101.42873614900002</v>
      </c>
      <c r="E23" s="82">
        <f>комплекс1!N208*комплекс1!$L$228</f>
        <v>1203.8502434040001</v>
      </c>
      <c r="F23" s="83"/>
      <c r="G23" s="83"/>
      <c r="H23" s="84">
        <f>SUM(D23:G23)</f>
        <v>1305.2789795530002</v>
      </c>
    </row>
    <row r="24" spans="1:8" ht="30" x14ac:dyDescent="0.25">
      <c r="A24" s="79">
        <v>2</v>
      </c>
      <c r="B24" s="80" t="str">
        <f>B23</f>
        <v>Локальный сметный расчет (смета) № 1.1-01-01</v>
      </c>
      <c r="C24" s="81" t="s">
        <v>172</v>
      </c>
      <c r="D24" s="82"/>
      <c r="E24" s="82"/>
      <c r="F24" s="83">
        <f>комплекс1!N216</f>
        <v>16198.99</v>
      </c>
      <c r="G24" s="83"/>
      <c r="H24" s="84">
        <f t="shared" ref="H24:H25" si="0">SUM(D24:G24)</f>
        <v>16198.99</v>
      </c>
    </row>
    <row r="25" spans="1:8" ht="30" x14ac:dyDescent="0.25">
      <c r="A25" s="79">
        <v>3</v>
      </c>
      <c r="B25" s="80" t="str">
        <f>B24</f>
        <v>Локальный сметный расчет (смета) № 1.1-01-01</v>
      </c>
      <c r="C25" s="81" t="s">
        <v>173</v>
      </c>
      <c r="D25" s="82"/>
      <c r="E25" s="82"/>
      <c r="F25" s="83"/>
      <c r="G25" s="83">
        <f>комплекс1!N219*комплекс1!$L$228</f>
        <v>1180.4409990545</v>
      </c>
      <c r="H25" s="84">
        <f t="shared" si="0"/>
        <v>1180.4409990545</v>
      </c>
    </row>
    <row r="26" spans="1:8" x14ac:dyDescent="0.25">
      <c r="A26" s="85"/>
      <c r="B26" s="85"/>
      <c r="C26" s="86" t="s">
        <v>174</v>
      </c>
      <c r="D26" s="87">
        <f>SUM(D23:D25)</f>
        <v>101.42873614900002</v>
      </c>
      <c r="E26" s="87">
        <f t="shared" ref="E26:H26" si="1">SUM(E23:E25)</f>
        <v>1203.8502434040001</v>
      </c>
      <c r="F26" s="87">
        <f t="shared" si="1"/>
        <v>16198.99</v>
      </c>
      <c r="G26" s="87">
        <f t="shared" si="1"/>
        <v>1180.4409990545</v>
      </c>
      <c r="H26" s="87">
        <f t="shared" si="1"/>
        <v>18684.709978607498</v>
      </c>
    </row>
    <row r="27" spans="1:8" x14ac:dyDescent="0.25">
      <c r="A27" s="78"/>
      <c r="B27" s="78"/>
      <c r="C27" s="86" t="s">
        <v>175</v>
      </c>
      <c r="D27" s="87">
        <f>D26</f>
        <v>101.42873614900002</v>
      </c>
      <c r="E27" s="87">
        <f>E26</f>
        <v>1203.8502434040001</v>
      </c>
      <c r="F27" s="87">
        <f>F26</f>
        <v>16198.99</v>
      </c>
      <c r="G27" s="87">
        <f>G26</f>
        <v>1180.4409990545</v>
      </c>
      <c r="H27" s="87">
        <f>SUM(D27:G27)</f>
        <v>18684.709978607498</v>
      </c>
    </row>
    <row r="28" spans="1:8" x14ac:dyDescent="0.25">
      <c r="A28" s="133" t="s">
        <v>176</v>
      </c>
      <c r="B28" s="133"/>
      <c r="C28" s="133"/>
      <c r="D28" s="133"/>
      <c r="E28" s="133"/>
      <c r="F28" s="133"/>
      <c r="G28" s="133"/>
      <c r="H28" s="133"/>
    </row>
    <row r="29" spans="1:8" ht="30" x14ac:dyDescent="0.25">
      <c r="A29" s="88">
        <v>4</v>
      </c>
      <c r="B29" s="80" t="s">
        <v>177</v>
      </c>
      <c r="C29" s="89" t="s">
        <v>178</v>
      </c>
      <c r="D29" s="84"/>
      <c r="E29" s="84"/>
      <c r="F29" s="84"/>
      <c r="G29" s="84">
        <f>[1]комплекс2!N59</f>
        <v>290.7599947846</v>
      </c>
      <c r="H29" s="84">
        <f t="shared" ref="H29" si="2">SUM(D29:G29)</f>
        <v>290.7599947846</v>
      </c>
    </row>
    <row r="30" spans="1:8" ht="30" x14ac:dyDescent="0.25">
      <c r="A30" s="88">
        <v>5</v>
      </c>
      <c r="B30" s="89" t="s">
        <v>179</v>
      </c>
      <c r="C30" s="89" t="s">
        <v>180</v>
      </c>
      <c r="D30" s="84"/>
      <c r="E30" s="84">
        <v>0</v>
      </c>
      <c r="F30" s="84"/>
      <c r="G30" s="84"/>
      <c r="H30" s="84">
        <v>0</v>
      </c>
    </row>
    <row r="31" spans="1:8" x14ac:dyDescent="0.25">
      <c r="A31" s="88"/>
      <c r="B31" s="90"/>
      <c r="C31" s="91" t="s">
        <v>181</v>
      </c>
      <c r="D31" s="87">
        <f>SUM(D29:D30)</f>
        <v>0</v>
      </c>
      <c r="E31" s="87">
        <f>SUM(E29:E30)</f>
        <v>0</v>
      </c>
      <c r="F31" s="87">
        <f>SUM(F29:F30)</f>
        <v>0</v>
      </c>
      <c r="G31" s="87">
        <f>SUM(G29:G30)</f>
        <v>290.7599947846</v>
      </c>
      <c r="H31" s="87">
        <f>SUM(H29:H30)</f>
        <v>290.7599947846</v>
      </c>
    </row>
    <row r="32" spans="1:8" x14ac:dyDescent="0.25">
      <c r="A32" s="92"/>
      <c r="B32" s="93"/>
      <c r="C32" s="86" t="s">
        <v>182</v>
      </c>
      <c r="D32" s="87">
        <f>D27+D31</f>
        <v>101.42873614900002</v>
      </c>
      <c r="E32" s="87">
        <f>E27+E31</f>
        <v>1203.8502434040001</v>
      </c>
      <c r="F32" s="87">
        <f>F27+F31</f>
        <v>16198.99</v>
      </c>
      <c r="G32" s="87">
        <f>G27+G31</f>
        <v>1471.2009938391</v>
      </c>
      <c r="H32" s="87">
        <f>SUM(D32:G32)</f>
        <v>18975.469973392097</v>
      </c>
    </row>
    <row r="33" spans="1:8" x14ac:dyDescent="0.25">
      <c r="A33" s="133" t="s">
        <v>183</v>
      </c>
      <c r="B33" s="133"/>
      <c r="C33" s="133"/>
      <c r="D33" s="133"/>
      <c r="E33" s="133"/>
      <c r="F33" s="133"/>
      <c r="G33" s="133"/>
      <c r="H33" s="133"/>
    </row>
    <row r="34" spans="1:8" ht="30" x14ac:dyDescent="0.25">
      <c r="A34" s="88">
        <v>6</v>
      </c>
      <c r="B34" s="94" t="s">
        <v>184</v>
      </c>
      <c r="C34" s="89" t="s">
        <v>185</v>
      </c>
      <c r="D34" s="95"/>
      <c r="E34" s="95"/>
      <c r="F34" s="95"/>
      <c r="G34" s="96">
        <v>0</v>
      </c>
      <c r="H34" s="96">
        <f>SUM(G34)</f>
        <v>0</v>
      </c>
    </row>
    <row r="35" spans="1:8" x14ac:dyDescent="0.25">
      <c r="A35" s="88">
        <v>7</v>
      </c>
      <c r="B35" s="94"/>
      <c r="C35" s="89"/>
      <c r="D35" s="95"/>
      <c r="E35" s="95"/>
      <c r="F35" s="95"/>
      <c r="G35" s="96"/>
      <c r="H35" s="96">
        <v>0</v>
      </c>
    </row>
    <row r="36" spans="1:8" x14ac:dyDescent="0.25">
      <c r="A36" s="88"/>
      <c r="B36" s="94"/>
      <c r="C36" s="91" t="s">
        <v>186</v>
      </c>
      <c r="D36" s="95">
        <f>D34+D35</f>
        <v>0</v>
      </c>
      <c r="E36" s="95">
        <f>E34+E35</f>
        <v>0</v>
      </c>
      <c r="F36" s="95">
        <f>F34+F35</f>
        <v>0</v>
      </c>
      <c r="G36" s="96">
        <f>G34+G35</f>
        <v>0</v>
      </c>
      <c r="H36" s="96">
        <f>SUM(D36:G36)</f>
        <v>0</v>
      </c>
    </row>
    <row r="37" spans="1:8" x14ac:dyDescent="0.25">
      <c r="A37" s="77"/>
      <c r="B37" s="78"/>
      <c r="C37" s="86" t="s">
        <v>187</v>
      </c>
      <c r="D37" s="97">
        <f>D36+D32</f>
        <v>101.42873614900002</v>
      </c>
      <c r="E37" s="97">
        <f>E32+E36</f>
        <v>1203.8502434040001</v>
      </c>
      <c r="F37" s="97">
        <f>F32+F36</f>
        <v>16198.99</v>
      </c>
      <c r="G37" s="97">
        <f>G32+G36</f>
        <v>1471.2009938391</v>
      </c>
      <c r="H37" s="97">
        <f>SUM(D37:G37)</f>
        <v>18975.469973392097</v>
      </c>
    </row>
    <row r="38" spans="1:8" x14ac:dyDescent="0.25">
      <c r="A38" s="133" t="s">
        <v>188</v>
      </c>
      <c r="B38" s="133"/>
      <c r="C38" s="133"/>
      <c r="D38" s="133"/>
      <c r="E38" s="133"/>
      <c r="F38" s="133"/>
      <c r="G38" s="133"/>
      <c r="H38" s="133"/>
    </row>
    <row r="39" spans="1:8" x14ac:dyDescent="0.25">
      <c r="A39" s="77">
        <v>8</v>
      </c>
      <c r="B39" s="94"/>
      <c r="C39" s="89"/>
      <c r="D39" s="87"/>
      <c r="E39" s="87"/>
      <c r="F39" s="87"/>
      <c r="G39" s="96"/>
      <c r="H39" s="87">
        <f>SUM(D39:G39)</f>
        <v>0</v>
      </c>
    </row>
    <row r="40" spans="1:8" x14ac:dyDescent="0.25">
      <c r="A40" s="77"/>
      <c r="B40" s="90"/>
      <c r="C40" s="86" t="s">
        <v>189</v>
      </c>
      <c r="D40" s="87">
        <f>SUM(D39:D39)</f>
        <v>0</v>
      </c>
      <c r="E40" s="87">
        <f>SUM(E39:E39)</f>
        <v>0</v>
      </c>
      <c r="F40" s="87">
        <f>SUM(F39:F39)</f>
        <v>0</v>
      </c>
      <c r="G40" s="87">
        <f>SUM(G39:G39)</f>
        <v>0</v>
      </c>
      <c r="H40" s="87">
        <f>SUM(D40:G40)</f>
        <v>0</v>
      </c>
    </row>
    <row r="41" spans="1:8" x14ac:dyDescent="0.25">
      <c r="A41" s="77"/>
      <c r="B41" s="90"/>
      <c r="C41" s="86" t="s">
        <v>190</v>
      </c>
      <c r="D41" s="87">
        <f>D37+D40</f>
        <v>101.42873614900002</v>
      </c>
      <c r="E41" s="87">
        <f>E37+E40</f>
        <v>1203.8502434040001</v>
      </c>
      <c r="F41" s="87">
        <f>F37+F40</f>
        <v>16198.99</v>
      </c>
      <c r="G41" s="87">
        <f>G37+G40</f>
        <v>1471.2009938391</v>
      </c>
      <c r="H41" s="87">
        <f>SUM(D41:G41)</f>
        <v>18975.469973392097</v>
      </c>
    </row>
    <row r="42" spans="1:8" x14ac:dyDescent="0.25">
      <c r="A42" s="133" t="s">
        <v>191</v>
      </c>
      <c r="B42" s="133"/>
      <c r="C42" s="133"/>
      <c r="D42" s="133"/>
      <c r="E42" s="133"/>
      <c r="F42" s="133"/>
      <c r="G42" s="133"/>
      <c r="H42" s="133"/>
    </row>
    <row r="43" spans="1:8" x14ac:dyDescent="0.25">
      <c r="A43" s="88">
        <v>9</v>
      </c>
      <c r="B43" s="94"/>
      <c r="C43" s="89"/>
      <c r="D43" s="84"/>
      <c r="E43" s="84"/>
      <c r="F43" s="84"/>
      <c r="G43" s="84"/>
      <c r="H43" s="84"/>
    </row>
    <row r="44" spans="1:8" x14ac:dyDescent="0.25">
      <c r="A44" s="98"/>
      <c r="B44" s="99"/>
      <c r="C44" s="91" t="s">
        <v>192</v>
      </c>
      <c r="D44" s="100">
        <f>D41+D43</f>
        <v>101.42873614900002</v>
      </c>
      <c r="E44" s="100">
        <f>E41+E43</f>
        <v>1203.8502434040001</v>
      </c>
      <c r="F44" s="100">
        <f>F41+F43</f>
        <v>16198.99</v>
      </c>
      <c r="G44" s="100">
        <f>G41+G43</f>
        <v>1471.2009938391</v>
      </c>
      <c r="H44" s="100">
        <f>SUM(D44:G44)</f>
        <v>18975.469973392097</v>
      </c>
    </row>
    <row r="45" spans="1:8" x14ac:dyDescent="0.25">
      <c r="A45" s="98"/>
      <c r="B45" s="99"/>
      <c r="C45" s="91"/>
      <c r="D45" s="101"/>
      <c r="E45" s="101"/>
      <c r="F45" s="101"/>
      <c r="G45" s="101"/>
      <c r="H45" s="101"/>
    </row>
    <row r="46" spans="1:8" x14ac:dyDescent="0.25">
      <c r="A46" s="133" t="s">
        <v>193</v>
      </c>
      <c r="B46" s="133"/>
      <c r="C46" s="133"/>
      <c r="D46" s="133"/>
      <c r="E46" s="133"/>
      <c r="F46" s="133"/>
      <c r="G46" s="133"/>
      <c r="H46" s="133"/>
    </row>
    <row r="47" spans="1:8" ht="30" x14ac:dyDescent="0.25">
      <c r="A47" s="88">
        <v>10</v>
      </c>
      <c r="B47" s="94" t="s">
        <v>194</v>
      </c>
      <c r="C47" s="89" t="s">
        <v>195</v>
      </c>
      <c r="D47" s="84">
        <f>D44*0.2</f>
        <v>20.285747229800005</v>
      </c>
      <c r="E47" s="84">
        <f t="shared" ref="E47:G47" si="3">E44*0.2</f>
        <v>240.77004868080004</v>
      </c>
      <c r="F47" s="84">
        <f t="shared" si="3"/>
        <v>3239.7980000000002</v>
      </c>
      <c r="G47" s="84">
        <f t="shared" si="3"/>
        <v>294.24019876782</v>
      </c>
      <c r="H47" s="84">
        <f>SUM(D47:G47)</f>
        <v>3795.0939946784201</v>
      </c>
    </row>
    <row r="48" spans="1:8" x14ac:dyDescent="0.25">
      <c r="A48" s="77"/>
      <c r="B48" s="102"/>
      <c r="C48" s="91" t="s">
        <v>196</v>
      </c>
      <c r="D48" s="100">
        <f>D47+D44</f>
        <v>121.71448337880003</v>
      </c>
      <c r="E48" s="100">
        <f>E47+E44</f>
        <v>1444.6202920848002</v>
      </c>
      <c r="F48" s="100">
        <f>F47+F44</f>
        <v>19438.788</v>
      </c>
      <c r="G48" s="100">
        <f>G47+G44</f>
        <v>1765.4411926069199</v>
      </c>
      <c r="H48" s="100">
        <f>SUM(D48:G48)</f>
        <v>22770.563968070521</v>
      </c>
    </row>
    <row r="49" spans="1:8" ht="28.5" x14ac:dyDescent="0.25">
      <c r="A49" s="77"/>
      <c r="B49" s="89"/>
      <c r="C49" s="91" t="s">
        <v>197</v>
      </c>
      <c r="D49" s="100">
        <f>D41</f>
        <v>101.42873614900002</v>
      </c>
      <c r="E49" s="100">
        <f t="shared" ref="E49:G49" si="4">E41</f>
        <v>1203.8502434040001</v>
      </c>
      <c r="F49" s="100">
        <f t="shared" si="4"/>
        <v>16198.99</v>
      </c>
      <c r="G49" s="100">
        <f t="shared" si="4"/>
        <v>1471.2009938391</v>
      </c>
      <c r="H49" s="87">
        <f>SUM(D49:G49)</f>
        <v>18975.469973392097</v>
      </c>
    </row>
    <row r="50" spans="1:8" ht="28.5" x14ac:dyDescent="0.25">
      <c r="A50" s="77"/>
      <c r="B50" s="89"/>
      <c r="C50" s="91" t="s">
        <v>198</v>
      </c>
      <c r="D50" s="100">
        <f>D49*1.2</f>
        <v>121.71448337880001</v>
      </c>
      <c r="E50" s="100">
        <f>E49*1.2</f>
        <v>1444.6202920848002</v>
      </c>
      <c r="F50" s="100">
        <f t="shared" ref="F50:G50" si="5">F49*1.2</f>
        <v>19438.788</v>
      </c>
      <c r="G50" s="100">
        <f t="shared" si="5"/>
        <v>1765.4411926069199</v>
      </c>
      <c r="H50" s="87">
        <f>SUM(D50:G50)</f>
        <v>22770.563968070521</v>
      </c>
    </row>
  </sheetData>
  <mergeCells count="26">
    <mergeCell ref="A33:H33"/>
    <mergeCell ref="A38:H38"/>
    <mergeCell ref="A42:H42"/>
    <mergeCell ref="A46:H46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  <mergeCell ref="A5:C5"/>
    <mergeCell ref="F5:H5"/>
    <mergeCell ref="C9:G9"/>
    <mergeCell ref="A15:H15"/>
    <mergeCell ref="B16:C16"/>
    <mergeCell ref="A2:B2"/>
    <mergeCell ref="E2:F2"/>
    <mergeCell ref="G2:H2"/>
    <mergeCell ref="E3:H3"/>
    <mergeCell ref="A4:B4"/>
    <mergeCell ref="E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657F5-E9C8-4874-908A-BC2D2CEFDEFA}">
  <dimension ref="A1:O231"/>
  <sheetViews>
    <sheetView workbookViewId="0"/>
  </sheetViews>
  <sheetFormatPr defaultRowHeight="15" x14ac:dyDescent="0.25"/>
  <cols>
    <col min="2" max="2" width="26.140625" customWidth="1"/>
    <col min="3" max="3" width="18.85546875" customWidth="1"/>
    <col min="4" max="4" width="21.71093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3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4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ht="15.75" thickBot="1" x14ac:dyDescent="0.3">
      <c r="A5" s="143" t="s">
        <v>2</v>
      </c>
      <c r="B5" s="143"/>
      <c r="C5" s="1"/>
      <c r="D5" s="1"/>
      <c r="E5" s="1"/>
      <c r="F5" s="1"/>
      <c r="G5" s="144" t="s">
        <v>3</v>
      </c>
      <c r="H5" s="144"/>
      <c r="I5" s="144"/>
      <c r="J5" s="144"/>
      <c r="K5" s="144"/>
      <c r="L5" s="144"/>
      <c r="M5" s="144"/>
      <c r="N5" s="144"/>
      <c r="O5" s="3"/>
    </row>
    <row r="6" spans="1:15" ht="67.5" customHeight="1" thickBot="1" x14ac:dyDescent="0.3">
      <c r="A6" s="143" t="s">
        <v>4</v>
      </c>
      <c r="B6" s="143"/>
      <c r="C6" s="143"/>
      <c r="D6" s="1"/>
      <c r="E6" s="7"/>
      <c r="F6" s="7"/>
      <c r="G6" s="145" t="s">
        <v>5</v>
      </c>
      <c r="H6" s="145"/>
      <c r="I6" s="145"/>
      <c r="J6" s="145"/>
      <c r="K6" s="145"/>
      <c r="L6" s="145"/>
      <c r="M6" s="145"/>
      <c r="N6" s="145"/>
      <c r="O6" s="3"/>
    </row>
    <row r="7" spans="1:15" x14ac:dyDescent="0.25">
      <c r="A7" s="1"/>
      <c r="B7" s="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3"/>
    </row>
    <row r="8" spans="1:15" ht="45" customHeight="1" thickBot="1" x14ac:dyDescent="0.3">
      <c r="A8" s="146" t="s">
        <v>217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3"/>
    </row>
    <row r="9" spans="1:15" x14ac:dyDescent="0.25">
      <c r="A9" s="147" t="s">
        <v>6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3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15" ht="15.75" thickBot="1" x14ac:dyDescent="0.3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3"/>
    </row>
    <row r="12" spans="1:15" x14ac:dyDescent="0.25">
      <c r="A12" s="147" t="s">
        <v>7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3"/>
    </row>
    <row r="13" spans="1:15" ht="18" x14ac:dyDescent="0.25">
      <c r="A13" s="150" t="s">
        <v>8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"/>
    </row>
    <row r="15" spans="1:15" ht="15.75" thickBot="1" x14ac:dyDescent="0.3">
      <c r="A15" s="146" t="s">
        <v>216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3"/>
    </row>
    <row r="16" spans="1:15" x14ac:dyDescent="0.25">
      <c r="A16" s="147" t="s">
        <v>9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3"/>
    </row>
    <row r="17" spans="1:15" ht="15.75" thickBot="1" x14ac:dyDescent="0.3">
      <c r="A17" s="6" t="s">
        <v>10</v>
      </c>
      <c r="B17" s="8" t="s">
        <v>11</v>
      </c>
      <c r="C17" s="9" t="s">
        <v>12</v>
      </c>
      <c r="D17" s="1"/>
      <c r="E17" s="1"/>
      <c r="F17" s="7"/>
      <c r="G17" s="7"/>
      <c r="H17" s="7"/>
      <c r="I17" s="7"/>
      <c r="J17" s="7"/>
      <c r="K17" s="7"/>
      <c r="L17" s="7"/>
      <c r="M17" s="7"/>
      <c r="N17" s="7"/>
      <c r="O17" s="3"/>
    </row>
    <row r="18" spans="1:15" ht="15.75" thickBot="1" x14ac:dyDescent="0.3">
      <c r="A18" s="6" t="s">
        <v>13</v>
      </c>
      <c r="B18" s="144"/>
      <c r="C18" s="144"/>
      <c r="D18" s="144"/>
      <c r="E18" s="144"/>
      <c r="F18" s="144"/>
      <c r="G18" s="7"/>
      <c r="H18" s="7"/>
      <c r="I18" s="7"/>
      <c r="J18" s="7"/>
      <c r="K18" s="7"/>
      <c r="L18" s="7"/>
      <c r="M18" s="7"/>
      <c r="N18" s="7"/>
      <c r="O18" s="3"/>
    </row>
    <row r="19" spans="1:15" x14ac:dyDescent="0.25">
      <c r="A19" s="1"/>
      <c r="B19" s="147" t="s">
        <v>14</v>
      </c>
      <c r="C19" s="147"/>
      <c r="D19" s="147"/>
      <c r="E19" s="147"/>
      <c r="F19" s="147"/>
      <c r="G19" s="1"/>
      <c r="H19" s="1"/>
      <c r="I19" s="1"/>
      <c r="J19" s="1"/>
      <c r="K19" s="1"/>
      <c r="L19" s="1"/>
      <c r="M19" s="4"/>
      <c r="N19" s="1"/>
      <c r="O19" s="3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ht="15.75" thickBot="1" x14ac:dyDescent="0.3">
      <c r="A21" s="148" t="s">
        <v>15</v>
      </c>
      <c r="B21" s="148"/>
      <c r="C21" s="148"/>
      <c r="D21" s="144" t="s">
        <v>16</v>
      </c>
      <c r="E21" s="144"/>
      <c r="F21" s="144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ht="15.75" thickBot="1" x14ac:dyDescent="0.3">
      <c r="A23" s="148" t="s">
        <v>17</v>
      </c>
      <c r="B23" s="148"/>
      <c r="C23" s="11">
        <v>25.71</v>
      </c>
      <c r="D23" s="12">
        <v>-2.81</v>
      </c>
      <c r="E23" s="6" t="s">
        <v>18</v>
      </c>
      <c r="F23" s="1"/>
      <c r="G23" s="1"/>
      <c r="H23" s="1"/>
      <c r="I23" s="1"/>
      <c r="J23" s="1"/>
      <c r="K23" s="1"/>
      <c r="L23" s="3"/>
      <c r="M23" s="3"/>
      <c r="N23" s="1"/>
      <c r="O23" s="3"/>
    </row>
    <row r="24" spans="1:15" x14ac:dyDescent="0.25">
      <c r="A24" s="1"/>
      <c r="B24" s="13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ht="15.75" thickBot="1" x14ac:dyDescent="0.3">
      <c r="A25" s="1"/>
      <c r="B25" s="10" t="s">
        <v>20</v>
      </c>
      <c r="C25" s="11">
        <v>0.39</v>
      </c>
      <c r="D25" s="12">
        <v>-0.02</v>
      </c>
      <c r="E25" s="6" t="s">
        <v>18</v>
      </c>
      <c r="F25" s="1"/>
      <c r="G25" s="143" t="s">
        <v>21</v>
      </c>
      <c r="H25" s="143"/>
      <c r="I25" s="143"/>
      <c r="J25" s="1"/>
      <c r="K25" s="1"/>
      <c r="L25" s="11">
        <v>3.96</v>
      </c>
      <c r="M25" s="11">
        <v>-0.09</v>
      </c>
      <c r="N25" s="6" t="s">
        <v>18</v>
      </c>
      <c r="O25" s="3"/>
    </row>
    <row r="26" spans="1:15" ht="15.75" thickBot="1" x14ac:dyDescent="0.3">
      <c r="A26" s="1"/>
      <c r="B26" s="10" t="s">
        <v>22</v>
      </c>
      <c r="C26" s="11">
        <v>4.6100000000000003</v>
      </c>
      <c r="D26" s="12">
        <v>-0.13</v>
      </c>
      <c r="E26" s="6" t="s">
        <v>18</v>
      </c>
      <c r="F26" s="1"/>
      <c r="G26" s="143" t="s">
        <v>23</v>
      </c>
      <c r="H26" s="143"/>
      <c r="I26" s="143"/>
      <c r="J26" s="1"/>
      <c r="K26" s="1"/>
      <c r="L26" s="163">
        <v>7.11</v>
      </c>
      <c r="M26" s="163"/>
      <c r="N26" s="6" t="s">
        <v>24</v>
      </c>
      <c r="O26" s="3"/>
    </row>
    <row r="27" spans="1:15" ht="15.75" thickBot="1" x14ac:dyDescent="0.3">
      <c r="A27" s="1"/>
      <c r="B27" s="10" t="s">
        <v>25</v>
      </c>
      <c r="C27" s="11">
        <v>16.2</v>
      </c>
      <c r="D27" s="12">
        <v>-2.56</v>
      </c>
      <c r="E27" s="6" t="s">
        <v>18</v>
      </c>
      <c r="F27" s="1"/>
      <c r="G27" s="143" t="s">
        <v>26</v>
      </c>
      <c r="H27" s="143"/>
      <c r="I27" s="143"/>
      <c r="J27" s="1"/>
      <c r="K27" s="1"/>
      <c r="L27" s="163">
        <v>0.05</v>
      </c>
      <c r="M27" s="163"/>
      <c r="N27" s="6" t="s">
        <v>24</v>
      </c>
      <c r="O27" s="3"/>
    </row>
    <row r="28" spans="1:15" ht="15.75" thickBot="1" x14ac:dyDescent="0.3">
      <c r="A28" s="1"/>
      <c r="B28" s="10" t="s">
        <v>27</v>
      </c>
      <c r="C28" s="11">
        <v>4.5199999999999996</v>
      </c>
      <c r="D28" s="12">
        <v>-0.1</v>
      </c>
      <c r="E28" s="6" t="s">
        <v>18</v>
      </c>
      <c r="F28" s="1"/>
      <c r="G28" s="1"/>
      <c r="H28" s="1"/>
      <c r="I28" s="1"/>
      <c r="J28" s="1"/>
      <c r="K28" s="1"/>
      <c r="L28" s="164" t="s">
        <v>28</v>
      </c>
      <c r="M28" s="164"/>
      <c r="N28" s="1"/>
      <c r="O28" s="3"/>
    </row>
    <row r="29" spans="1:15" ht="15.75" thickBot="1" x14ac:dyDescent="0.3">
      <c r="A29" s="14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"/>
    </row>
    <row r="30" spans="1:15" ht="29.25" customHeight="1" x14ac:dyDescent="0.25">
      <c r="A30" s="151" t="s">
        <v>29</v>
      </c>
      <c r="B30" s="151" t="s">
        <v>30</v>
      </c>
      <c r="C30" s="165" t="s">
        <v>31</v>
      </c>
      <c r="D30" s="166"/>
      <c r="E30" s="167"/>
      <c r="F30" s="151" t="s">
        <v>32</v>
      </c>
      <c r="G30" s="165" t="s">
        <v>33</v>
      </c>
      <c r="H30" s="166"/>
      <c r="I30" s="167"/>
      <c r="J30" s="165" t="s">
        <v>34</v>
      </c>
      <c r="K30" s="166"/>
      <c r="L30" s="167"/>
      <c r="M30" s="151" t="s">
        <v>35</v>
      </c>
      <c r="N30" s="151" t="s">
        <v>36</v>
      </c>
      <c r="O30" s="3"/>
    </row>
    <row r="31" spans="1:15" ht="15.75" thickBot="1" x14ac:dyDescent="0.3">
      <c r="A31" s="152"/>
      <c r="B31" s="152"/>
      <c r="C31" s="168"/>
      <c r="D31" s="169"/>
      <c r="E31" s="170"/>
      <c r="F31" s="152"/>
      <c r="G31" s="171"/>
      <c r="H31" s="172"/>
      <c r="I31" s="173"/>
      <c r="J31" s="171"/>
      <c r="K31" s="172"/>
      <c r="L31" s="173"/>
      <c r="M31" s="152"/>
      <c r="N31" s="152"/>
      <c r="O31" s="3"/>
    </row>
    <row r="32" spans="1:15" ht="45.75" thickBot="1" x14ac:dyDescent="0.3">
      <c r="A32" s="153"/>
      <c r="B32" s="153"/>
      <c r="C32" s="171"/>
      <c r="D32" s="172"/>
      <c r="E32" s="173"/>
      <c r="F32" s="153"/>
      <c r="G32" s="17" t="s">
        <v>37</v>
      </c>
      <c r="H32" s="17" t="s">
        <v>38</v>
      </c>
      <c r="I32" s="17" t="s">
        <v>39</v>
      </c>
      <c r="J32" s="17" t="s">
        <v>37</v>
      </c>
      <c r="K32" s="17" t="s">
        <v>38</v>
      </c>
      <c r="L32" s="17" t="s">
        <v>40</v>
      </c>
      <c r="M32" s="153"/>
      <c r="N32" s="153"/>
      <c r="O32" s="3"/>
    </row>
    <row r="33" spans="1:15" ht="15.75" thickBot="1" x14ac:dyDescent="0.3">
      <c r="A33" s="18">
        <v>1</v>
      </c>
      <c r="B33" s="19">
        <v>2</v>
      </c>
      <c r="C33" s="154">
        <v>3</v>
      </c>
      <c r="D33" s="155"/>
      <c r="E33" s="156"/>
      <c r="F33" s="19">
        <v>4</v>
      </c>
      <c r="G33" s="19">
        <v>5</v>
      </c>
      <c r="H33" s="19">
        <v>6</v>
      </c>
      <c r="I33" s="19">
        <v>7</v>
      </c>
      <c r="J33" s="19">
        <v>8</v>
      </c>
      <c r="K33" s="19">
        <v>9</v>
      </c>
      <c r="L33" s="19">
        <v>10</v>
      </c>
      <c r="M33" s="19">
        <v>11</v>
      </c>
      <c r="N33" s="19">
        <v>12</v>
      </c>
      <c r="O33" s="3"/>
    </row>
    <row r="34" spans="1:15" ht="15.75" thickBot="1" x14ac:dyDescent="0.3">
      <c r="A34" s="157" t="s">
        <v>41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9"/>
      <c r="O34" s="3"/>
    </row>
    <row r="35" spans="1:15" x14ac:dyDescent="0.25">
      <c r="A35" s="20">
        <v>1</v>
      </c>
      <c r="B35" s="21" t="s">
        <v>42</v>
      </c>
      <c r="C35" s="160" t="s">
        <v>43</v>
      </c>
      <c r="D35" s="160"/>
      <c r="E35" s="160"/>
      <c r="F35" s="22" t="s">
        <v>44</v>
      </c>
      <c r="G35" s="22">
        <v>0.08</v>
      </c>
      <c r="H35" s="22">
        <v>1</v>
      </c>
      <c r="I35" s="22">
        <v>0.08</v>
      </c>
      <c r="J35" s="23"/>
      <c r="K35" s="22"/>
      <c r="L35" s="23"/>
      <c r="M35" s="22"/>
      <c r="N35" s="24"/>
      <c r="O35" s="3"/>
    </row>
    <row r="36" spans="1:15" ht="22.5" x14ac:dyDescent="0.25">
      <c r="A36" s="25"/>
      <c r="B36" s="26" t="s">
        <v>45</v>
      </c>
      <c r="C36" s="161" t="s">
        <v>46</v>
      </c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2"/>
      <c r="O36" s="3"/>
    </row>
    <row r="37" spans="1:15" ht="22.5" x14ac:dyDescent="0.25">
      <c r="A37" s="25"/>
      <c r="B37" s="26" t="s">
        <v>47</v>
      </c>
      <c r="C37" s="161" t="s">
        <v>48</v>
      </c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2"/>
      <c r="O37" s="3"/>
    </row>
    <row r="38" spans="1:15" x14ac:dyDescent="0.25">
      <c r="A38" s="27"/>
      <c r="B38" s="26">
        <v>1</v>
      </c>
      <c r="C38" s="161" t="s">
        <v>49</v>
      </c>
      <c r="D38" s="161"/>
      <c r="E38" s="161"/>
      <c r="F38" s="28"/>
      <c r="G38" s="28"/>
      <c r="H38" s="28"/>
      <c r="I38" s="28"/>
      <c r="J38" s="26">
        <v>114.3</v>
      </c>
      <c r="K38" s="15">
        <v>0.36</v>
      </c>
      <c r="L38" s="26">
        <v>3.29</v>
      </c>
      <c r="M38" s="15">
        <v>45.85</v>
      </c>
      <c r="N38" s="29">
        <v>150.85</v>
      </c>
      <c r="O38" s="3"/>
    </row>
    <row r="39" spans="1:15" x14ac:dyDescent="0.25">
      <c r="A39" s="27"/>
      <c r="B39" s="26">
        <v>4</v>
      </c>
      <c r="C39" s="161" t="s">
        <v>50</v>
      </c>
      <c r="D39" s="161"/>
      <c r="E39" s="161"/>
      <c r="F39" s="28"/>
      <c r="G39" s="28"/>
      <c r="H39" s="28"/>
      <c r="I39" s="28"/>
      <c r="J39" s="26">
        <v>2.29</v>
      </c>
      <c r="K39" s="15">
        <v>0</v>
      </c>
      <c r="L39" s="26">
        <v>0</v>
      </c>
      <c r="M39" s="15">
        <v>8.25</v>
      </c>
      <c r="N39" s="29"/>
      <c r="O39" s="3"/>
    </row>
    <row r="40" spans="1:15" ht="15.75" thickBot="1" x14ac:dyDescent="0.3">
      <c r="A40" s="30"/>
      <c r="B40" s="28"/>
      <c r="C40" s="174" t="s">
        <v>51</v>
      </c>
      <c r="D40" s="174"/>
      <c r="E40" s="174"/>
      <c r="F40" s="15" t="s">
        <v>52</v>
      </c>
      <c r="G40" s="15">
        <v>12.16</v>
      </c>
      <c r="H40" s="15">
        <v>0.36</v>
      </c>
      <c r="I40" s="15">
        <v>0.35020800000000002</v>
      </c>
      <c r="J40" s="28"/>
      <c r="K40" s="28"/>
      <c r="L40" s="28"/>
      <c r="M40" s="28"/>
      <c r="N40" s="29"/>
      <c r="O40" s="3"/>
    </row>
    <row r="41" spans="1:15" x14ac:dyDescent="0.25">
      <c r="A41" s="27"/>
      <c r="B41" s="28"/>
      <c r="C41" s="176" t="s">
        <v>53</v>
      </c>
      <c r="D41" s="176"/>
      <c r="E41" s="176"/>
      <c r="F41" s="16"/>
      <c r="G41" s="16"/>
      <c r="H41" s="16"/>
      <c r="I41" s="16"/>
      <c r="J41" s="31">
        <v>116.59</v>
      </c>
      <c r="K41" s="16"/>
      <c r="L41" s="31">
        <v>3.29</v>
      </c>
      <c r="M41" s="16"/>
      <c r="N41" s="32">
        <v>150.85</v>
      </c>
      <c r="O41" s="3"/>
    </row>
    <row r="42" spans="1:15" x14ac:dyDescent="0.25">
      <c r="A42" s="30"/>
      <c r="B42" s="28"/>
      <c r="C42" s="161" t="s">
        <v>54</v>
      </c>
      <c r="D42" s="161"/>
      <c r="E42" s="161"/>
      <c r="F42" s="28"/>
      <c r="G42" s="28"/>
      <c r="H42" s="28"/>
      <c r="I42" s="28"/>
      <c r="J42" s="28"/>
      <c r="K42" s="28"/>
      <c r="L42" s="26">
        <v>3.29</v>
      </c>
      <c r="M42" s="28"/>
      <c r="N42" s="29">
        <v>150.85</v>
      </c>
      <c r="O42" s="3"/>
    </row>
    <row r="43" spans="1:15" ht="22.5" x14ac:dyDescent="0.25">
      <c r="A43" s="30"/>
      <c r="B43" s="26" t="s">
        <v>55</v>
      </c>
      <c r="C43" s="161" t="s">
        <v>56</v>
      </c>
      <c r="D43" s="161"/>
      <c r="E43" s="161"/>
      <c r="F43" s="15" t="s">
        <v>57</v>
      </c>
      <c r="G43" s="15">
        <v>97</v>
      </c>
      <c r="H43" s="28"/>
      <c r="I43" s="15">
        <v>97</v>
      </c>
      <c r="J43" s="28"/>
      <c r="K43" s="28"/>
      <c r="L43" s="26">
        <v>3.19</v>
      </c>
      <c r="M43" s="28"/>
      <c r="N43" s="29">
        <v>146.32</v>
      </c>
      <c r="O43" s="3"/>
    </row>
    <row r="44" spans="1:15" ht="23.25" thickBot="1" x14ac:dyDescent="0.3">
      <c r="A44" s="30"/>
      <c r="B44" s="26" t="s">
        <v>58</v>
      </c>
      <c r="C44" s="174" t="s">
        <v>59</v>
      </c>
      <c r="D44" s="174"/>
      <c r="E44" s="174"/>
      <c r="F44" s="15" t="s">
        <v>57</v>
      </c>
      <c r="G44" s="15">
        <v>51</v>
      </c>
      <c r="H44" s="28"/>
      <c r="I44" s="15">
        <v>51</v>
      </c>
      <c r="J44" s="28"/>
      <c r="K44" s="28"/>
      <c r="L44" s="26">
        <v>1.68</v>
      </c>
      <c r="M44" s="28"/>
      <c r="N44" s="29">
        <v>76.930000000000007</v>
      </c>
      <c r="O44" s="3"/>
    </row>
    <row r="45" spans="1:15" ht="15.75" thickBot="1" x14ac:dyDescent="0.3">
      <c r="A45" s="20"/>
      <c r="B45" s="28"/>
      <c r="C45" s="175" t="s">
        <v>60</v>
      </c>
      <c r="D45" s="175"/>
      <c r="E45" s="175"/>
      <c r="F45" s="34"/>
      <c r="G45" s="34"/>
      <c r="H45" s="34"/>
      <c r="I45" s="34"/>
      <c r="J45" s="35"/>
      <c r="K45" s="34"/>
      <c r="L45" s="35">
        <v>8.16</v>
      </c>
      <c r="M45" s="16"/>
      <c r="N45" s="36">
        <v>374.1</v>
      </c>
      <c r="O45" s="3"/>
    </row>
    <row r="46" spans="1:15" x14ac:dyDescent="0.25">
      <c r="A46" s="37">
        <v>2</v>
      </c>
      <c r="B46" s="33" t="s">
        <v>61</v>
      </c>
      <c r="C46" s="160" t="s">
        <v>62</v>
      </c>
      <c r="D46" s="160"/>
      <c r="E46" s="160"/>
      <c r="F46" s="34" t="s">
        <v>44</v>
      </c>
      <c r="G46" s="34">
        <v>0.01</v>
      </c>
      <c r="H46" s="34">
        <v>1</v>
      </c>
      <c r="I46" s="34">
        <v>0.01</v>
      </c>
      <c r="J46" s="35"/>
      <c r="K46" s="34"/>
      <c r="L46" s="35"/>
      <c r="M46" s="34"/>
      <c r="N46" s="36"/>
      <c r="O46" s="3"/>
    </row>
    <row r="47" spans="1:15" ht="22.5" x14ac:dyDescent="0.25">
      <c r="A47" s="25"/>
      <c r="B47" s="26" t="s">
        <v>47</v>
      </c>
      <c r="C47" s="161" t="s">
        <v>48</v>
      </c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2"/>
      <c r="O47" s="3"/>
    </row>
    <row r="48" spans="1:15" x14ac:dyDescent="0.25">
      <c r="A48" s="27"/>
      <c r="B48" s="26">
        <v>1</v>
      </c>
      <c r="C48" s="161" t="s">
        <v>49</v>
      </c>
      <c r="D48" s="161"/>
      <c r="E48" s="161"/>
      <c r="F48" s="28"/>
      <c r="G48" s="28"/>
      <c r="H48" s="28"/>
      <c r="I48" s="28"/>
      <c r="J48" s="26">
        <v>219.39</v>
      </c>
      <c r="K48" s="15">
        <v>1.2</v>
      </c>
      <c r="L48" s="26">
        <v>2.63</v>
      </c>
      <c r="M48" s="15">
        <v>45.85</v>
      </c>
      <c r="N48" s="29">
        <v>120.59</v>
      </c>
      <c r="O48" s="3"/>
    </row>
    <row r="49" spans="1:15" x14ac:dyDescent="0.25">
      <c r="A49" s="27"/>
      <c r="B49" s="26">
        <v>2</v>
      </c>
      <c r="C49" s="161" t="s">
        <v>63</v>
      </c>
      <c r="D49" s="161"/>
      <c r="E49" s="161"/>
      <c r="F49" s="28"/>
      <c r="G49" s="28"/>
      <c r="H49" s="28"/>
      <c r="I49" s="28"/>
      <c r="J49" s="26">
        <v>2.19</v>
      </c>
      <c r="K49" s="15">
        <v>1.2</v>
      </c>
      <c r="L49" s="26">
        <v>0.03</v>
      </c>
      <c r="M49" s="15">
        <v>13.5</v>
      </c>
      <c r="N49" s="29">
        <v>0.41</v>
      </c>
      <c r="O49" s="3"/>
    </row>
    <row r="50" spans="1:15" x14ac:dyDescent="0.25">
      <c r="A50" s="27"/>
      <c r="B50" s="26">
        <v>3</v>
      </c>
      <c r="C50" s="161" t="s">
        <v>64</v>
      </c>
      <c r="D50" s="161"/>
      <c r="E50" s="161"/>
      <c r="F50" s="28"/>
      <c r="G50" s="28"/>
      <c r="H50" s="28"/>
      <c r="I50" s="28"/>
      <c r="J50" s="26">
        <v>0.95</v>
      </c>
      <c r="K50" s="15">
        <v>1.2</v>
      </c>
      <c r="L50" s="26">
        <v>0.01</v>
      </c>
      <c r="M50" s="15">
        <v>45.85</v>
      </c>
      <c r="N50" s="29">
        <v>0.46</v>
      </c>
      <c r="O50" s="3"/>
    </row>
    <row r="51" spans="1:15" x14ac:dyDescent="0.25">
      <c r="A51" s="30"/>
      <c r="B51" s="28"/>
      <c r="C51" s="161" t="s">
        <v>51</v>
      </c>
      <c r="D51" s="161"/>
      <c r="E51" s="161"/>
      <c r="F51" s="15" t="s">
        <v>52</v>
      </c>
      <c r="G51" s="15">
        <v>25.72</v>
      </c>
      <c r="H51" s="15">
        <v>1.2</v>
      </c>
      <c r="I51" s="15">
        <v>0.30864000000000003</v>
      </c>
      <c r="J51" s="28"/>
      <c r="K51" s="28"/>
      <c r="L51" s="28"/>
      <c r="M51" s="28"/>
      <c r="N51" s="29"/>
      <c r="O51" s="3"/>
    </row>
    <row r="52" spans="1:15" ht="15.75" thickBot="1" x14ac:dyDescent="0.3">
      <c r="A52" s="30"/>
      <c r="B52" s="28"/>
      <c r="C52" s="174" t="s">
        <v>65</v>
      </c>
      <c r="D52" s="174"/>
      <c r="E52" s="174"/>
      <c r="F52" s="15" t="s">
        <v>52</v>
      </c>
      <c r="G52" s="15">
        <v>7.0000000000000007E-2</v>
      </c>
      <c r="H52" s="15">
        <v>1.2</v>
      </c>
      <c r="I52" s="15">
        <v>8.4000000000000003E-4</v>
      </c>
      <c r="J52" s="28"/>
      <c r="K52" s="28"/>
      <c r="L52" s="28"/>
      <c r="M52" s="28"/>
      <c r="N52" s="29"/>
      <c r="O52" s="3"/>
    </row>
    <row r="53" spans="1:15" x14ac:dyDescent="0.25">
      <c r="A53" s="27"/>
      <c r="B53" s="28"/>
      <c r="C53" s="176" t="s">
        <v>53</v>
      </c>
      <c r="D53" s="176"/>
      <c r="E53" s="176"/>
      <c r="F53" s="16"/>
      <c r="G53" s="16"/>
      <c r="H53" s="16"/>
      <c r="I53" s="16"/>
      <c r="J53" s="31">
        <v>221.58</v>
      </c>
      <c r="K53" s="16"/>
      <c r="L53" s="31">
        <v>2.66</v>
      </c>
      <c r="M53" s="16"/>
      <c r="N53" s="32">
        <v>121</v>
      </c>
      <c r="O53" s="3"/>
    </row>
    <row r="54" spans="1:15" x14ac:dyDescent="0.25">
      <c r="A54" s="30"/>
      <c r="B54" s="28"/>
      <c r="C54" s="161" t="s">
        <v>54</v>
      </c>
      <c r="D54" s="161"/>
      <c r="E54" s="161"/>
      <c r="F54" s="28"/>
      <c r="G54" s="28"/>
      <c r="H54" s="28"/>
      <c r="I54" s="28"/>
      <c r="J54" s="28"/>
      <c r="K54" s="28"/>
      <c r="L54" s="26">
        <v>2.64</v>
      </c>
      <c r="M54" s="28"/>
      <c r="N54" s="29">
        <v>121.05</v>
      </c>
      <c r="O54" s="3"/>
    </row>
    <row r="55" spans="1:15" ht="22.5" x14ac:dyDescent="0.25">
      <c r="A55" s="30"/>
      <c r="B55" s="26" t="s">
        <v>66</v>
      </c>
      <c r="C55" s="161" t="s">
        <v>67</v>
      </c>
      <c r="D55" s="161"/>
      <c r="E55" s="161"/>
      <c r="F55" s="15" t="s">
        <v>57</v>
      </c>
      <c r="G55" s="15">
        <v>91</v>
      </c>
      <c r="H55" s="28"/>
      <c r="I55" s="15">
        <v>91</v>
      </c>
      <c r="J55" s="28"/>
      <c r="K55" s="28"/>
      <c r="L55" s="26">
        <v>2.4</v>
      </c>
      <c r="M55" s="28"/>
      <c r="N55" s="29">
        <v>110.16</v>
      </c>
      <c r="O55" s="3"/>
    </row>
    <row r="56" spans="1:15" ht="23.25" thickBot="1" x14ac:dyDescent="0.3">
      <c r="A56" s="30"/>
      <c r="B56" s="26" t="s">
        <v>68</v>
      </c>
      <c r="C56" s="174" t="s">
        <v>69</v>
      </c>
      <c r="D56" s="174"/>
      <c r="E56" s="174"/>
      <c r="F56" s="15" t="s">
        <v>57</v>
      </c>
      <c r="G56" s="15">
        <v>48</v>
      </c>
      <c r="H56" s="28"/>
      <c r="I56" s="15">
        <v>48</v>
      </c>
      <c r="J56" s="28"/>
      <c r="K56" s="28"/>
      <c r="L56" s="26">
        <v>1.27</v>
      </c>
      <c r="M56" s="28"/>
      <c r="N56" s="29">
        <v>58.1</v>
      </c>
      <c r="O56" s="3"/>
    </row>
    <row r="57" spans="1:15" x14ac:dyDescent="0.25">
      <c r="A57" s="20"/>
      <c r="B57" s="28"/>
      <c r="C57" s="160" t="s">
        <v>60</v>
      </c>
      <c r="D57" s="160"/>
      <c r="E57" s="160"/>
      <c r="F57" s="34"/>
      <c r="G57" s="34"/>
      <c r="H57" s="34"/>
      <c r="I57" s="34"/>
      <c r="J57" s="35"/>
      <c r="K57" s="34"/>
      <c r="L57" s="35">
        <v>6.33</v>
      </c>
      <c r="M57" s="16"/>
      <c r="N57" s="36">
        <v>289.26</v>
      </c>
      <c r="O57" s="3"/>
    </row>
    <row r="58" spans="1:15" ht="15.75" thickBot="1" x14ac:dyDescent="0.3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3"/>
    </row>
    <row r="59" spans="1:15" x14ac:dyDescent="0.25">
      <c r="A59" s="38"/>
      <c r="B59" s="35"/>
      <c r="C59" s="160" t="s">
        <v>70</v>
      </c>
      <c r="D59" s="160"/>
      <c r="E59" s="160"/>
      <c r="F59" s="160"/>
      <c r="G59" s="160"/>
      <c r="H59" s="160"/>
      <c r="I59" s="160"/>
      <c r="J59" s="160"/>
      <c r="K59" s="160"/>
      <c r="L59" s="39"/>
      <c r="M59" s="40"/>
      <c r="N59" s="41"/>
      <c r="O59" s="3"/>
    </row>
    <row r="60" spans="1:15" x14ac:dyDescent="0.25">
      <c r="A60" s="42"/>
      <c r="B60" s="28"/>
      <c r="C60" s="161" t="s">
        <v>71</v>
      </c>
      <c r="D60" s="161"/>
      <c r="E60" s="161"/>
      <c r="F60" s="161"/>
      <c r="G60" s="161"/>
      <c r="H60" s="161"/>
      <c r="I60" s="161"/>
      <c r="J60" s="161"/>
      <c r="K60" s="161"/>
      <c r="L60" s="43">
        <v>5.95</v>
      </c>
      <c r="M60" s="4"/>
      <c r="N60" s="44"/>
      <c r="O60" s="3"/>
    </row>
    <row r="61" spans="1:15" x14ac:dyDescent="0.25">
      <c r="A61" s="42"/>
      <c r="B61" s="28"/>
      <c r="C61" s="161" t="s">
        <v>72</v>
      </c>
      <c r="D61" s="161"/>
      <c r="E61" s="161"/>
      <c r="F61" s="161"/>
      <c r="G61" s="161"/>
      <c r="H61" s="161"/>
      <c r="I61" s="161"/>
      <c r="J61" s="161"/>
      <c r="K61" s="161"/>
      <c r="L61" s="4"/>
      <c r="M61" s="4"/>
      <c r="N61" s="44"/>
      <c r="O61" s="3"/>
    </row>
    <row r="62" spans="1:15" x14ac:dyDescent="0.25">
      <c r="A62" s="42"/>
      <c r="B62" s="28"/>
      <c r="C62" s="161" t="s">
        <v>73</v>
      </c>
      <c r="D62" s="161"/>
      <c r="E62" s="161"/>
      <c r="F62" s="161"/>
      <c r="G62" s="161"/>
      <c r="H62" s="161"/>
      <c r="I62" s="161"/>
      <c r="J62" s="161"/>
      <c r="K62" s="161"/>
      <c r="L62" s="43">
        <v>5.92</v>
      </c>
      <c r="M62" s="4"/>
      <c r="N62" s="44"/>
      <c r="O62" s="3"/>
    </row>
    <row r="63" spans="1:15" x14ac:dyDescent="0.25">
      <c r="A63" s="42"/>
      <c r="B63" s="28"/>
      <c r="C63" s="161" t="s">
        <v>74</v>
      </c>
      <c r="D63" s="161"/>
      <c r="E63" s="161"/>
      <c r="F63" s="161"/>
      <c r="G63" s="161"/>
      <c r="H63" s="161"/>
      <c r="I63" s="161"/>
      <c r="J63" s="161"/>
      <c r="K63" s="161"/>
      <c r="L63" s="43">
        <v>0.03</v>
      </c>
      <c r="M63" s="4"/>
      <c r="N63" s="44"/>
      <c r="O63" s="3"/>
    </row>
    <row r="64" spans="1:15" x14ac:dyDescent="0.25">
      <c r="A64" s="42"/>
      <c r="B64" s="28"/>
      <c r="C64" s="161" t="s">
        <v>75</v>
      </c>
      <c r="D64" s="161"/>
      <c r="E64" s="161"/>
      <c r="F64" s="161"/>
      <c r="G64" s="161"/>
      <c r="H64" s="161"/>
      <c r="I64" s="161"/>
      <c r="J64" s="161"/>
      <c r="K64" s="161"/>
      <c r="L64" s="43">
        <v>0.01</v>
      </c>
      <c r="M64" s="4"/>
      <c r="N64" s="44"/>
      <c r="O64" s="3"/>
    </row>
    <row r="65" spans="1:15" x14ac:dyDescent="0.25">
      <c r="A65" s="42"/>
      <c r="B65" s="28"/>
      <c r="C65" s="161" t="s">
        <v>76</v>
      </c>
      <c r="D65" s="161"/>
      <c r="E65" s="161"/>
      <c r="F65" s="161"/>
      <c r="G65" s="161"/>
      <c r="H65" s="161"/>
      <c r="I65" s="161"/>
      <c r="J65" s="161"/>
      <c r="K65" s="161"/>
      <c r="L65" s="43">
        <v>6.33</v>
      </c>
      <c r="M65" s="4"/>
      <c r="N65" s="44"/>
      <c r="O65" s="3"/>
    </row>
    <row r="66" spans="1:15" x14ac:dyDescent="0.25">
      <c r="A66" s="42"/>
      <c r="B66" s="28"/>
      <c r="C66" s="161" t="s">
        <v>72</v>
      </c>
      <c r="D66" s="161"/>
      <c r="E66" s="161"/>
      <c r="F66" s="161"/>
      <c r="G66" s="161"/>
      <c r="H66" s="161"/>
      <c r="I66" s="161"/>
      <c r="J66" s="161"/>
      <c r="K66" s="161"/>
      <c r="L66" s="4"/>
      <c r="M66" s="4"/>
      <c r="N66" s="44"/>
      <c r="O66" s="3"/>
    </row>
    <row r="67" spans="1:15" x14ac:dyDescent="0.25">
      <c r="A67" s="42"/>
      <c r="B67" s="28"/>
      <c r="C67" s="161" t="s">
        <v>77</v>
      </c>
      <c r="D67" s="161"/>
      <c r="E67" s="161"/>
      <c r="F67" s="161"/>
      <c r="G67" s="161"/>
      <c r="H67" s="161"/>
      <c r="I67" s="161"/>
      <c r="J67" s="161"/>
      <c r="K67" s="161"/>
      <c r="L67" s="43">
        <v>2.63</v>
      </c>
      <c r="M67" s="4"/>
      <c r="N67" s="44"/>
      <c r="O67" s="3"/>
    </row>
    <row r="68" spans="1:15" x14ac:dyDescent="0.25">
      <c r="A68" s="42"/>
      <c r="B68" s="28"/>
      <c r="C68" s="161" t="s">
        <v>78</v>
      </c>
      <c r="D68" s="161"/>
      <c r="E68" s="161"/>
      <c r="F68" s="161"/>
      <c r="G68" s="161"/>
      <c r="H68" s="161"/>
      <c r="I68" s="161"/>
      <c r="J68" s="161"/>
      <c r="K68" s="161"/>
      <c r="L68" s="43">
        <v>0.03</v>
      </c>
      <c r="M68" s="4"/>
      <c r="N68" s="44"/>
      <c r="O68" s="3"/>
    </row>
    <row r="69" spans="1:15" x14ac:dyDescent="0.25">
      <c r="A69" s="42"/>
      <c r="B69" s="28"/>
      <c r="C69" s="161" t="s">
        <v>79</v>
      </c>
      <c r="D69" s="161"/>
      <c r="E69" s="161"/>
      <c r="F69" s="161"/>
      <c r="G69" s="161"/>
      <c r="H69" s="161"/>
      <c r="I69" s="161"/>
      <c r="J69" s="161"/>
      <c r="K69" s="161"/>
      <c r="L69" s="43">
        <v>0.01</v>
      </c>
      <c r="M69" s="4"/>
      <c r="N69" s="44"/>
      <c r="O69" s="3"/>
    </row>
    <row r="70" spans="1:15" x14ac:dyDescent="0.25">
      <c r="A70" s="42"/>
      <c r="B70" s="28"/>
      <c r="C70" s="161" t="s">
        <v>80</v>
      </c>
      <c r="D70" s="161"/>
      <c r="E70" s="161"/>
      <c r="F70" s="161"/>
      <c r="G70" s="161"/>
      <c r="H70" s="161"/>
      <c r="I70" s="161"/>
      <c r="J70" s="161"/>
      <c r="K70" s="161"/>
      <c r="L70" s="43">
        <v>2.4</v>
      </c>
      <c r="M70" s="4"/>
      <c r="N70" s="44"/>
      <c r="O70" s="3"/>
    </row>
    <row r="71" spans="1:15" x14ac:dyDescent="0.25">
      <c r="A71" s="42"/>
      <c r="B71" s="28"/>
      <c r="C71" s="161" t="s">
        <v>81</v>
      </c>
      <c r="D71" s="161"/>
      <c r="E71" s="161"/>
      <c r="F71" s="161"/>
      <c r="G71" s="161"/>
      <c r="H71" s="161"/>
      <c r="I71" s="161"/>
      <c r="J71" s="161"/>
      <c r="K71" s="161"/>
      <c r="L71" s="43">
        <v>1.27</v>
      </c>
      <c r="M71" s="4"/>
      <c r="N71" s="44"/>
      <c r="O71" s="3"/>
    </row>
    <row r="72" spans="1:15" x14ac:dyDescent="0.25">
      <c r="A72" s="42"/>
      <c r="B72" s="28"/>
      <c r="C72" s="161" t="s">
        <v>82</v>
      </c>
      <c r="D72" s="161"/>
      <c r="E72" s="161"/>
      <c r="F72" s="161"/>
      <c r="G72" s="161"/>
      <c r="H72" s="161"/>
      <c r="I72" s="161"/>
      <c r="J72" s="161"/>
      <c r="K72" s="161"/>
      <c r="L72" s="43">
        <v>8.16</v>
      </c>
      <c r="M72" s="4"/>
      <c r="N72" s="44"/>
      <c r="O72" s="3"/>
    </row>
    <row r="73" spans="1:15" x14ac:dyDescent="0.25">
      <c r="A73" s="42"/>
      <c r="B73" s="28"/>
      <c r="C73" s="161" t="s">
        <v>72</v>
      </c>
      <c r="D73" s="161"/>
      <c r="E73" s="161"/>
      <c r="F73" s="161"/>
      <c r="G73" s="161"/>
      <c r="H73" s="161"/>
      <c r="I73" s="161"/>
      <c r="J73" s="161"/>
      <c r="K73" s="161"/>
      <c r="L73" s="4"/>
      <c r="M73" s="4"/>
      <c r="N73" s="44"/>
      <c r="O73" s="3"/>
    </row>
    <row r="74" spans="1:15" x14ac:dyDescent="0.25">
      <c r="A74" s="42"/>
      <c r="B74" s="28"/>
      <c r="C74" s="161" t="s">
        <v>77</v>
      </c>
      <c r="D74" s="161"/>
      <c r="E74" s="161"/>
      <c r="F74" s="161"/>
      <c r="G74" s="161"/>
      <c r="H74" s="161"/>
      <c r="I74" s="161"/>
      <c r="J74" s="161"/>
      <c r="K74" s="161"/>
      <c r="L74" s="43">
        <v>3.29</v>
      </c>
      <c r="M74" s="4"/>
      <c r="N74" s="44"/>
      <c r="O74" s="3"/>
    </row>
    <row r="75" spans="1:15" x14ac:dyDescent="0.25">
      <c r="A75" s="42"/>
      <c r="B75" s="28"/>
      <c r="C75" s="161" t="s">
        <v>80</v>
      </c>
      <c r="D75" s="161"/>
      <c r="E75" s="161"/>
      <c r="F75" s="161"/>
      <c r="G75" s="161"/>
      <c r="H75" s="161"/>
      <c r="I75" s="161"/>
      <c r="J75" s="161"/>
      <c r="K75" s="161"/>
      <c r="L75" s="43">
        <v>3.19</v>
      </c>
      <c r="M75" s="4"/>
      <c r="N75" s="44"/>
      <c r="O75" s="3"/>
    </row>
    <row r="76" spans="1:15" x14ac:dyDescent="0.25">
      <c r="A76" s="42"/>
      <c r="B76" s="28"/>
      <c r="C76" s="161" t="s">
        <v>81</v>
      </c>
      <c r="D76" s="161"/>
      <c r="E76" s="161"/>
      <c r="F76" s="161"/>
      <c r="G76" s="161"/>
      <c r="H76" s="161"/>
      <c r="I76" s="161"/>
      <c r="J76" s="161"/>
      <c r="K76" s="161"/>
      <c r="L76" s="43">
        <v>1.68</v>
      </c>
      <c r="M76" s="4"/>
      <c r="N76" s="44"/>
      <c r="O76" s="3"/>
    </row>
    <row r="77" spans="1:15" x14ac:dyDescent="0.25">
      <c r="A77" s="42"/>
      <c r="B77" s="28"/>
      <c r="C77" s="161" t="s">
        <v>83</v>
      </c>
      <c r="D77" s="161"/>
      <c r="E77" s="161"/>
      <c r="F77" s="161"/>
      <c r="G77" s="161"/>
      <c r="H77" s="161"/>
      <c r="I77" s="161"/>
      <c r="J77" s="161"/>
      <c r="K77" s="161"/>
      <c r="L77" s="43">
        <v>5.93</v>
      </c>
      <c r="M77" s="4"/>
      <c r="N77" s="44"/>
      <c r="O77" s="3"/>
    </row>
    <row r="78" spans="1:15" x14ac:dyDescent="0.25">
      <c r="A78" s="42"/>
      <c r="B78" s="28"/>
      <c r="C78" s="161" t="s">
        <v>84</v>
      </c>
      <c r="D78" s="161"/>
      <c r="E78" s="161"/>
      <c r="F78" s="161"/>
      <c r="G78" s="161"/>
      <c r="H78" s="161"/>
      <c r="I78" s="161"/>
      <c r="J78" s="161"/>
      <c r="K78" s="161"/>
      <c r="L78" s="43">
        <v>5.59</v>
      </c>
      <c r="M78" s="4"/>
      <c r="N78" s="44"/>
      <c r="O78" s="3"/>
    </row>
    <row r="79" spans="1:15" x14ac:dyDescent="0.25">
      <c r="A79" s="42"/>
      <c r="B79" s="28"/>
      <c r="C79" s="161" t="s">
        <v>85</v>
      </c>
      <c r="D79" s="161"/>
      <c r="E79" s="161"/>
      <c r="F79" s="161"/>
      <c r="G79" s="161"/>
      <c r="H79" s="161"/>
      <c r="I79" s="161"/>
      <c r="J79" s="161"/>
      <c r="K79" s="161"/>
      <c r="L79" s="43">
        <v>2.95</v>
      </c>
      <c r="M79" s="4"/>
      <c r="N79" s="44"/>
      <c r="O79" s="3"/>
    </row>
    <row r="80" spans="1:15" ht="15.75" thickBot="1" x14ac:dyDescent="0.3">
      <c r="A80" s="42"/>
      <c r="B80" s="28"/>
      <c r="C80" s="177" t="s">
        <v>86</v>
      </c>
      <c r="D80" s="177"/>
      <c r="E80" s="177"/>
      <c r="F80" s="177"/>
      <c r="G80" s="177"/>
      <c r="H80" s="177"/>
      <c r="I80" s="177"/>
      <c r="J80" s="177"/>
      <c r="K80" s="177"/>
      <c r="L80" s="45">
        <v>14.49</v>
      </c>
      <c r="M80" s="4"/>
      <c r="N80" s="46"/>
      <c r="O80" s="3"/>
    </row>
    <row r="81" spans="1:15" ht="15.75" thickBot="1" x14ac:dyDescent="0.3">
      <c r="A81" s="157" t="s">
        <v>87</v>
      </c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9"/>
      <c r="O81" s="3"/>
    </row>
    <row r="82" spans="1:15" x14ac:dyDescent="0.25">
      <c r="A82" s="20">
        <v>3</v>
      </c>
      <c r="B82" s="21" t="s">
        <v>88</v>
      </c>
      <c r="C82" s="160" t="s">
        <v>89</v>
      </c>
      <c r="D82" s="160"/>
      <c r="E82" s="160"/>
      <c r="F82" s="22" t="s">
        <v>90</v>
      </c>
      <c r="G82" s="22">
        <v>1</v>
      </c>
      <c r="H82" s="22">
        <v>1</v>
      </c>
      <c r="I82" s="22">
        <v>1</v>
      </c>
      <c r="J82" s="23"/>
      <c r="K82" s="22"/>
      <c r="L82" s="23"/>
      <c r="M82" s="22"/>
      <c r="N82" s="24"/>
      <c r="O82" s="3"/>
    </row>
    <row r="83" spans="1:15" ht="22.5" x14ac:dyDescent="0.25">
      <c r="A83" s="25"/>
      <c r="B83" s="26" t="s">
        <v>47</v>
      </c>
      <c r="C83" s="161" t="s">
        <v>48</v>
      </c>
      <c r="D83" s="161"/>
      <c r="E83" s="161"/>
      <c r="F83" s="161"/>
      <c r="G83" s="161"/>
      <c r="H83" s="161"/>
      <c r="I83" s="161"/>
      <c r="J83" s="161"/>
      <c r="K83" s="161"/>
      <c r="L83" s="161"/>
      <c r="M83" s="161"/>
      <c r="N83" s="162"/>
      <c r="O83" s="3"/>
    </row>
    <row r="84" spans="1:15" x14ac:dyDescent="0.25">
      <c r="A84" s="27"/>
      <c r="B84" s="26">
        <v>1</v>
      </c>
      <c r="C84" s="161" t="s">
        <v>49</v>
      </c>
      <c r="D84" s="161"/>
      <c r="E84" s="161"/>
      <c r="F84" s="28"/>
      <c r="G84" s="28"/>
      <c r="H84" s="28"/>
      <c r="I84" s="28"/>
      <c r="J84" s="26">
        <v>6.94</v>
      </c>
      <c r="K84" s="15">
        <v>1.2</v>
      </c>
      <c r="L84" s="26">
        <v>8.33</v>
      </c>
      <c r="M84" s="15">
        <v>45.85</v>
      </c>
      <c r="N84" s="29">
        <v>381.93</v>
      </c>
      <c r="O84" s="3"/>
    </row>
    <row r="85" spans="1:15" x14ac:dyDescent="0.25">
      <c r="A85" s="27"/>
      <c r="B85" s="26">
        <v>2</v>
      </c>
      <c r="C85" s="161" t="s">
        <v>63</v>
      </c>
      <c r="D85" s="161"/>
      <c r="E85" s="161"/>
      <c r="F85" s="28"/>
      <c r="G85" s="28"/>
      <c r="H85" s="28"/>
      <c r="I85" s="28"/>
      <c r="J85" s="26">
        <v>1.81</v>
      </c>
      <c r="K85" s="15">
        <v>1.2</v>
      </c>
      <c r="L85" s="26">
        <v>2.17</v>
      </c>
      <c r="M85" s="15">
        <v>13.5</v>
      </c>
      <c r="N85" s="29">
        <v>29.3</v>
      </c>
      <c r="O85" s="3"/>
    </row>
    <row r="86" spans="1:15" x14ac:dyDescent="0.25">
      <c r="A86" s="27"/>
      <c r="B86" s="26">
        <v>3</v>
      </c>
      <c r="C86" s="161" t="s">
        <v>64</v>
      </c>
      <c r="D86" s="161"/>
      <c r="E86" s="161"/>
      <c r="F86" s="28"/>
      <c r="G86" s="28"/>
      <c r="H86" s="28"/>
      <c r="I86" s="28"/>
      <c r="J86" s="26">
        <v>0.26</v>
      </c>
      <c r="K86" s="15">
        <v>1.2</v>
      </c>
      <c r="L86" s="26">
        <v>0.31</v>
      </c>
      <c r="M86" s="15">
        <v>45.85</v>
      </c>
      <c r="N86" s="29">
        <v>14.21</v>
      </c>
      <c r="O86" s="3"/>
    </row>
    <row r="87" spans="1:15" x14ac:dyDescent="0.25">
      <c r="A87" s="27"/>
      <c r="B87" s="26">
        <v>4</v>
      </c>
      <c r="C87" s="161" t="s">
        <v>50</v>
      </c>
      <c r="D87" s="161"/>
      <c r="E87" s="161"/>
      <c r="F87" s="28"/>
      <c r="G87" s="28"/>
      <c r="H87" s="28"/>
      <c r="I87" s="28"/>
      <c r="J87" s="26">
        <v>0.51</v>
      </c>
      <c r="K87" s="28"/>
      <c r="L87" s="26">
        <v>0.51</v>
      </c>
      <c r="M87" s="15">
        <v>8.25</v>
      </c>
      <c r="N87" s="29">
        <v>4.21</v>
      </c>
      <c r="O87" s="3"/>
    </row>
    <row r="88" spans="1:15" x14ac:dyDescent="0.25">
      <c r="A88" s="30"/>
      <c r="B88" s="28"/>
      <c r="C88" s="161" t="s">
        <v>51</v>
      </c>
      <c r="D88" s="161"/>
      <c r="E88" s="161"/>
      <c r="F88" s="15" t="s">
        <v>52</v>
      </c>
      <c r="G88" s="15">
        <v>0.7</v>
      </c>
      <c r="H88" s="15">
        <v>1.2</v>
      </c>
      <c r="I88" s="15">
        <v>0.84</v>
      </c>
      <c r="J88" s="28"/>
      <c r="K88" s="28"/>
      <c r="L88" s="28"/>
      <c r="M88" s="28"/>
      <c r="N88" s="29"/>
      <c r="O88" s="3"/>
    </row>
    <row r="89" spans="1:15" ht="15.75" thickBot="1" x14ac:dyDescent="0.3">
      <c r="A89" s="30"/>
      <c r="B89" s="28"/>
      <c r="C89" s="174" t="s">
        <v>65</v>
      </c>
      <c r="D89" s="174"/>
      <c r="E89" s="174"/>
      <c r="F89" s="15" t="s">
        <v>52</v>
      </c>
      <c r="G89" s="15">
        <v>0.02</v>
      </c>
      <c r="H89" s="15">
        <v>1.2</v>
      </c>
      <c r="I89" s="15">
        <v>2.4E-2</v>
      </c>
      <c r="J89" s="28"/>
      <c r="K89" s="28"/>
      <c r="L89" s="28"/>
      <c r="M89" s="28"/>
      <c r="N89" s="29"/>
      <c r="O89" s="3"/>
    </row>
    <row r="90" spans="1:15" x14ac:dyDescent="0.25">
      <c r="A90" s="27"/>
      <c r="B90" s="28"/>
      <c r="C90" s="176" t="s">
        <v>53</v>
      </c>
      <c r="D90" s="176"/>
      <c r="E90" s="176"/>
      <c r="F90" s="16"/>
      <c r="G90" s="16"/>
      <c r="H90" s="16"/>
      <c r="I90" s="16"/>
      <c r="J90" s="31">
        <v>9.26</v>
      </c>
      <c r="K90" s="16"/>
      <c r="L90" s="31">
        <v>11.01</v>
      </c>
      <c r="M90" s="16"/>
      <c r="N90" s="32">
        <v>415.44</v>
      </c>
      <c r="O90" s="3"/>
    </row>
    <row r="91" spans="1:15" x14ac:dyDescent="0.25">
      <c r="A91" s="30"/>
      <c r="B91" s="28"/>
      <c r="C91" s="161" t="s">
        <v>54</v>
      </c>
      <c r="D91" s="161"/>
      <c r="E91" s="161"/>
      <c r="F91" s="28"/>
      <c r="G91" s="28"/>
      <c r="H91" s="28"/>
      <c r="I91" s="28"/>
      <c r="J91" s="28"/>
      <c r="K91" s="28"/>
      <c r="L91" s="26">
        <v>8.64</v>
      </c>
      <c r="M91" s="28"/>
      <c r="N91" s="29">
        <v>396.14</v>
      </c>
      <c r="O91" s="3"/>
    </row>
    <row r="92" spans="1:15" ht="22.5" x14ac:dyDescent="0.25">
      <c r="A92" s="30"/>
      <c r="B92" s="26" t="s">
        <v>55</v>
      </c>
      <c r="C92" s="161" t="s">
        <v>56</v>
      </c>
      <c r="D92" s="161"/>
      <c r="E92" s="161"/>
      <c r="F92" s="15" t="s">
        <v>57</v>
      </c>
      <c r="G92" s="15">
        <v>97</v>
      </c>
      <c r="H92" s="28"/>
      <c r="I92" s="15">
        <v>97</v>
      </c>
      <c r="J92" s="28"/>
      <c r="K92" s="28"/>
      <c r="L92" s="26">
        <v>8.3800000000000008</v>
      </c>
      <c r="M92" s="28"/>
      <c r="N92" s="29">
        <v>384.26</v>
      </c>
      <c r="O92" s="3"/>
    </row>
    <row r="93" spans="1:15" ht="23.25" thickBot="1" x14ac:dyDescent="0.3">
      <c r="A93" s="30"/>
      <c r="B93" s="26" t="s">
        <v>58</v>
      </c>
      <c r="C93" s="174" t="s">
        <v>59</v>
      </c>
      <c r="D93" s="174"/>
      <c r="E93" s="174"/>
      <c r="F93" s="15" t="s">
        <v>57</v>
      </c>
      <c r="G93" s="15">
        <v>51</v>
      </c>
      <c r="H93" s="28"/>
      <c r="I93" s="15">
        <v>51</v>
      </c>
      <c r="J93" s="28"/>
      <c r="K93" s="28"/>
      <c r="L93" s="26">
        <v>4.41</v>
      </c>
      <c r="M93" s="28"/>
      <c r="N93" s="29">
        <v>202.03</v>
      </c>
      <c r="O93" s="3"/>
    </row>
    <row r="94" spans="1:15" ht="15.75" thickBot="1" x14ac:dyDescent="0.3">
      <c r="A94" s="20"/>
      <c r="B94" s="28"/>
      <c r="C94" s="175" t="s">
        <v>60</v>
      </c>
      <c r="D94" s="175"/>
      <c r="E94" s="175"/>
      <c r="F94" s="34"/>
      <c r="G94" s="34"/>
      <c r="H94" s="34"/>
      <c r="I94" s="34"/>
      <c r="J94" s="35"/>
      <c r="K94" s="34"/>
      <c r="L94" s="35">
        <v>23.8</v>
      </c>
      <c r="M94" s="16"/>
      <c r="N94" s="47">
        <v>1001.73</v>
      </c>
      <c r="O94" s="3"/>
    </row>
    <row r="95" spans="1:15" x14ac:dyDescent="0.25">
      <c r="A95" s="37">
        <v>4</v>
      </c>
      <c r="B95" s="33" t="s">
        <v>91</v>
      </c>
      <c r="C95" s="160" t="s">
        <v>92</v>
      </c>
      <c r="D95" s="160"/>
      <c r="E95" s="160"/>
      <c r="F95" s="34" t="s">
        <v>90</v>
      </c>
      <c r="G95" s="34">
        <v>1</v>
      </c>
      <c r="H95" s="34">
        <v>1</v>
      </c>
      <c r="I95" s="34">
        <v>1</v>
      </c>
      <c r="J95" s="35"/>
      <c r="K95" s="34"/>
      <c r="L95" s="35"/>
      <c r="M95" s="34"/>
      <c r="N95" s="36"/>
      <c r="O95" s="3"/>
    </row>
    <row r="96" spans="1:15" ht="22.5" x14ac:dyDescent="0.25">
      <c r="A96" s="25"/>
      <c r="B96" s="26" t="s">
        <v>47</v>
      </c>
      <c r="C96" s="161" t="s">
        <v>48</v>
      </c>
      <c r="D96" s="161"/>
      <c r="E96" s="161"/>
      <c r="F96" s="161"/>
      <c r="G96" s="161"/>
      <c r="H96" s="161"/>
      <c r="I96" s="161"/>
      <c r="J96" s="161"/>
      <c r="K96" s="161"/>
      <c r="L96" s="161"/>
      <c r="M96" s="161"/>
      <c r="N96" s="162"/>
      <c r="O96" s="3"/>
    </row>
    <row r="97" spans="1:15" x14ac:dyDescent="0.25">
      <c r="A97" s="27"/>
      <c r="B97" s="26">
        <v>1</v>
      </c>
      <c r="C97" s="161" t="s">
        <v>49</v>
      </c>
      <c r="D97" s="161"/>
      <c r="E97" s="161"/>
      <c r="F97" s="28"/>
      <c r="G97" s="28"/>
      <c r="H97" s="28"/>
      <c r="I97" s="28"/>
      <c r="J97" s="26">
        <v>19.02</v>
      </c>
      <c r="K97" s="15">
        <v>1.2</v>
      </c>
      <c r="L97" s="26">
        <v>22.82</v>
      </c>
      <c r="M97" s="15">
        <v>45.85</v>
      </c>
      <c r="N97" s="48">
        <v>1046.3</v>
      </c>
      <c r="O97" s="3"/>
    </row>
    <row r="98" spans="1:15" x14ac:dyDescent="0.25">
      <c r="A98" s="27"/>
      <c r="B98" s="26">
        <v>2</v>
      </c>
      <c r="C98" s="161" t="s">
        <v>63</v>
      </c>
      <c r="D98" s="161"/>
      <c r="E98" s="161"/>
      <c r="F98" s="28"/>
      <c r="G98" s="28"/>
      <c r="H98" s="28"/>
      <c r="I98" s="28"/>
      <c r="J98" s="26">
        <v>2.87</v>
      </c>
      <c r="K98" s="15">
        <v>1.2</v>
      </c>
      <c r="L98" s="26">
        <v>3.44</v>
      </c>
      <c r="M98" s="15">
        <v>13.5</v>
      </c>
      <c r="N98" s="29">
        <v>46.44</v>
      </c>
      <c r="O98" s="3"/>
    </row>
    <row r="99" spans="1:15" x14ac:dyDescent="0.25">
      <c r="A99" s="27"/>
      <c r="B99" s="26">
        <v>3</v>
      </c>
      <c r="C99" s="161" t="s">
        <v>64</v>
      </c>
      <c r="D99" s="161"/>
      <c r="E99" s="161"/>
      <c r="F99" s="28"/>
      <c r="G99" s="28"/>
      <c r="H99" s="28"/>
      <c r="I99" s="28"/>
      <c r="J99" s="26">
        <v>0.26</v>
      </c>
      <c r="K99" s="15">
        <v>1.2</v>
      </c>
      <c r="L99" s="26">
        <v>0.31</v>
      </c>
      <c r="M99" s="15">
        <v>45.85</v>
      </c>
      <c r="N99" s="29">
        <v>14.21</v>
      </c>
      <c r="O99" s="3"/>
    </row>
    <row r="100" spans="1:15" x14ac:dyDescent="0.25">
      <c r="A100" s="27"/>
      <c r="B100" s="26">
        <v>4</v>
      </c>
      <c r="C100" s="161" t="s">
        <v>50</v>
      </c>
      <c r="D100" s="161"/>
      <c r="E100" s="161"/>
      <c r="F100" s="28"/>
      <c r="G100" s="28"/>
      <c r="H100" s="28"/>
      <c r="I100" s="28"/>
      <c r="J100" s="26">
        <v>36.31</v>
      </c>
      <c r="K100" s="28"/>
      <c r="L100" s="26">
        <v>36.31</v>
      </c>
      <c r="M100" s="15">
        <v>8.25</v>
      </c>
      <c r="N100" s="29">
        <v>299.56</v>
      </c>
      <c r="O100" s="3"/>
    </row>
    <row r="101" spans="1:15" x14ac:dyDescent="0.25">
      <c r="A101" s="30"/>
      <c r="B101" s="28"/>
      <c r="C101" s="161" t="s">
        <v>51</v>
      </c>
      <c r="D101" s="161"/>
      <c r="E101" s="161"/>
      <c r="F101" s="15" t="s">
        <v>52</v>
      </c>
      <c r="G101" s="15">
        <v>2</v>
      </c>
      <c r="H101" s="15">
        <v>1.2</v>
      </c>
      <c r="I101" s="15">
        <v>2.4</v>
      </c>
      <c r="J101" s="28"/>
      <c r="K101" s="28"/>
      <c r="L101" s="28"/>
      <c r="M101" s="28"/>
      <c r="N101" s="29"/>
      <c r="O101" s="3"/>
    </row>
    <row r="102" spans="1:15" ht="15.75" thickBot="1" x14ac:dyDescent="0.3">
      <c r="A102" s="30"/>
      <c r="B102" s="28"/>
      <c r="C102" s="174" t="s">
        <v>65</v>
      </c>
      <c r="D102" s="174"/>
      <c r="E102" s="174"/>
      <c r="F102" s="15" t="s">
        <v>52</v>
      </c>
      <c r="G102" s="15">
        <v>0.02</v>
      </c>
      <c r="H102" s="15">
        <v>1.2</v>
      </c>
      <c r="I102" s="15">
        <v>2.4E-2</v>
      </c>
      <c r="J102" s="28"/>
      <c r="K102" s="28"/>
      <c r="L102" s="28"/>
      <c r="M102" s="28"/>
      <c r="N102" s="29"/>
      <c r="O102" s="3"/>
    </row>
    <row r="103" spans="1:15" x14ac:dyDescent="0.25">
      <c r="A103" s="27"/>
      <c r="B103" s="28"/>
      <c r="C103" s="176" t="s">
        <v>53</v>
      </c>
      <c r="D103" s="176"/>
      <c r="E103" s="176"/>
      <c r="F103" s="16"/>
      <c r="G103" s="16"/>
      <c r="H103" s="16"/>
      <c r="I103" s="16"/>
      <c r="J103" s="31">
        <v>58.2</v>
      </c>
      <c r="K103" s="16"/>
      <c r="L103" s="31">
        <v>62.57</v>
      </c>
      <c r="M103" s="16"/>
      <c r="N103" s="49">
        <v>1392.3</v>
      </c>
      <c r="O103" s="3"/>
    </row>
    <row r="104" spans="1:15" x14ac:dyDescent="0.25">
      <c r="A104" s="30"/>
      <c r="B104" s="28"/>
      <c r="C104" s="161" t="s">
        <v>54</v>
      </c>
      <c r="D104" s="161"/>
      <c r="E104" s="161"/>
      <c r="F104" s="28"/>
      <c r="G104" s="28"/>
      <c r="H104" s="28"/>
      <c r="I104" s="28"/>
      <c r="J104" s="28"/>
      <c r="K104" s="28"/>
      <c r="L104" s="26">
        <v>23.13</v>
      </c>
      <c r="M104" s="28"/>
      <c r="N104" s="48">
        <v>1060.51</v>
      </c>
      <c r="O104" s="3"/>
    </row>
    <row r="105" spans="1:15" ht="22.5" x14ac:dyDescent="0.25">
      <c r="A105" s="30"/>
      <c r="B105" s="26" t="s">
        <v>55</v>
      </c>
      <c r="C105" s="161" t="s">
        <v>56</v>
      </c>
      <c r="D105" s="161"/>
      <c r="E105" s="161"/>
      <c r="F105" s="15" t="s">
        <v>57</v>
      </c>
      <c r="G105" s="15">
        <v>97</v>
      </c>
      <c r="H105" s="28"/>
      <c r="I105" s="15">
        <v>97</v>
      </c>
      <c r="J105" s="28"/>
      <c r="K105" s="28"/>
      <c r="L105" s="26">
        <v>22.44</v>
      </c>
      <c r="M105" s="28"/>
      <c r="N105" s="48">
        <v>1028.69</v>
      </c>
      <c r="O105" s="3"/>
    </row>
    <row r="106" spans="1:15" ht="23.25" thickBot="1" x14ac:dyDescent="0.3">
      <c r="A106" s="30"/>
      <c r="B106" s="26" t="s">
        <v>58</v>
      </c>
      <c r="C106" s="174" t="s">
        <v>59</v>
      </c>
      <c r="D106" s="174"/>
      <c r="E106" s="174"/>
      <c r="F106" s="15" t="s">
        <v>57</v>
      </c>
      <c r="G106" s="15">
        <v>51</v>
      </c>
      <c r="H106" s="28"/>
      <c r="I106" s="15">
        <v>51</v>
      </c>
      <c r="J106" s="28"/>
      <c r="K106" s="28"/>
      <c r="L106" s="26">
        <v>11.8</v>
      </c>
      <c r="M106" s="28"/>
      <c r="N106" s="29">
        <v>540.86</v>
      </c>
      <c r="O106" s="3"/>
    </row>
    <row r="107" spans="1:15" ht="15.75" thickBot="1" x14ac:dyDescent="0.3">
      <c r="A107" s="20"/>
      <c r="B107" s="28"/>
      <c r="C107" s="175" t="s">
        <v>60</v>
      </c>
      <c r="D107" s="175"/>
      <c r="E107" s="175"/>
      <c r="F107" s="34"/>
      <c r="G107" s="34"/>
      <c r="H107" s="34"/>
      <c r="I107" s="34"/>
      <c r="J107" s="35"/>
      <c r="K107" s="34"/>
      <c r="L107" s="35">
        <v>96.81</v>
      </c>
      <c r="M107" s="16"/>
      <c r="N107" s="47">
        <v>2961.85</v>
      </c>
      <c r="O107" s="3"/>
    </row>
    <row r="108" spans="1:15" x14ac:dyDescent="0.25">
      <c r="A108" s="37">
        <v>5</v>
      </c>
      <c r="B108" s="33" t="s">
        <v>93</v>
      </c>
      <c r="C108" s="160" t="s">
        <v>94</v>
      </c>
      <c r="D108" s="160"/>
      <c r="E108" s="160"/>
      <c r="F108" s="34" t="s">
        <v>95</v>
      </c>
      <c r="G108" s="34">
        <v>1.4999999999999999E-2</v>
      </c>
      <c r="H108" s="34">
        <v>1</v>
      </c>
      <c r="I108" s="34">
        <v>1.4999999999999999E-2</v>
      </c>
      <c r="J108" s="35"/>
      <c r="K108" s="34"/>
      <c r="L108" s="35"/>
      <c r="M108" s="34"/>
      <c r="N108" s="36"/>
      <c r="O108" s="3"/>
    </row>
    <row r="109" spans="1:15" ht="22.5" x14ac:dyDescent="0.25">
      <c r="A109" s="25"/>
      <c r="B109" s="26" t="s">
        <v>47</v>
      </c>
      <c r="C109" s="161" t="s">
        <v>48</v>
      </c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2"/>
      <c r="O109" s="3"/>
    </row>
    <row r="110" spans="1:15" x14ac:dyDescent="0.25">
      <c r="A110" s="27"/>
      <c r="B110" s="26">
        <v>1</v>
      </c>
      <c r="C110" s="161" t="s">
        <v>49</v>
      </c>
      <c r="D110" s="161"/>
      <c r="E110" s="161"/>
      <c r="F110" s="28"/>
      <c r="G110" s="28"/>
      <c r="H110" s="28"/>
      <c r="I110" s="28"/>
      <c r="J110" s="26">
        <v>137.52000000000001</v>
      </c>
      <c r="K110" s="15">
        <v>1.2</v>
      </c>
      <c r="L110" s="26">
        <v>2.48</v>
      </c>
      <c r="M110" s="15">
        <v>45.85</v>
      </c>
      <c r="N110" s="29">
        <v>113.71</v>
      </c>
      <c r="O110" s="3"/>
    </row>
    <row r="111" spans="1:15" x14ac:dyDescent="0.25">
      <c r="A111" s="27"/>
      <c r="B111" s="26">
        <v>4</v>
      </c>
      <c r="C111" s="161" t="s">
        <v>50</v>
      </c>
      <c r="D111" s="161"/>
      <c r="E111" s="161"/>
      <c r="F111" s="28"/>
      <c r="G111" s="28"/>
      <c r="H111" s="28"/>
      <c r="I111" s="28"/>
      <c r="J111" s="26">
        <v>9.67</v>
      </c>
      <c r="K111" s="28"/>
      <c r="L111" s="26">
        <v>0.15</v>
      </c>
      <c r="M111" s="15">
        <v>8.25</v>
      </c>
      <c r="N111" s="29">
        <v>1.24</v>
      </c>
      <c r="O111" s="3"/>
    </row>
    <row r="112" spans="1:15" ht="15.75" thickBot="1" x14ac:dyDescent="0.3">
      <c r="A112" s="30"/>
      <c r="B112" s="28"/>
      <c r="C112" s="174" t="s">
        <v>51</v>
      </c>
      <c r="D112" s="174"/>
      <c r="E112" s="174"/>
      <c r="F112" s="15" t="s">
        <v>52</v>
      </c>
      <c r="G112" s="15">
        <v>12.4</v>
      </c>
      <c r="H112" s="15">
        <v>1.2</v>
      </c>
      <c r="I112" s="15">
        <v>0.22320000000000001</v>
      </c>
      <c r="J112" s="28"/>
      <c r="K112" s="28"/>
      <c r="L112" s="28"/>
      <c r="M112" s="28"/>
      <c r="N112" s="29"/>
      <c r="O112" s="3"/>
    </row>
    <row r="113" spans="1:15" x14ac:dyDescent="0.25">
      <c r="A113" s="27"/>
      <c r="B113" s="28"/>
      <c r="C113" s="176" t="s">
        <v>53</v>
      </c>
      <c r="D113" s="176"/>
      <c r="E113" s="176"/>
      <c r="F113" s="16"/>
      <c r="G113" s="16"/>
      <c r="H113" s="16"/>
      <c r="I113" s="16"/>
      <c r="J113" s="31">
        <v>147.19</v>
      </c>
      <c r="K113" s="16"/>
      <c r="L113" s="31">
        <v>2.63</v>
      </c>
      <c r="M113" s="16"/>
      <c r="N113" s="32">
        <v>114.95</v>
      </c>
      <c r="O113" s="3"/>
    </row>
    <row r="114" spans="1:15" x14ac:dyDescent="0.25">
      <c r="A114" s="30"/>
      <c r="B114" s="28"/>
      <c r="C114" s="161" t="s">
        <v>54</v>
      </c>
      <c r="D114" s="161"/>
      <c r="E114" s="161"/>
      <c r="F114" s="28"/>
      <c r="G114" s="28"/>
      <c r="H114" s="28"/>
      <c r="I114" s="28"/>
      <c r="J114" s="28"/>
      <c r="K114" s="28"/>
      <c r="L114" s="26">
        <v>2.48</v>
      </c>
      <c r="M114" s="28"/>
      <c r="N114" s="29">
        <v>113.71</v>
      </c>
      <c r="O114" s="3"/>
    </row>
    <row r="115" spans="1:15" ht="22.5" x14ac:dyDescent="0.25">
      <c r="A115" s="30"/>
      <c r="B115" s="26" t="s">
        <v>96</v>
      </c>
      <c r="C115" s="161" t="s">
        <v>97</v>
      </c>
      <c r="D115" s="161"/>
      <c r="E115" s="161"/>
      <c r="F115" s="15" t="s">
        <v>57</v>
      </c>
      <c r="G115" s="15">
        <v>90</v>
      </c>
      <c r="H115" s="28"/>
      <c r="I115" s="15">
        <v>90</v>
      </c>
      <c r="J115" s="28"/>
      <c r="K115" s="28"/>
      <c r="L115" s="26">
        <v>2.23</v>
      </c>
      <c r="M115" s="28"/>
      <c r="N115" s="29">
        <v>102.34</v>
      </c>
      <c r="O115" s="3"/>
    </row>
    <row r="116" spans="1:15" ht="23.25" thickBot="1" x14ac:dyDescent="0.3">
      <c r="A116" s="30"/>
      <c r="B116" s="26" t="s">
        <v>98</v>
      </c>
      <c r="C116" s="174" t="s">
        <v>99</v>
      </c>
      <c r="D116" s="174"/>
      <c r="E116" s="174"/>
      <c r="F116" s="15" t="s">
        <v>57</v>
      </c>
      <c r="G116" s="15">
        <v>46</v>
      </c>
      <c r="H116" s="28"/>
      <c r="I116" s="15">
        <v>46</v>
      </c>
      <c r="J116" s="28"/>
      <c r="K116" s="28"/>
      <c r="L116" s="26">
        <v>1.1399999999999999</v>
      </c>
      <c r="M116" s="28"/>
      <c r="N116" s="29">
        <v>52.31</v>
      </c>
      <c r="O116" s="3"/>
    </row>
    <row r="117" spans="1:15" x14ac:dyDescent="0.25">
      <c r="A117" s="20"/>
      <c r="B117" s="28"/>
      <c r="C117" s="160" t="s">
        <v>60</v>
      </c>
      <c r="D117" s="160"/>
      <c r="E117" s="160"/>
      <c r="F117" s="34"/>
      <c r="G117" s="34"/>
      <c r="H117" s="34"/>
      <c r="I117" s="34"/>
      <c r="J117" s="35"/>
      <c r="K117" s="34"/>
      <c r="L117" s="35">
        <v>6</v>
      </c>
      <c r="M117" s="16"/>
      <c r="N117" s="36">
        <v>269.60000000000002</v>
      </c>
      <c r="O117" s="3"/>
    </row>
    <row r="118" spans="1:15" ht="15.75" thickBot="1" x14ac:dyDescent="0.3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3"/>
    </row>
    <row r="119" spans="1:15" x14ac:dyDescent="0.25">
      <c r="A119" s="38"/>
      <c r="B119" s="35"/>
      <c r="C119" s="160" t="s">
        <v>100</v>
      </c>
      <c r="D119" s="160"/>
      <c r="E119" s="160"/>
      <c r="F119" s="160"/>
      <c r="G119" s="160"/>
      <c r="H119" s="160"/>
      <c r="I119" s="160"/>
      <c r="J119" s="160"/>
      <c r="K119" s="160"/>
      <c r="L119" s="39"/>
      <c r="M119" s="40"/>
      <c r="N119" s="41"/>
      <c r="O119" s="3"/>
    </row>
    <row r="120" spans="1:15" x14ac:dyDescent="0.25">
      <c r="A120" s="42"/>
      <c r="B120" s="28"/>
      <c r="C120" s="161" t="s">
        <v>71</v>
      </c>
      <c r="D120" s="161"/>
      <c r="E120" s="161"/>
      <c r="F120" s="161"/>
      <c r="G120" s="161"/>
      <c r="H120" s="161"/>
      <c r="I120" s="161"/>
      <c r="J120" s="161"/>
      <c r="K120" s="161"/>
      <c r="L120" s="43">
        <v>76.209999999999994</v>
      </c>
      <c r="M120" s="4"/>
      <c r="N120" s="44"/>
      <c r="O120" s="3"/>
    </row>
    <row r="121" spans="1:15" x14ac:dyDescent="0.25">
      <c r="A121" s="42"/>
      <c r="B121" s="28"/>
      <c r="C121" s="161" t="s">
        <v>72</v>
      </c>
      <c r="D121" s="161"/>
      <c r="E121" s="161"/>
      <c r="F121" s="161"/>
      <c r="G121" s="161"/>
      <c r="H121" s="161"/>
      <c r="I121" s="161"/>
      <c r="J121" s="161"/>
      <c r="K121" s="161"/>
      <c r="L121" s="4"/>
      <c r="M121" s="4"/>
      <c r="N121" s="44"/>
      <c r="O121" s="3"/>
    </row>
    <row r="122" spans="1:15" x14ac:dyDescent="0.25">
      <c r="A122" s="42"/>
      <c r="B122" s="28"/>
      <c r="C122" s="161" t="s">
        <v>73</v>
      </c>
      <c r="D122" s="161"/>
      <c r="E122" s="161"/>
      <c r="F122" s="161"/>
      <c r="G122" s="161"/>
      <c r="H122" s="161"/>
      <c r="I122" s="161"/>
      <c r="J122" s="161"/>
      <c r="K122" s="161"/>
      <c r="L122" s="43">
        <v>33.630000000000003</v>
      </c>
      <c r="M122" s="4"/>
      <c r="N122" s="44"/>
      <c r="O122" s="3"/>
    </row>
    <row r="123" spans="1:15" x14ac:dyDescent="0.25">
      <c r="A123" s="42"/>
      <c r="B123" s="28"/>
      <c r="C123" s="161" t="s">
        <v>74</v>
      </c>
      <c r="D123" s="161"/>
      <c r="E123" s="161"/>
      <c r="F123" s="161"/>
      <c r="G123" s="161"/>
      <c r="H123" s="161"/>
      <c r="I123" s="161"/>
      <c r="J123" s="161"/>
      <c r="K123" s="161"/>
      <c r="L123" s="43">
        <v>5.61</v>
      </c>
      <c r="M123" s="4"/>
      <c r="N123" s="44"/>
      <c r="O123" s="3"/>
    </row>
    <row r="124" spans="1:15" x14ac:dyDescent="0.25">
      <c r="A124" s="42"/>
      <c r="B124" s="28"/>
      <c r="C124" s="161" t="s">
        <v>75</v>
      </c>
      <c r="D124" s="161"/>
      <c r="E124" s="161"/>
      <c r="F124" s="161"/>
      <c r="G124" s="161"/>
      <c r="H124" s="161"/>
      <c r="I124" s="161"/>
      <c r="J124" s="161"/>
      <c r="K124" s="161"/>
      <c r="L124" s="43">
        <v>0.62</v>
      </c>
      <c r="M124" s="4"/>
      <c r="N124" s="44"/>
      <c r="O124" s="3"/>
    </row>
    <row r="125" spans="1:15" x14ac:dyDescent="0.25">
      <c r="A125" s="42"/>
      <c r="B125" s="28"/>
      <c r="C125" s="161" t="s">
        <v>101</v>
      </c>
      <c r="D125" s="161"/>
      <c r="E125" s="161"/>
      <c r="F125" s="161"/>
      <c r="G125" s="161"/>
      <c r="H125" s="161"/>
      <c r="I125" s="161"/>
      <c r="J125" s="161"/>
      <c r="K125" s="161"/>
      <c r="L125" s="43">
        <v>36.97</v>
      </c>
      <c r="M125" s="4"/>
      <c r="N125" s="44"/>
      <c r="O125" s="3"/>
    </row>
    <row r="126" spans="1:15" x14ac:dyDescent="0.25">
      <c r="A126" s="42"/>
      <c r="B126" s="28"/>
      <c r="C126" s="161" t="s">
        <v>82</v>
      </c>
      <c r="D126" s="161"/>
      <c r="E126" s="161"/>
      <c r="F126" s="161"/>
      <c r="G126" s="161"/>
      <c r="H126" s="161"/>
      <c r="I126" s="161"/>
      <c r="J126" s="161"/>
      <c r="K126" s="161"/>
      <c r="L126" s="43">
        <v>126.61</v>
      </c>
      <c r="M126" s="4"/>
      <c r="N126" s="44"/>
      <c r="O126" s="3"/>
    </row>
    <row r="127" spans="1:15" x14ac:dyDescent="0.25">
      <c r="A127" s="42"/>
      <c r="B127" s="28"/>
      <c r="C127" s="161" t="s">
        <v>72</v>
      </c>
      <c r="D127" s="161"/>
      <c r="E127" s="161"/>
      <c r="F127" s="161"/>
      <c r="G127" s="161"/>
      <c r="H127" s="161"/>
      <c r="I127" s="161"/>
      <c r="J127" s="161"/>
      <c r="K127" s="161"/>
      <c r="L127" s="4"/>
      <c r="M127" s="4"/>
      <c r="N127" s="44"/>
      <c r="O127" s="3"/>
    </row>
    <row r="128" spans="1:15" x14ac:dyDescent="0.25">
      <c r="A128" s="42"/>
      <c r="B128" s="28"/>
      <c r="C128" s="161" t="s">
        <v>77</v>
      </c>
      <c r="D128" s="161"/>
      <c r="E128" s="161"/>
      <c r="F128" s="161"/>
      <c r="G128" s="161"/>
      <c r="H128" s="161"/>
      <c r="I128" s="161"/>
      <c r="J128" s="161"/>
      <c r="K128" s="161"/>
      <c r="L128" s="43">
        <v>33.630000000000003</v>
      </c>
      <c r="M128" s="4"/>
      <c r="N128" s="44"/>
      <c r="O128" s="3"/>
    </row>
    <row r="129" spans="1:15" x14ac:dyDescent="0.25">
      <c r="A129" s="42"/>
      <c r="B129" s="28"/>
      <c r="C129" s="161" t="s">
        <v>78</v>
      </c>
      <c r="D129" s="161"/>
      <c r="E129" s="161"/>
      <c r="F129" s="161"/>
      <c r="G129" s="161"/>
      <c r="H129" s="161"/>
      <c r="I129" s="161"/>
      <c r="J129" s="161"/>
      <c r="K129" s="161"/>
      <c r="L129" s="43">
        <v>5.61</v>
      </c>
      <c r="M129" s="4"/>
      <c r="N129" s="44"/>
      <c r="O129" s="3"/>
    </row>
    <row r="130" spans="1:15" x14ac:dyDescent="0.25">
      <c r="A130" s="42"/>
      <c r="B130" s="28"/>
      <c r="C130" s="161" t="s">
        <v>79</v>
      </c>
      <c r="D130" s="161"/>
      <c r="E130" s="161"/>
      <c r="F130" s="161"/>
      <c r="G130" s="161"/>
      <c r="H130" s="161"/>
      <c r="I130" s="161"/>
      <c r="J130" s="161"/>
      <c r="K130" s="161"/>
      <c r="L130" s="43">
        <v>0.62</v>
      </c>
      <c r="M130" s="4"/>
      <c r="N130" s="44"/>
      <c r="O130" s="3"/>
    </row>
    <row r="131" spans="1:15" x14ac:dyDescent="0.25">
      <c r="A131" s="42"/>
      <c r="B131" s="28"/>
      <c r="C131" s="161" t="s">
        <v>102</v>
      </c>
      <c r="D131" s="161"/>
      <c r="E131" s="161"/>
      <c r="F131" s="161"/>
      <c r="G131" s="161"/>
      <c r="H131" s="161"/>
      <c r="I131" s="161"/>
      <c r="J131" s="161"/>
      <c r="K131" s="161"/>
      <c r="L131" s="43">
        <v>36.97</v>
      </c>
      <c r="M131" s="4"/>
      <c r="N131" s="44"/>
      <c r="O131" s="3"/>
    </row>
    <row r="132" spans="1:15" x14ac:dyDescent="0.25">
      <c r="A132" s="42"/>
      <c r="B132" s="28"/>
      <c r="C132" s="161" t="s">
        <v>80</v>
      </c>
      <c r="D132" s="161"/>
      <c r="E132" s="161"/>
      <c r="F132" s="161"/>
      <c r="G132" s="161"/>
      <c r="H132" s="161"/>
      <c r="I132" s="161"/>
      <c r="J132" s="161"/>
      <c r="K132" s="161"/>
      <c r="L132" s="43">
        <v>33.049999999999997</v>
      </c>
      <c r="M132" s="4"/>
      <c r="N132" s="44"/>
      <c r="O132" s="3"/>
    </row>
    <row r="133" spans="1:15" x14ac:dyDescent="0.25">
      <c r="A133" s="42"/>
      <c r="B133" s="28"/>
      <c r="C133" s="161" t="s">
        <v>81</v>
      </c>
      <c r="D133" s="161"/>
      <c r="E133" s="161"/>
      <c r="F133" s="161"/>
      <c r="G133" s="161"/>
      <c r="H133" s="161"/>
      <c r="I133" s="161"/>
      <c r="J133" s="161"/>
      <c r="K133" s="161"/>
      <c r="L133" s="43">
        <v>17.350000000000001</v>
      </c>
      <c r="M133" s="4"/>
      <c r="N133" s="44"/>
      <c r="O133" s="3"/>
    </row>
    <row r="134" spans="1:15" x14ac:dyDescent="0.25">
      <c r="A134" s="42"/>
      <c r="B134" s="28"/>
      <c r="C134" s="161" t="s">
        <v>83</v>
      </c>
      <c r="D134" s="161"/>
      <c r="E134" s="161"/>
      <c r="F134" s="161"/>
      <c r="G134" s="161"/>
      <c r="H134" s="161"/>
      <c r="I134" s="161"/>
      <c r="J134" s="161"/>
      <c r="K134" s="161"/>
      <c r="L134" s="43">
        <v>34.25</v>
      </c>
      <c r="M134" s="4"/>
      <c r="N134" s="44"/>
      <c r="O134" s="3"/>
    </row>
    <row r="135" spans="1:15" x14ac:dyDescent="0.25">
      <c r="A135" s="42"/>
      <c r="B135" s="28"/>
      <c r="C135" s="161" t="s">
        <v>84</v>
      </c>
      <c r="D135" s="161"/>
      <c r="E135" s="161"/>
      <c r="F135" s="161"/>
      <c r="G135" s="161"/>
      <c r="H135" s="161"/>
      <c r="I135" s="161"/>
      <c r="J135" s="161"/>
      <c r="K135" s="161"/>
      <c r="L135" s="43">
        <v>33.049999999999997</v>
      </c>
      <c r="M135" s="4"/>
      <c r="N135" s="44"/>
      <c r="O135" s="3"/>
    </row>
    <row r="136" spans="1:15" x14ac:dyDescent="0.25">
      <c r="A136" s="42"/>
      <c r="B136" s="28"/>
      <c r="C136" s="161" t="s">
        <v>85</v>
      </c>
      <c r="D136" s="161"/>
      <c r="E136" s="161"/>
      <c r="F136" s="161"/>
      <c r="G136" s="161"/>
      <c r="H136" s="161"/>
      <c r="I136" s="161"/>
      <c r="J136" s="161"/>
      <c r="K136" s="161"/>
      <c r="L136" s="43">
        <v>17.350000000000001</v>
      </c>
      <c r="M136" s="4"/>
      <c r="N136" s="44"/>
      <c r="O136" s="3"/>
    </row>
    <row r="137" spans="1:15" ht="15.75" thickBot="1" x14ac:dyDescent="0.3">
      <c r="A137" s="42"/>
      <c r="B137" s="28"/>
      <c r="C137" s="177" t="s">
        <v>103</v>
      </c>
      <c r="D137" s="177"/>
      <c r="E137" s="177"/>
      <c r="F137" s="177"/>
      <c r="G137" s="177"/>
      <c r="H137" s="177"/>
      <c r="I137" s="177"/>
      <c r="J137" s="177"/>
      <c r="K137" s="177"/>
      <c r="L137" s="45">
        <v>126.61</v>
      </c>
      <c r="M137" s="4"/>
      <c r="N137" s="46"/>
      <c r="O137" s="3"/>
    </row>
    <row r="138" spans="1:15" ht="15.75" thickBot="1" x14ac:dyDescent="0.3">
      <c r="A138" s="157" t="s">
        <v>104</v>
      </c>
      <c r="B138" s="158"/>
      <c r="C138" s="158"/>
      <c r="D138" s="158"/>
      <c r="E138" s="158"/>
      <c r="F138" s="158"/>
      <c r="G138" s="158"/>
      <c r="H138" s="158"/>
      <c r="I138" s="158"/>
      <c r="J138" s="158"/>
      <c r="K138" s="158"/>
      <c r="L138" s="158"/>
      <c r="M138" s="158"/>
      <c r="N138" s="159"/>
      <c r="O138" s="3"/>
    </row>
    <row r="139" spans="1:15" x14ac:dyDescent="0.25">
      <c r="A139" s="20">
        <v>6</v>
      </c>
      <c r="B139" s="21" t="s">
        <v>105</v>
      </c>
      <c r="C139" s="160" t="s">
        <v>106</v>
      </c>
      <c r="D139" s="160"/>
      <c r="E139" s="160"/>
      <c r="F139" s="22" t="s">
        <v>90</v>
      </c>
      <c r="G139" s="22">
        <v>1</v>
      </c>
      <c r="H139" s="22">
        <v>1</v>
      </c>
      <c r="I139" s="22">
        <v>1</v>
      </c>
      <c r="J139" s="23"/>
      <c r="K139" s="22"/>
      <c r="L139" s="23"/>
      <c r="M139" s="22"/>
      <c r="N139" s="24"/>
      <c r="O139" s="3"/>
    </row>
    <row r="140" spans="1:15" ht="22.5" x14ac:dyDescent="0.25">
      <c r="A140" s="25"/>
      <c r="B140" s="26" t="s">
        <v>107</v>
      </c>
      <c r="C140" s="161" t="s">
        <v>48</v>
      </c>
      <c r="D140" s="161"/>
      <c r="E140" s="161"/>
      <c r="F140" s="161"/>
      <c r="G140" s="161"/>
      <c r="H140" s="161"/>
      <c r="I140" s="161"/>
      <c r="J140" s="161"/>
      <c r="K140" s="161"/>
      <c r="L140" s="161"/>
      <c r="M140" s="161"/>
      <c r="N140" s="162"/>
      <c r="O140" s="3"/>
    </row>
    <row r="141" spans="1:15" x14ac:dyDescent="0.25">
      <c r="A141" s="27"/>
      <c r="B141" s="26">
        <v>1</v>
      </c>
      <c r="C141" s="161" t="s">
        <v>49</v>
      </c>
      <c r="D141" s="161"/>
      <c r="E141" s="161"/>
      <c r="F141" s="28"/>
      <c r="G141" s="28"/>
      <c r="H141" s="28"/>
      <c r="I141" s="28"/>
      <c r="J141" s="26">
        <v>39.1</v>
      </c>
      <c r="K141" s="15">
        <v>1.2</v>
      </c>
      <c r="L141" s="26">
        <v>46.92</v>
      </c>
      <c r="M141" s="15">
        <v>45.85</v>
      </c>
      <c r="N141" s="48">
        <v>2151.2800000000002</v>
      </c>
      <c r="O141" s="3"/>
    </row>
    <row r="142" spans="1:15" ht="15.75" thickBot="1" x14ac:dyDescent="0.3">
      <c r="A142" s="30"/>
      <c r="B142" s="28"/>
      <c r="C142" s="174" t="s">
        <v>51</v>
      </c>
      <c r="D142" s="174"/>
      <c r="E142" s="174"/>
      <c r="F142" s="15" t="s">
        <v>52</v>
      </c>
      <c r="G142" s="15">
        <v>2.4900000000000002</v>
      </c>
      <c r="H142" s="15">
        <v>1.2</v>
      </c>
      <c r="I142" s="15">
        <v>2.988</v>
      </c>
      <c r="J142" s="28"/>
      <c r="K142" s="28"/>
      <c r="L142" s="28"/>
      <c r="M142" s="28"/>
      <c r="N142" s="29"/>
      <c r="O142" s="3"/>
    </row>
    <row r="143" spans="1:15" x14ac:dyDescent="0.25">
      <c r="A143" s="27"/>
      <c r="B143" s="28"/>
      <c r="C143" s="176" t="s">
        <v>53</v>
      </c>
      <c r="D143" s="176"/>
      <c r="E143" s="176"/>
      <c r="F143" s="16"/>
      <c r="G143" s="16"/>
      <c r="H143" s="16"/>
      <c r="I143" s="16"/>
      <c r="J143" s="31">
        <v>39.1</v>
      </c>
      <c r="K143" s="16"/>
      <c r="L143" s="31">
        <v>46.92</v>
      </c>
      <c r="M143" s="16"/>
      <c r="N143" s="49">
        <v>2151.2800000000002</v>
      </c>
      <c r="O143" s="3"/>
    </row>
    <row r="144" spans="1:15" x14ac:dyDescent="0.25">
      <c r="A144" s="30"/>
      <c r="B144" s="28"/>
      <c r="C144" s="161" t="s">
        <v>54</v>
      </c>
      <c r="D144" s="161"/>
      <c r="E144" s="161"/>
      <c r="F144" s="28"/>
      <c r="G144" s="28"/>
      <c r="H144" s="28"/>
      <c r="I144" s="28"/>
      <c r="J144" s="28"/>
      <c r="K144" s="28"/>
      <c r="L144" s="26">
        <v>46.92</v>
      </c>
      <c r="M144" s="28"/>
      <c r="N144" s="48">
        <v>2151.2800000000002</v>
      </c>
      <c r="O144" s="3"/>
    </row>
    <row r="145" spans="1:15" ht="22.5" x14ac:dyDescent="0.25">
      <c r="A145" s="30"/>
      <c r="B145" s="26" t="s">
        <v>108</v>
      </c>
      <c r="C145" s="161" t="s">
        <v>109</v>
      </c>
      <c r="D145" s="161"/>
      <c r="E145" s="161"/>
      <c r="F145" s="15" t="s">
        <v>57</v>
      </c>
      <c r="G145" s="15">
        <v>74</v>
      </c>
      <c r="H145" s="28"/>
      <c r="I145" s="15">
        <v>74</v>
      </c>
      <c r="J145" s="28"/>
      <c r="K145" s="28"/>
      <c r="L145" s="26">
        <v>34.72</v>
      </c>
      <c r="M145" s="28"/>
      <c r="N145" s="48">
        <v>1591.95</v>
      </c>
      <c r="O145" s="3"/>
    </row>
    <row r="146" spans="1:15" ht="23.25" thickBot="1" x14ac:dyDescent="0.3">
      <c r="A146" s="30"/>
      <c r="B146" s="26" t="s">
        <v>110</v>
      </c>
      <c r="C146" s="174" t="s">
        <v>111</v>
      </c>
      <c r="D146" s="174"/>
      <c r="E146" s="174"/>
      <c r="F146" s="15" t="s">
        <v>57</v>
      </c>
      <c r="G146" s="15">
        <v>36</v>
      </c>
      <c r="H146" s="28"/>
      <c r="I146" s="15">
        <v>36</v>
      </c>
      <c r="J146" s="28"/>
      <c r="K146" s="28"/>
      <c r="L146" s="26">
        <v>16.89</v>
      </c>
      <c r="M146" s="28"/>
      <c r="N146" s="29">
        <v>774.46</v>
      </c>
      <c r="O146" s="3"/>
    </row>
    <row r="147" spans="1:15" x14ac:dyDescent="0.25">
      <c r="A147" s="20"/>
      <c r="B147" s="28"/>
      <c r="C147" s="160" t="s">
        <v>60</v>
      </c>
      <c r="D147" s="160"/>
      <c r="E147" s="160"/>
      <c r="F147" s="34"/>
      <c r="G147" s="34"/>
      <c r="H147" s="34"/>
      <c r="I147" s="34"/>
      <c r="J147" s="35"/>
      <c r="K147" s="34"/>
      <c r="L147" s="35">
        <v>98.53</v>
      </c>
      <c r="M147" s="16"/>
      <c r="N147" s="47">
        <v>4517.6899999999996</v>
      </c>
      <c r="O147" s="3"/>
    </row>
    <row r="148" spans="1:15" ht="15.75" thickBot="1" x14ac:dyDescent="0.3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3"/>
    </row>
    <row r="149" spans="1:15" x14ac:dyDescent="0.25">
      <c r="A149" s="38"/>
      <c r="B149" s="35"/>
      <c r="C149" s="160" t="s">
        <v>112</v>
      </c>
      <c r="D149" s="160"/>
      <c r="E149" s="160"/>
      <c r="F149" s="160"/>
      <c r="G149" s="160"/>
      <c r="H149" s="160"/>
      <c r="I149" s="160"/>
      <c r="J149" s="160"/>
      <c r="K149" s="160"/>
      <c r="L149" s="39"/>
      <c r="M149" s="40"/>
      <c r="N149" s="41"/>
      <c r="O149" s="3"/>
    </row>
    <row r="150" spans="1:15" x14ac:dyDescent="0.25">
      <c r="A150" s="42"/>
      <c r="B150" s="28"/>
      <c r="C150" s="161" t="s">
        <v>71</v>
      </c>
      <c r="D150" s="161"/>
      <c r="E150" s="161"/>
      <c r="F150" s="161"/>
      <c r="G150" s="161"/>
      <c r="H150" s="161"/>
      <c r="I150" s="161"/>
      <c r="J150" s="161"/>
      <c r="K150" s="161"/>
      <c r="L150" s="43">
        <v>46.92</v>
      </c>
      <c r="M150" s="4"/>
      <c r="N150" s="44"/>
      <c r="O150" s="3"/>
    </row>
    <row r="151" spans="1:15" x14ac:dyDescent="0.25">
      <c r="A151" s="42"/>
      <c r="B151" s="28"/>
      <c r="C151" s="161" t="s">
        <v>72</v>
      </c>
      <c r="D151" s="161"/>
      <c r="E151" s="161"/>
      <c r="F151" s="161"/>
      <c r="G151" s="161"/>
      <c r="H151" s="161"/>
      <c r="I151" s="161"/>
      <c r="J151" s="161"/>
      <c r="K151" s="161"/>
      <c r="L151" s="4"/>
      <c r="M151" s="4"/>
      <c r="N151" s="44"/>
      <c r="O151" s="3"/>
    </row>
    <row r="152" spans="1:15" x14ac:dyDescent="0.25">
      <c r="A152" s="42"/>
      <c r="B152" s="28"/>
      <c r="C152" s="161" t="s">
        <v>73</v>
      </c>
      <c r="D152" s="161"/>
      <c r="E152" s="161"/>
      <c r="F152" s="161"/>
      <c r="G152" s="161"/>
      <c r="H152" s="161"/>
      <c r="I152" s="161"/>
      <c r="J152" s="161"/>
      <c r="K152" s="161"/>
      <c r="L152" s="43">
        <v>46.92</v>
      </c>
      <c r="M152" s="4"/>
      <c r="N152" s="44"/>
      <c r="O152" s="3"/>
    </row>
    <row r="153" spans="1:15" x14ac:dyDescent="0.25">
      <c r="A153" s="42"/>
      <c r="B153" s="28"/>
      <c r="C153" s="161" t="s">
        <v>113</v>
      </c>
      <c r="D153" s="161"/>
      <c r="E153" s="161"/>
      <c r="F153" s="161"/>
      <c r="G153" s="161"/>
      <c r="H153" s="161"/>
      <c r="I153" s="161"/>
      <c r="J153" s="161"/>
      <c r="K153" s="161"/>
      <c r="L153" s="43">
        <v>98.53</v>
      </c>
      <c r="M153" s="4"/>
      <c r="N153" s="44"/>
      <c r="O153" s="3"/>
    </row>
    <row r="154" spans="1:15" x14ac:dyDescent="0.25">
      <c r="A154" s="42"/>
      <c r="B154" s="28"/>
      <c r="C154" s="161" t="s">
        <v>114</v>
      </c>
      <c r="D154" s="161"/>
      <c r="E154" s="161"/>
      <c r="F154" s="161"/>
      <c r="G154" s="161"/>
      <c r="H154" s="161"/>
      <c r="I154" s="161"/>
      <c r="J154" s="161"/>
      <c r="K154" s="161"/>
      <c r="L154" s="43">
        <v>98.53</v>
      </c>
      <c r="M154" s="4"/>
      <c r="N154" s="44"/>
      <c r="O154" s="3"/>
    </row>
    <row r="155" spans="1:15" x14ac:dyDescent="0.25">
      <c r="A155" s="42"/>
      <c r="B155" s="28"/>
      <c r="C155" s="161" t="s">
        <v>115</v>
      </c>
      <c r="D155" s="161"/>
      <c r="E155" s="161"/>
      <c r="F155" s="161"/>
      <c r="G155" s="161"/>
      <c r="H155" s="161"/>
      <c r="I155" s="161"/>
      <c r="J155" s="161"/>
      <c r="K155" s="161"/>
      <c r="L155" s="4"/>
      <c r="M155" s="4"/>
      <c r="N155" s="44"/>
      <c r="O155" s="3"/>
    </row>
    <row r="156" spans="1:15" x14ac:dyDescent="0.25">
      <c r="A156" s="42"/>
      <c r="B156" s="28"/>
      <c r="C156" s="161" t="s">
        <v>116</v>
      </c>
      <c r="D156" s="161"/>
      <c r="E156" s="161"/>
      <c r="F156" s="161"/>
      <c r="G156" s="161"/>
      <c r="H156" s="161"/>
      <c r="I156" s="161"/>
      <c r="J156" s="161"/>
      <c r="K156" s="161"/>
      <c r="L156" s="43">
        <v>46.92</v>
      </c>
      <c r="M156" s="4"/>
      <c r="N156" s="44"/>
      <c r="O156" s="3"/>
    </row>
    <row r="157" spans="1:15" x14ac:dyDescent="0.25">
      <c r="A157" s="42"/>
      <c r="B157" s="28"/>
      <c r="C157" s="161" t="s">
        <v>117</v>
      </c>
      <c r="D157" s="161"/>
      <c r="E157" s="161"/>
      <c r="F157" s="161"/>
      <c r="G157" s="161"/>
      <c r="H157" s="161"/>
      <c r="I157" s="161"/>
      <c r="J157" s="161"/>
      <c r="K157" s="161"/>
      <c r="L157" s="43">
        <v>34.72</v>
      </c>
      <c r="M157" s="4"/>
      <c r="N157" s="44"/>
      <c r="O157" s="3"/>
    </row>
    <row r="158" spans="1:15" x14ac:dyDescent="0.25">
      <c r="A158" s="42"/>
      <c r="B158" s="28"/>
      <c r="C158" s="161" t="s">
        <v>118</v>
      </c>
      <c r="D158" s="161"/>
      <c r="E158" s="161"/>
      <c r="F158" s="161"/>
      <c r="G158" s="161"/>
      <c r="H158" s="161"/>
      <c r="I158" s="161"/>
      <c r="J158" s="161"/>
      <c r="K158" s="161"/>
      <c r="L158" s="43">
        <v>16.89</v>
      </c>
      <c r="M158" s="4"/>
      <c r="N158" s="44"/>
      <c r="O158" s="3"/>
    </row>
    <row r="159" spans="1:15" x14ac:dyDescent="0.25">
      <c r="A159" s="42"/>
      <c r="B159" s="28"/>
      <c r="C159" s="161" t="s">
        <v>83</v>
      </c>
      <c r="D159" s="161"/>
      <c r="E159" s="161"/>
      <c r="F159" s="161"/>
      <c r="G159" s="161"/>
      <c r="H159" s="161"/>
      <c r="I159" s="161"/>
      <c r="J159" s="161"/>
      <c r="K159" s="161"/>
      <c r="L159" s="43">
        <v>46.92</v>
      </c>
      <c r="M159" s="4"/>
      <c r="N159" s="44"/>
      <c r="O159" s="3"/>
    </row>
    <row r="160" spans="1:15" x14ac:dyDescent="0.25">
      <c r="A160" s="42"/>
      <c r="B160" s="28"/>
      <c r="C160" s="161" t="s">
        <v>84</v>
      </c>
      <c r="D160" s="161"/>
      <c r="E160" s="161"/>
      <c r="F160" s="161"/>
      <c r="G160" s="161"/>
      <c r="H160" s="161"/>
      <c r="I160" s="161"/>
      <c r="J160" s="161"/>
      <c r="K160" s="161"/>
      <c r="L160" s="43">
        <v>34.72</v>
      </c>
      <c r="M160" s="4"/>
      <c r="N160" s="44"/>
      <c r="O160" s="3"/>
    </row>
    <row r="161" spans="1:15" x14ac:dyDescent="0.25">
      <c r="A161" s="42"/>
      <c r="B161" s="28"/>
      <c r="C161" s="161" t="s">
        <v>85</v>
      </c>
      <c r="D161" s="161"/>
      <c r="E161" s="161"/>
      <c r="F161" s="161"/>
      <c r="G161" s="161"/>
      <c r="H161" s="161"/>
      <c r="I161" s="161"/>
      <c r="J161" s="161"/>
      <c r="K161" s="161"/>
      <c r="L161" s="43">
        <v>16.89</v>
      </c>
      <c r="M161" s="4"/>
      <c r="N161" s="44"/>
      <c r="O161" s="3"/>
    </row>
    <row r="162" spans="1:15" ht="15.75" thickBot="1" x14ac:dyDescent="0.3">
      <c r="A162" s="42"/>
      <c r="B162" s="28"/>
      <c r="C162" s="177" t="s">
        <v>119</v>
      </c>
      <c r="D162" s="177"/>
      <c r="E162" s="177"/>
      <c r="F162" s="177"/>
      <c r="G162" s="177"/>
      <c r="H162" s="177"/>
      <c r="I162" s="177"/>
      <c r="J162" s="177"/>
      <c r="K162" s="177"/>
      <c r="L162" s="45">
        <v>98.53</v>
      </c>
      <c r="M162" s="4"/>
      <c r="N162" s="46"/>
      <c r="O162" s="3"/>
    </row>
    <row r="163" spans="1:15" ht="15.75" thickBot="1" x14ac:dyDescent="0.3">
      <c r="A163" s="157" t="s">
        <v>120</v>
      </c>
      <c r="B163" s="158"/>
      <c r="C163" s="158"/>
      <c r="D163" s="158"/>
      <c r="E163" s="158"/>
      <c r="F163" s="158"/>
      <c r="G163" s="158"/>
      <c r="H163" s="158"/>
      <c r="I163" s="158"/>
      <c r="J163" s="158"/>
      <c r="K163" s="158"/>
      <c r="L163" s="158"/>
      <c r="M163" s="158"/>
      <c r="N163" s="159"/>
      <c r="O163" s="3"/>
    </row>
    <row r="164" spans="1:15" x14ac:dyDescent="0.25">
      <c r="A164" s="20">
        <v>7</v>
      </c>
      <c r="B164" s="160" t="s">
        <v>122</v>
      </c>
      <c r="C164" s="160" t="s">
        <v>123</v>
      </c>
      <c r="D164" s="160"/>
      <c r="E164" s="160"/>
      <c r="F164" s="180" t="s">
        <v>90</v>
      </c>
      <c r="G164" s="180">
        <v>1</v>
      </c>
      <c r="H164" s="180">
        <v>1</v>
      </c>
      <c r="I164" s="180">
        <v>1</v>
      </c>
      <c r="J164" s="178">
        <v>2349.17</v>
      </c>
      <c r="K164" s="180"/>
      <c r="L164" s="178">
        <v>2349.17</v>
      </c>
      <c r="M164" s="180">
        <v>6.33</v>
      </c>
      <c r="N164" s="182">
        <v>14870.22</v>
      </c>
      <c r="O164" s="184"/>
    </row>
    <row r="165" spans="1:15" x14ac:dyDescent="0.25">
      <c r="A165" s="20" t="s">
        <v>121</v>
      </c>
      <c r="B165" s="185"/>
      <c r="C165" s="185"/>
      <c r="D165" s="185"/>
      <c r="E165" s="185"/>
      <c r="F165" s="181"/>
      <c r="G165" s="181"/>
      <c r="H165" s="181"/>
      <c r="I165" s="181"/>
      <c r="J165" s="179"/>
      <c r="K165" s="181"/>
      <c r="L165" s="179"/>
      <c r="M165" s="181"/>
      <c r="N165" s="183"/>
      <c r="O165" s="184"/>
    </row>
    <row r="166" spans="1:15" x14ac:dyDescent="0.25">
      <c r="A166" s="20"/>
      <c r="B166" s="28"/>
      <c r="C166" s="161" t="s">
        <v>124</v>
      </c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2"/>
      <c r="O166" s="3"/>
    </row>
    <row r="167" spans="1:15" ht="15.75" thickBot="1" x14ac:dyDescent="0.3">
      <c r="A167" s="27"/>
      <c r="B167" s="28"/>
      <c r="C167" s="174" t="s">
        <v>125</v>
      </c>
      <c r="D167" s="174"/>
      <c r="E167" s="174"/>
      <c r="F167" s="174"/>
      <c r="G167" s="174"/>
      <c r="H167" s="174"/>
      <c r="I167" s="174"/>
      <c r="J167" s="174"/>
      <c r="K167" s="174"/>
      <c r="L167" s="174"/>
      <c r="M167" s="174"/>
      <c r="N167" s="190"/>
      <c r="O167" s="3"/>
    </row>
    <row r="168" spans="1:15" ht="15.75" thickBot="1" x14ac:dyDescent="0.3">
      <c r="A168" s="20"/>
      <c r="B168" s="28"/>
      <c r="C168" s="175" t="s">
        <v>60</v>
      </c>
      <c r="D168" s="175"/>
      <c r="E168" s="175"/>
      <c r="F168" s="34"/>
      <c r="G168" s="34"/>
      <c r="H168" s="34"/>
      <c r="I168" s="34"/>
      <c r="J168" s="35"/>
      <c r="K168" s="34"/>
      <c r="L168" s="51">
        <v>2349.17</v>
      </c>
      <c r="M168" s="16"/>
      <c r="N168" s="47">
        <v>14870.22</v>
      </c>
      <c r="O168" s="3"/>
    </row>
    <row r="169" spans="1:15" x14ac:dyDescent="0.25">
      <c r="A169" s="37">
        <v>8</v>
      </c>
      <c r="B169" s="160" t="s">
        <v>122</v>
      </c>
      <c r="C169" s="160" t="s">
        <v>126</v>
      </c>
      <c r="D169" s="160"/>
      <c r="E169" s="160"/>
      <c r="F169" s="180" t="s">
        <v>90</v>
      </c>
      <c r="G169" s="180">
        <v>1</v>
      </c>
      <c r="H169" s="180">
        <v>1</v>
      </c>
      <c r="I169" s="180">
        <v>1</v>
      </c>
      <c r="J169" s="188">
        <v>209.92</v>
      </c>
      <c r="K169" s="180"/>
      <c r="L169" s="188">
        <v>209.92</v>
      </c>
      <c r="M169" s="180">
        <v>6.33</v>
      </c>
      <c r="N169" s="182">
        <v>1328.77</v>
      </c>
      <c r="O169" s="184"/>
    </row>
    <row r="170" spans="1:15" x14ac:dyDescent="0.25">
      <c r="A170" s="20" t="s">
        <v>121</v>
      </c>
      <c r="B170" s="186"/>
      <c r="C170" s="186"/>
      <c r="D170" s="186"/>
      <c r="E170" s="186"/>
      <c r="F170" s="187"/>
      <c r="G170" s="187"/>
      <c r="H170" s="187"/>
      <c r="I170" s="187"/>
      <c r="J170" s="189"/>
      <c r="K170" s="187"/>
      <c r="L170" s="189"/>
      <c r="M170" s="187"/>
      <c r="N170" s="183"/>
      <c r="O170" s="184"/>
    </row>
    <row r="171" spans="1:15" x14ac:dyDescent="0.25">
      <c r="A171" s="20"/>
      <c r="B171" s="28"/>
      <c r="C171" s="161" t="s">
        <v>124</v>
      </c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2"/>
      <c r="O171" s="3"/>
    </row>
    <row r="172" spans="1:15" ht="15.75" thickBot="1" x14ac:dyDescent="0.3">
      <c r="A172" s="27"/>
      <c r="B172" s="28"/>
      <c r="C172" s="174" t="s">
        <v>127</v>
      </c>
      <c r="D172" s="174"/>
      <c r="E172" s="174"/>
      <c r="F172" s="174"/>
      <c r="G172" s="174"/>
      <c r="H172" s="174"/>
      <c r="I172" s="174"/>
      <c r="J172" s="174"/>
      <c r="K172" s="174"/>
      <c r="L172" s="174"/>
      <c r="M172" s="174"/>
      <c r="N172" s="190"/>
      <c r="O172" s="3"/>
    </row>
    <row r="173" spans="1:15" x14ac:dyDescent="0.25">
      <c r="A173" s="20"/>
      <c r="B173" s="28"/>
      <c r="C173" s="160" t="s">
        <v>60</v>
      </c>
      <c r="D173" s="160"/>
      <c r="E173" s="160"/>
      <c r="F173" s="34"/>
      <c r="G173" s="34"/>
      <c r="H173" s="34"/>
      <c r="I173" s="34"/>
      <c r="J173" s="35"/>
      <c r="K173" s="34"/>
      <c r="L173" s="35">
        <v>209.92</v>
      </c>
      <c r="M173" s="16"/>
      <c r="N173" s="47">
        <v>1328.77</v>
      </c>
      <c r="O173" s="3"/>
    </row>
    <row r="174" spans="1:15" ht="15.75" thickBot="1" x14ac:dyDescent="0.3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3"/>
    </row>
    <row r="175" spans="1:15" x14ac:dyDescent="0.25">
      <c r="A175" s="38"/>
      <c r="B175" s="35"/>
      <c r="C175" s="160" t="s">
        <v>128</v>
      </c>
      <c r="D175" s="160"/>
      <c r="E175" s="160"/>
      <c r="F175" s="160"/>
      <c r="G175" s="160"/>
      <c r="H175" s="160"/>
      <c r="I175" s="160"/>
      <c r="J175" s="160"/>
      <c r="K175" s="160"/>
      <c r="L175" s="39"/>
      <c r="M175" s="40"/>
      <c r="N175" s="41"/>
      <c r="O175" s="3"/>
    </row>
    <row r="176" spans="1:15" x14ac:dyDescent="0.25">
      <c r="A176" s="42"/>
      <c r="B176" s="28"/>
      <c r="C176" s="161" t="s">
        <v>129</v>
      </c>
      <c r="D176" s="161"/>
      <c r="E176" s="161"/>
      <c r="F176" s="161"/>
      <c r="G176" s="161"/>
      <c r="H176" s="161"/>
      <c r="I176" s="161"/>
      <c r="J176" s="161"/>
      <c r="K176" s="161"/>
      <c r="L176" s="52">
        <v>2559.09</v>
      </c>
      <c r="M176" s="4"/>
      <c r="N176" s="44"/>
      <c r="O176" s="3"/>
    </row>
    <row r="177" spans="1:15" x14ac:dyDescent="0.25">
      <c r="A177" s="42"/>
      <c r="B177" s="28"/>
      <c r="C177" s="161" t="s">
        <v>130</v>
      </c>
      <c r="D177" s="161"/>
      <c r="E177" s="161"/>
      <c r="F177" s="161"/>
      <c r="G177" s="161"/>
      <c r="H177" s="161"/>
      <c r="I177" s="161"/>
      <c r="J177" s="161"/>
      <c r="K177" s="161"/>
      <c r="L177" s="52">
        <v>2559.09</v>
      </c>
      <c r="M177" s="4"/>
      <c r="N177" s="44"/>
      <c r="O177" s="3"/>
    </row>
    <row r="178" spans="1:15" ht="15.75" thickBot="1" x14ac:dyDescent="0.3">
      <c r="A178" s="42"/>
      <c r="B178" s="28"/>
      <c r="C178" s="177" t="s">
        <v>131</v>
      </c>
      <c r="D178" s="177"/>
      <c r="E178" s="177"/>
      <c r="F178" s="177"/>
      <c r="G178" s="177"/>
      <c r="H178" s="177"/>
      <c r="I178" s="177"/>
      <c r="J178" s="177"/>
      <c r="K178" s="177"/>
      <c r="L178" s="53">
        <v>2559.09</v>
      </c>
      <c r="M178" s="4"/>
      <c r="N178" s="54">
        <v>16198.99</v>
      </c>
      <c r="O178" s="3"/>
    </row>
    <row r="179" spans="1:15" ht="15.75" thickBot="1" x14ac:dyDescent="0.3">
      <c r="A179" s="157" t="s">
        <v>132</v>
      </c>
      <c r="B179" s="158"/>
      <c r="C179" s="158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9"/>
      <c r="O179" s="3"/>
    </row>
    <row r="180" spans="1:15" x14ac:dyDescent="0.25">
      <c r="A180" s="20">
        <v>9</v>
      </c>
      <c r="B180" s="21" t="s">
        <v>133</v>
      </c>
      <c r="C180" s="160" t="s">
        <v>134</v>
      </c>
      <c r="D180" s="160"/>
      <c r="E180" s="160"/>
      <c r="F180" s="22" t="s">
        <v>135</v>
      </c>
      <c r="G180" s="22">
        <v>1.5E-3</v>
      </c>
      <c r="H180" s="22">
        <v>1</v>
      </c>
      <c r="I180" s="22">
        <v>1.5E-3</v>
      </c>
      <c r="J180" s="50">
        <v>7991.46</v>
      </c>
      <c r="K180" s="22"/>
      <c r="L180" s="23">
        <v>11.99</v>
      </c>
      <c r="M180" s="22">
        <v>8.25</v>
      </c>
      <c r="N180" s="24">
        <v>98.92</v>
      </c>
      <c r="O180" s="3"/>
    </row>
    <row r="181" spans="1:15" x14ac:dyDescent="0.25">
      <c r="A181" s="20"/>
      <c r="B181" s="28"/>
      <c r="C181" s="161" t="s">
        <v>136</v>
      </c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2"/>
      <c r="O181" s="3"/>
    </row>
    <row r="182" spans="1:15" ht="15.75" thickBot="1" x14ac:dyDescent="0.3">
      <c r="A182" s="27"/>
      <c r="B182" s="28"/>
      <c r="C182" s="174" t="s">
        <v>137</v>
      </c>
      <c r="D182" s="174"/>
      <c r="E182" s="174"/>
      <c r="F182" s="174"/>
      <c r="G182" s="174"/>
      <c r="H182" s="174"/>
      <c r="I182" s="174"/>
      <c r="J182" s="174"/>
      <c r="K182" s="174"/>
      <c r="L182" s="174"/>
      <c r="M182" s="174"/>
      <c r="N182" s="190"/>
      <c r="O182" s="3"/>
    </row>
    <row r="183" spans="1:15" x14ac:dyDescent="0.25">
      <c r="A183" s="20"/>
      <c r="B183" s="28"/>
      <c r="C183" s="160" t="s">
        <v>60</v>
      </c>
      <c r="D183" s="160"/>
      <c r="E183" s="160"/>
      <c r="F183" s="34"/>
      <c r="G183" s="34"/>
      <c r="H183" s="34"/>
      <c r="I183" s="34"/>
      <c r="J183" s="35"/>
      <c r="K183" s="34"/>
      <c r="L183" s="35">
        <v>11.99</v>
      </c>
      <c r="M183" s="16"/>
      <c r="N183" s="36">
        <v>98.92</v>
      </c>
      <c r="O183" s="3"/>
    </row>
    <row r="184" spans="1:15" ht="15.75" thickBot="1" x14ac:dyDescent="0.3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3"/>
    </row>
    <row r="185" spans="1:15" x14ac:dyDescent="0.25">
      <c r="A185" s="38"/>
      <c r="B185" s="35"/>
      <c r="C185" s="160" t="s">
        <v>138</v>
      </c>
      <c r="D185" s="160"/>
      <c r="E185" s="160"/>
      <c r="F185" s="160"/>
      <c r="G185" s="160"/>
      <c r="H185" s="160"/>
      <c r="I185" s="160"/>
      <c r="J185" s="160"/>
      <c r="K185" s="160"/>
      <c r="L185" s="39"/>
      <c r="M185" s="40"/>
      <c r="N185" s="41"/>
      <c r="O185" s="3"/>
    </row>
    <row r="186" spans="1:15" x14ac:dyDescent="0.25">
      <c r="A186" s="42"/>
      <c r="B186" s="28"/>
      <c r="C186" s="161" t="s">
        <v>71</v>
      </c>
      <c r="D186" s="161"/>
      <c r="E186" s="161"/>
      <c r="F186" s="161"/>
      <c r="G186" s="161"/>
      <c r="H186" s="161"/>
      <c r="I186" s="161"/>
      <c r="J186" s="161"/>
      <c r="K186" s="161"/>
      <c r="L186" s="43">
        <v>11.99</v>
      </c>
      <c r="M186" s="4"/>
      <c r="N186" s="44"/>
      <c r="O186" s="3"/>
    </row>
    <row r="187" spans="1:15" x14ac:dyDescent="0.25">
      <c r="A187" s="42"/>
      <c r="B187" s="28"/>
      <c r="C187" s="161" t="s">
        <v>72</v>
      </c>
      <c r="D187" s="161"/>
      <c r="E187" s="161"/>
      <c r="F187" s="161"/>
      <c r="G187" s="161"/>
      <c r="H187" s="161"/>
      <c r="I187" s="161"/>
      <c r="J187" s="161"/>
      <c r="K187" s="161"/>
      <c r="L187" s="4"/>
      <c r="M187" s="4"/>
      <c r="N187" s="44"/>
      <c r="O187" s="3"/>
    </row>
    <row r="188" spans="1:15" x14ac:dyDescent="0.25">
      <c r="A188" s="42"/>
      <c r="B188" s="28"/>
      <c r="C188" s="161" t="s">
        <v>101</v>
      </c>
      <c r="D188" s="161"/>
      <c r="E188" s="161"/>
      <c r="F188" s="161"/>
      <c r="G188" s="161"/>
      <c r="H188" s="161"/>
      <c r="I188" s="161"/>
      <c r="J188" s="161"/>
      <c r="K188" s="161"/>
      <c r="L188" s="43">
        <v>11.99</v>
      </c>
      <c r="M188" s="4"/>
      <c r="N188" s="44"/>
      <c r="O188" s="3"/>
    </row>
    <row r="189" spans="1:15" x14ac:dyDescent="0.25">
      <c r="A189" s="42"/>
      <c r="B189" s="28"/>
      <c r="C189" s="161" t="s">
        <v>76</v>
      </c>
      <c r="D189" s="161"/>
      <c r="E189" s="161"/>
      <c r="F189" s="161"/>
      <c r="G189" s="161"/>
      <c r="H189" s="161"/>
      <c r="I189" s="161"/>
      <c r="J189" s="161"/>
      <c r="K189" s="161"/>
      <c r="L189" s="43">
        <v>11.99</v>
      </c>
      <c r="M189" s="4"/>
      <c r="N189" s="44"/>
      <c r="O189" s="3"/>
    </row>
    <row r="190" spans="1:15" x14ac:dyDescent="0.25">
      <c r="A190" s="42"/>
      <c r="B190" s="28"/>
      <c r="C190" s="161" t="s">
        <v>72</v>
      </c>
      <c r="D190" s="161"/>
      <c r="E190" s="161"/>
      <c r="F190" s="161"/>
      <c r="G190" s="161"/>
      <c r="H190" s="161"/>
      <c r="I190" s="161"/>
      <c r="J190" s="161"/>
      <c r="K190" s="161"/>
      <c r="L190" s="4"/>
      <c r="M190" s="4"/>
      <c r="N190" s="44"/>
      <c r="O190" s="3"/>
    </row>
    <row r="191" spans="1:15" x14ac:dyDescent="0.25">
      <c r="A191" s="42"/>
      <c r="B191" s="28"/>
      <c r="C191" s="161" t="s">
        <v>102</v>
      </c>
      <c r="D191" s="161"/>
      <c r="E191" s="161"/>
      <c r="F191" s="161"/>
      <c r="G191" s="161"/>
      <c r="H191" s="161"/>
      <c r="I191" s="161"/>
      <c r="J191" s="161"/>
      <c r="K191" s="161"/>
      <c r="L191" s="43">
        <v>11.99</v>
      </c>
      <c r="M191" s="4"/>
      <c r="N191" s="44"/>
      <c r="O191" s="3"/>
    </row>
    <row r="192" spans="1:15" ht="15.75" thickBot="1" x14ac:dyDescent="0.3">
      <c r="A192" s="42"/>
      <c r="B192" s="28"/>
      <c r="C192" s="177" t="s">
        <v>139</v>
      </c>
      <c r="D192" s="177"/>
      <c r="E192" s="177"/>
      <c r="F192" s="177"/>
      <c r="G192" s="177"/>
      <c r="H192" s="177"/>
      <c r="I192" s="177"/>
      <c r="J192" s="177"/>
      <c r="K192" s="177"/>
      <c r="L192" s="45">
        <v>11.99</v>
      </c>
      <c r="M192" s="4"/>
      <c r="N192" s="46"/>
      <c r="O192" s="3"/>
    </row>
    <row r="193" spans="1:15" x14ac:dyDescent="0.25">
      <c r="A193" s="38"/>
      <c r="B193" s="35"/>
      <c r="C193" s="160" t="s">
        <v>140</v>
      </c>
      <c r="D193" s="160"/>
      <c r="E193" s="160"/>
      <c r="F193" s="160"/>
      <c r="G193" s="160"/>
      <c r="H193" s="160"/>
      <c r="I193" s="160"/>
      <c r="J193" s="160"/>
      <c r="K193" s="160"/>
      <c r="L193" s="39"/>
      <c r="M193" s="40"/>
      <c r="N193" s="41"/>
      <c r="O193" s="3"/>
    </row>
    <row r="194" spans="1:15" x14ac:dyDescent="0.25">
      <c r="A194" s="42"/>
      <c r="B194" s="28"/>
      <c r="C194" s="161" t="s">
        <v>71</v>
      </c>
      <c r="D194" s="161"/>
      <c r="E194" s="161"/>
      <c r="F194" s="161"/>
      <c r="G194" s="161"/>
      <c r="H194" s="161"/>
      <c r="I194" s="161"/>
      <c r="J194" s="161"/>
      <c r="K194" s="161"/>
      <c r="L194" s="43">
        <v>141.07</v>
      </c>
      <c r="M194" s="4"/>
      <c r="N194" s="55">
        <v>4444.74</v>
      </c>
      <c r="O194" s="3"/>
    </row>
    <row r="195" spans="1:15" x14ac:dyDescent="0.25">
      <c r="A195" s="42"/>
      <c r="B195" s="28"/>
      <c r="C195" s="161" t="s">
        <v>72</v>
      </c>
      <c r="D195" s="161"/>
      <c r="E195" s="161"/>
      <c r="F195" s="161"/>
      <c r="G195" s="161"/>
      <c r="H195" s="161"/>
      <c r="I195" s="161"/>
      <c r="J195" s="161"/>
      <c r="K195" s="161"/>
      <c r="L195" s="4"/>
      <c r="M195" s="4"/>
      <c r="N195" s="44"/>
      <c r="O195" s="3"/>
    </row>
    <row r="196" spans="1:15" x14ac:dyDescent="0.25">
      <c r="A196" s="42"/>
      <c r="B196" s="28"/>
      <c r="C196" s="161" t="s">
        <v>73</v>
      </c>
      <c r="D196" s="161"/>
      <c r="E196" s="161"/>
      <c r="F196" s="161"/>
      <c r="G196" s="161"/>
      <c r="H196" s="161"/>
      <c r="I196" s="161"/>
      <c r="J196" s="161"/>
      <c r="K196" s="161"/>
      <c r="L196" s="43">
        <v>86.47</v>
      </c>
      <c r="M196" s="4"/>
      <c r="N196" s="55">
        <v>3964.66</v>
      </c>
      <c r="O196" s="3"/>
    </row>
    <row r="197" spans="1:15" x14ac:dyDescent="0.25">
      <c r="A197" s="42"/>
      <c r="B197" s="28"/>
      <c r="C197" s="161" t="s">
        <v>74</v>
      </c>
      <c r="D197" s="161"/>
      <c r="E197" s="161"/>
      <c r="F197" s="161"/>
      <c r="G197" s="161"/>
      <c r="H197" s="161"/>
      <c r="I197" s="161"/>
      <c r="J197" s="161"/>
      <c r="K197" s="161"/>
      <c r="L197" s="43">
        <v>5.64</v>
      </c>
      <c r="M197" s="4"/>
      <c r="N197" s="44">
        <v>76.150000000000006</v>
      </c>
      <c r="O197" s="3"/>
    </row>
    <row r="198" spans="1:15" x14ac:dyDescent="0.25">
      <c r="A198" s="42"/>
      <c r="B198" s="28"/>
      <c r="C198" s="161" t="s">
        <v>75</v>
      </c>
      <c r="D198" s="161"/>
      <c r="E198" s="161"/>
      <c r="F198" s="161"/>
      <c r="G198" s="161"/>
      <c r="H198" s="161"/>
      <c r="I198" s="161"/>
      <c r="J198" s="161"/>
      <c r="K198" s="161"/>
      <c r="L198" s="43">
        <v>0.63</v>
      </c>
      <c r="M198" s="4"/>
      <c r="N198" s="44">
        <v>28.88</v>
      </c>
      <c r="O198" s="3"/>
    </row>
    <row r="199" spans="1:15" x14ac:dyDescent="0.25">
      <c r="A199" s="42"/>
      <c r="B199" s="28"/>
      <c r="C199" s="161" t="s">
        <v>101</v>
      </c>
      <c r="D199" s="161"/>
      <c r="E199" s="161"/>
      <c r="F199" s="161"/>
      <c r="G199" s="161"/>
      <c r="H199" s="161"/>
      <c r="I199" s="161"/>
      <c r="J199" s="161"/>
      <c r="K199" s="161"/>
      <c r="L199" s="43">
        <v>48.96</v>
      </c>
      <c r="M199" s="4"/>
      <c r="N199" s="44">
        <v>403.93</v>
      </c>
      <c r="O199" s="3"/>
    </row>
    <row r="200" spans="1:15" x14ac:dyDescent="0.25">
      <c r="A200" s="42"/>
      <c r="B200" s="28"/>
      <c r="C200" s="161" t="s">
        <v>76</v>
      </c>
      <c r="D200" s="161"/>
      <c r="E200" s="161"/>
      <c r="F200" s="161"/>
      <c r="G200" s="161"/>
      <c r="H200" s="161"/>
      <c r="I200" s="161"/>
      <c r="J200" s="161"/>
      <c r="K200" s="161"/>
      <c r="L200" s="43">
        <v>18.32</v>
      </c>
      <c r="M200" s="4"/>
      <c r="N200" s="44">
        <v>388.18</v>
      </c>
      <c r="O200" s="3"/>
    </row>
    <row r="201" spans="1:15" x14ac:dyDescent="0.25">
      <c r="A201" s="42"/>
      <c r="B201" s="28"/>
      <c r="C201" s="161" t="s">
        <v>72</v>
      </c>
      <c r="D201" s="161"/>
      <c r="E201" s="161"/>
      <c r="F201" s="161"/>
      <c r="G201" s="161"/>
      <c r="H201" s="161"/>
      <c r="I201" s="161"/>
      <c r="J201" s="161"/>
      <c r="K201" s="161"/>
      <c r="L201" s="4"/>
      <c r="M201" s="4"/>
      <c r="N201" s="44"/>
      <c r="O201" s="3"/>
    </row>
    <row r="202" spans="1:15" x14ac:dyDescent="0.25">
      <c r="A202" s="42"/>
      <c r="B202" s="28"/>
      <c r="C202" s="161" t="s">
        <v>77</v>
      </c>
      <c r="D202" s="161"/>
      <c r="E202" s="161"/>
      <c r="F202" s="161"/>
      <c r="G202" s="161"/>
      <c r="H202" s="161"/>
      <c r="I202" s="161"/>
      <c r="J202" s="161"/>
      <c r="K202" s="161"/>
      <c r="L202" s="43">
        <v>2.63</v>
      </c>
      <c r="M202" s="4"/>
      <c r="N202" s="44">
        <v>120.59</v>
      </c>
      <c r="O202" s="3"/>
    </row>
    <row r="203" spans="1:15" x14ac:dyDescent="0.25">
      <c r="A203" s="42"/>
      <c r="B203" s="28"/>
      <c r="C203" s="161" t="s">
        <v>78</v>
      </c>
      <c r="D203" s="161"/>
      <c r="E203" s="161"/>
      <c r="F203" s="161"/>
      <c r="G203" s="161"/>
      <c r="H203" s="161"/>
      <c r="I203" s="161"/>
      <c r="J203" s="161"/>
      <c r="K203" s="161"/>
      <c r="L203" s="43">
        <v>0.03</v>
      </c>
      <c r="M203" s="4"/>
      <c r="N203" s="44">
        <v>0.41</v>
      </c>
      <c r="O203" s="3"/>
    </row>
    <row r="204" spans="1:15" x14ac:dyDescent="0.25">
      <c r="A204" s="42"/>
      <c r="B204" s="28"/>
      <c r="C204" s="161" t="s">
        <v>79</v>
      </c>
      <c r="D204" s="161"/>
      <c r="E204" s="161"/>
      <c r="F204" s="161"/>
      <c r="G204" s="161"/>
      <c r="H204" s="161"/>
      <c r="I204" s="161"/>
      <c r="J204" s="161"/>
      <c r="K204" s="161"/>
      <c r="L204" s="43">
        <v>0.01</v>
      </c>
      <c r="M204" s="4"/>
      <c r="N204" s="44">
        <v>0.46</v>
      </c>
      <c r="O204" s="3"/>
    </row>
    <row r="205" spans="1:15" x14ac:dyDescent="0.25">
      <c r="A205" s="42"/>
      <c r="B205" s="28"/>
      <c r="C205" s="161" t="s">
        <v>102</v>
      </c>
      <c r="D205" s="161"/>
      <c r="E205" s="161"/>
      <c r="F205" s="161"/>
      <c r="G205" s="161"/>
      <c r="H205" s="161"/>
      <c r="I205" s="161"/>
      <c r="J205" s="161"/>
      <c r="K205" s="161"/>
      <c r="L205" s="43">
        <v>11.99</v>
      </c>
      <c r="M205" s="4"/>
      <c r="N205" s="44">
        <v>98.92</v>
      </c>
      <c r="O205" s="3"/>
    </row>
    <row r="206" spans="1:15" x14ac:dyDescent="0.25">
      <c r="A206" s="42"/>
      <c r="B206" s="28"/>
      <c r="C206" s="161" t="s">
        <v>80</v>
      </c>
      <c r="D206" s="161"/>
      <c r="E206" s="161"/>
      <c r="F206" s="161"/>
      <c r="G206" s="161"/>
      <c r="H206" s="161"/>
      <c r="I206" s="161"/>
      <c r="J206" s="161"/>
      <c r="K206" s="161"/>
      <c r="L206" s="43">
        <v>2.4</v>
      </c>
      <c r="M206" s="4"/>
      <c r="N206" s="44">
        <v>110.16</v>
      </c>
      <c r="O206" s="3"/>
    </row>
    <row r="207" spans="1:15" x14ac:dyDescent="0.25">
      <c r="A207" s="42"/>
      <c r="B207" s="28"/>
      <c r="C207" s="161" t="s">
        <v>81</v>
      </c>
      <c r="D207" s="161"/>
      <c r="E207" s="161"/>
      <c r="F207" s="161"/>
      <c r="G207" s="161"/>
      <c r="H207" s="161"/>
      <c r="I207" s="161"/>
      <c r="J207" s="161"/>
      <c r="K207" s="161"/>
      <c r="L207" s="43">
        <v>1.27</v>
      </c>
      <c r="M207" s="4"/>
      <c r="N207" s="44">
        <v>58.1</v>
      </c>
      <c r="O207" s="3"/>
    </row>
    <row r="208" spans="1:15" x14ac:dyDescent="0.25">
      <c r="A208" s="42"/>
      <c r="B208" s="28"/>
      <c r="C208" s="161" t="s">
        <v>82</v>
      </c>
      <c r="D208" s="161"/>
      <c r="E208" s="161"/>
      <c r="F208" s="161"/>
      <c r="G208" s="161"/>
      <c r="H208" s="161"/>
      <c r="I208" s="161"/>
      <c r="J208" s="161"/>
      <c r="K208" s="161"/>
      <c r="L208" s="43">
        <v>134.77000000000001</v>
      </c>
      <c r="M208" s="4"/>
      <c r="N208" s="55">
        <v>4607.28</v>
      </c>
      <c r="O208" s="3"/>
    </row>
    <row r="209" spans="1:15" x14ac:dyDescent="0.25">
      <c r="A209" s="42"/>
      <c r="B209" s="28"/>
      <c r="C209" s="161" t="s">
        <v>72</v>
      </c>
      <c r="D209" s="161"/>
      <c r="E209" s="161"/>
      <c r="F209" s="161"/>
      <c r="G209" s="161"/>
      <c r="H209" s="161"/>
      <c r="I209" s="161"/>
      <c r="J209" s="161"/>
      <c r="K209" s="161"/>
      <c r="L209" s="4"/>
      <c r="M209" s="4"/>
      <c r="N209" s="44"/>
      <c r="O209" s="3"/>
    </row>
    <row r="210" spans="1:15" x14ac:dyDescent="0.25">
      <c r="A210" s="42"/>
      <c r="B210" s="28"/>
      <c r="C210" s="161" t="s">
        <v>77</v>
      </c>
      <c r="D210" s="161"/>
      <c r="E210" s="161"/>
      <c r="F210" s="161"/>
      <c r="G210" s="161"/>
      <c r="H210" s="161"/>
      <c r="I210" s="161"/>
      <c r="J210" s="161"/>
      <c r="K210" s="161"/>
      <c r="L210" s="43">
        <v>36.92</v>
      </c>
      <c r="M210" s="4"/>
      <c r="N210" s="55">
        <v>1692.79</v>
      </c>
      <c r="O210" s="3"/>
    </row>
    <row r="211" spans="1:15" x14ac:dyDescent="0.25">
      <c r="A211" s="42"/>
      <c r="B211" s="28"/>
      <c r="C211" s="161" t="s">
        <v>78</v>
      </c>
      <c r="D211" s="161"/>
      <c r="E211" s="161"/>
      <c r="F211" s="161"/>
      <c r="G211" s="161"/>
      <c r="H211" s="161"/>
      <c r="I211" s="161"/>
      <c r="J211" s="161"/>
      <c r="K211" s="161"/>
      <c r="L211" s="43">
        <v>5.61</v>
      </c>
      <c r="M211" s="4"/>
      <c r="N211" s="44">
        <v>75.739999999999995</v>
      </c>
      <c r="O211" s="3"/>
    </row>
    <row r="212" spans="1:15" x14ac:dyDescent="0.25">
      <c r="A212" s="42"/>
      <c r="B212" s="28"/>
      <c r="C212" s="161" t="s">
        <v>79</v>
      </c>
      <c r="D212" s="161"/>
      <c r="E212" s="161"/>
      <c r="F212" s="161"/>
      <c r="G212" s="161"/>
      <c r="H212" s="161"/>
      <c r="I212" s="161"/>
      <c r="J212" s="161"/>
      <c r="K212" s="161"/>
      <c r="L212" s="43">
        <v>0.62</v>
      </c>
      <c r="M212" s="4"/>
      <c r="N212" s="44">
        <v>28.42</v>
      </c>
      <c r="O212" s="3"/>
    </row>
    <row r="213" spans="1:15" x14ac:dyDescent="0.25">
      <c r="A213" s="42"/>
      <c r="B213" s="28"/>
      <c r="C213" s="161" t="s">
        <v>102</v>
      </c>
      <c r="D213" s="161"/>
      <c r="E213" s="161"/>
      <c r="F213" s="161"/>
      <c r="G213" s="161"/>
      <c r="H213" s="161"/>
      <c r="I213" s="161"/>
      <c r="J213" s="161"/>
      <c r="K213" s="161"/>
      <c r="L213" s="43">
        <v>36.97</v>
      </c>
      <c r="M213" s="4"/>
      <c r="N213" s="44">
        <v>305.01</v>
      </c>
      <c r="O213" s="3"/>
    </row>
    <row r="214" spans="1:15" x14ac:dyDescent="0.25">
      <c r="A214" s="42"/>
      <c r="B214" s="28"/>
      <c r="C214" s="161" t="s">
        <v>80</v>
      </c>
      <c r="D214" s="161"/>
      <c r="E214" s="161"/>
      <c r="F214" s="161"/>
      <c r="G214" s="161"/>
      <c r="H214" s="161"/>
      <c r="I214" s="161"/>
      <c r="J214" s="161"/>
      <c r="K214" s="161"/>
      <c r="L214" s="43">
        <v>36.24</v>
      </c>
      <c r="M214" s="4"/>
      <c r="N214" s="55">
        <v>1661.61</v>
      </c>
      <c r="O214" s="3"/>
    </row>
    <row r="215" spans="1:15" x14ac:dyDescent="0.25">
      <c r="A215" s="42"/>
      <c r="B215" s="28"/>
      <c r="C215" s="161" t="s">
        <v>81</v>
      </c>
      <c r="D215" s="161"/>
      <c r="E215" s="161"/>
      <c r="F215" s="161"/>
      <c r="G215" s="161"/>
      <c r="H215" s="161"/>
      <c r="I215" s="161"/>
      <c r="J215" s="161"/>
      <c r="K215" s="161"/>
      <c r="L215" s="43">
        <v>19.03</v>
      </c>
      <c r="M215" s="4"/>
      <c r="N215" s="44">
        <v>872.13</v>
      </c>
      <c r="O215" s="3"/>
    </row>
    <row r="216" spans="1:15" x14ac:dyDescent="0.25">
      <c r="A216" s="42"/>
      <c r="B216" s="28"/>
      <c r="C216" s="161" t="s">
        <v>129</v>
      </c>
      <c r="D216" s="161"/>
      <c r="E216" s="161"/>
      <c r="F216" s="161"/>
      <c r="G216" s="161"/>
      <c r="H216" s="161"/>
      <c r="I216" s="161"/>
      <c r="J216" s="161"/>
      <c r="K216" s="161"/>
      <c r="L216" s="52">
        <v>2559.09</v>
      </c>
      <c r="M216" s="4"/>
      <c r="N216" s="55">
        <v>16198.99</v>
      </c>
      <c r="O216" s="3"/>
    </row>
    <row r="217" spans="1:15" x14ac:dyDescent="0.25">
      <c r="A217" s="42"/>
      <c r="B217" s="28"/>
      <c r="C217" s="161" t="s">
        <v>130</v>
      </c>
      <c r="D217" s="161"/>
      <c r="E217" s="161"/>
      <c r="F217" s="161"/>
      <c r="G217" s="161"/>
      <c r="H217" s="161"/>
      <c r="I217" s="161"/>
      <c r="J217" s="161"/>
      <c r="K217" s="161"/>
      <c r="L217" s="52">
        <v>2559.09</v>
      </c>
      <c r="M217" s="4"/>
      <c r="N217" s="55">
        <v>16198.99</v>
      </c>
      <c r="O217" s="3"/>
    </row>
    <row r="218" spans="1:15" x14ac:dyDescent="0.25">
      <c r="A218" s="42"/>
      <c r="B218" s="28"/>
      <c r="C218" s="161" t="s">
        <v>113</v>
      </c>
      <c r="D218" s="161"/>
      <c r="E218" s="161"/>
      <c r="F218" s="161"/>
      <c r="G218" s="161"/>
      <c r="H218" s="161"/>
      <c r="I218" s="161"/>
      <c r="J218" s="161"/>
      <c r="K218" s="161"/>
      <c r="L218" s="43">
        <v>98.53</v>
      </c>
      <c r="M218" s="4"/>
      <c r="N218" s="55">
        <v>4517.6899999999996</v>
      </c>
      <c r="O218" s="3"/>
    </row>
    <row r="219" spans="1:15" x14ac:dyDescent="0.25">
      <c r="A219" s="42"/>
      <c r="B219" s="28"/>
      <c r="C219" s="161" t="s">
        <v>114</v>
      </c>
      <c r="D219" s="161"/>
      <c r="E219" s="161"/>
      <c r="F219" s="161"/>
      <c r="G219" s="161"/>
      <c r="H219" s="161"/>
      <c r="I219" s="161"/>
      <c r="J219" s="161"/>
      <c r="K219" s="161"/>
      <c r="L219" s="43">
        <v>98.53</v>
      </c>
      <c r="M219" s="4"/>
      <c r="N219" s="55">
        <v>4517.6899999999996</v>
      </c>
      <c r="O219" s="3"/>
    </row>
    <row r="220" spans="1:15" x14ac:dyDescent="0.25">
      <c r="A220" s="42"/>
      <c r="B220" s="28"/>
      <c r="C220" s="161" t="s">
        <v>115</v>
      </c>
      <c r="D220" s="161"/>
      <c r="E220" s="161"/>
      <c r="F220" s="161"/>
      <c r="G220" s="161"/>
      <c r="H220" s="161"/>
      <c r="I220" s="161"/>
      <c r="J220" s="161"/>
      <c r="K220" s="161"/>
      <c r="L220" s="4"/>
      <c r="M220" s="4"/>
      <c r="N220" s="44"/>
      <c r="O220" s="3"/>
    </row>
    <row r="221" spans="1:15" x14ac:dyDescent="0.25">
      <c r="A221" s="42"/>
      <c r="B221" s="28"/>
      <c r="C221" s="161" t="s">
        <v>116</v>
      </c>
      <c r="D221" s="161"/>
      <c r="E221" s="161"/>
      <c r="F221" s="161"/>
      <c r="G221" s="161"/>
      <c r="H221" s="161"/>
      <c r="I221" s="161"/>
      <c r="J221" s="161"/>
      <c r="K221" s="161"/>
      <c r="L221" s="43">
        <v>46.92</v>
      </c>
      <c r="M221" s="4"/>
      <c r="N221" s="55">
        <v>2151.2800000000002</v>
      </c>
      <c r="O221" s="3"/>
    </row>
    <row r="222" spans="1:15" x14ac:dyDescent="0.25">
      <c r="A222" s="42"/>
      <c r="B222" s="28"/>
      <c r="C222" s="161" t="s">
        <v>117</v>
      </c>
      <c r="D222" s="161"/>
      <c r="E222" s="161"/>
      <c r="F222" s="161"/>
      <c r="G222" s="161"/>
      <c r="H222" s="161"/>
      <c r="I222" s="161"/>
      <c r="J222" s="161"/>
      <c r="K222" s="161"/>
      <c r="L222" s="43">
        <v>34.72</v>
      </c>
      <c r="M222" s="4"/>
      <c r="N222" s="55">
        <v>1591.95</v>
      </c>
      <c r="O222" s="3"/>
    </row>
    <row r="223" spans="1:15" x14ac:dyDescent="0.25">
      <c r="A223" s="42"/>
      <c r="B223" s="28"/>
      <c r="C223" s="161" t="s">
        <v>118</v>
      </c>
      <c r="D223" s="161"/>
      <c r="E223" s="161"/>
      <c r="F223" s="161"/>
      <c r="G223" s="161"/>
      <c r="H223" s="161"/>
      <c r="I223" s="161"/>
      <c r="J223" s="161"/>
      <c r="K223" s="161"/>
      <c r="L223" s="43">
        <v>16.89</v>
      </c>
      <c r="M223" s="4"/>
      <c r="N223" s="44">
        <v>774.46</v>
      </c>
      <c r="O223" s="3"/>
    </row>
    <row r="224" spans="1:15" x14ac:dyDescent="0.25">
      <c r="A224" s="42"/>
      <c r="B224" s="28"/>
      <c r="C224" s="161" t="s">
        <v>83</v>
      </c>
      <c r="D224" s="161"/>
      <c r="E224" s="161"/>
      <c r="F224" s="161"/>
      <c r="G224" s="161"/>
      <c r="H224" s="161"/>
      <c r="I224" s="161"/>
      <c r="J224" s="161"/>
      <c r="K224" s="161"/>
      <c r="L224" s="43">
        <v>87.1</v>
      </c>
      <c r="M224" s="4"/>
      <c r="N224" s="55">
        <v>3993.54</v>
      </c>
      <c r="O224" s="3"/>
    </row>
    <row r="225" spans="1:15" x14ac:dyDescent="0.25">
      <c r="A225" s="42"/>
      <c r="B225" s="28"/>
      <c r="C225" s="161" t="s">
        <v>84</v>
      </c>
      <c r="D225" s="161"/>
      <c r="E225" s="161"/>
      <c r="F225" s="161"/>
      <c r="G225" s="161"/>
      <c r="H225" s="161"/>
      <c r="I225" s="161"/>
      <c r="J225" s="161"/>
      <c r="K225" s="161"/>
      <c r="L225" s="43">
        <v>73.36</v>
      </c>
      <c r="M225" s="4"/>
      <c r="N225" s="55">
        <v>3363.72</v>
      </c>
      <c r="O225" s="3"/>
    </row>
    <row r="226" spans="1:15" x14ac:dyDescent="0.25">
      <c r="A226" s="42"/>
      <c r="B226" s="28"/>
      <c r="C226" s="161" t="s">
        <v>85</v>
      </c>
      <c r="D226" s="161"/>
      <c r="E226" s="161"/>
      <c r="F226" s="161"/>
      <c r="G226" s="161"/>
      <c r="H226" s="161"/>
      <c r="I226" s="161"/>
      <c r="J226" s="161"/>
      <c r="K226" s="161"/>
      <c r="L226" s="43">
        <v>37.19</v>
      </c>
      <c r="M226" s="4"/>
      <c r="N226" s="55">
        <v>1704.69</v>
      </c>
      <c r="O226" s="3"/>
    </row>
    <row r="227" spans="1:15" x14ac:dyDescent="0.25">
      <c r="A227" s="42"/>
      <c r="B227" s="28"/>
      <c r="C227" s="185" t="s">
        <v>141</v>
      </c>
      <c r="D227" s="185"/>
      <c r="E227" s="185"/>
      <c r="F227" s="185"/>
      <c r="G227" s="185"/>
      <c r="H227" s="185"/>
      <c r="I227" s="185"/>
      <c r="J227" s="185"/>
      <c r="K227" s="185"/>
      <c r="L227" s="53">
        <v>2810.71</v>
      </c>
      <c r="M227" s="4"/>
      <c r="N227" s="54">
        <v>25712.14</v>
      </c>
      <c r="O227" s="3"/>
    </row>
    <row r="228" spans="1:15" x14ac:dyDescent="0.25">
      <c r="A228" s="1"/>
      <c r="B228" s="28"/>
      <c r="C228" s="161" t="s">
        <v>142</v>
      </c>
      <c r="D228" s="161"/>
      <c r="E228" s="161"/>
      <c r="F228" s="161"/>
      <c r="G228" s="161"/>
      <c r="H228" s="161"/>
      <c r="I228" s="161"/>
      <c r="J228" s="161"/>
      <c r="K228" s="161"/>
      <c r="L228" s="43">
        <v>0.26129305000000003</v>
      </c>
      <c r="M228" s="4"/>
      <c r="N228" s="56">
        <f>L228*(N200+N208+N218)</f>
        <v>2485.7199786075003</v>
      </c>
      <c r="O228" s="3"/>
    </row>
    <row r="229" spans="1:15" x14ac:dyDescent="0.25">
      <c r="A229" s="1"/>
      <c r="B229" s="28"/>
      <c r="C229" s="185" t="s">
        <v>143</v>
      </c>
      <c r="D229" s="185"/>
      <c r="E229" s="185"/>
      <c r="F229" s="185"/>
      <c r="G229" s="185"/>
      <c r="H229" s="185"/>
      <c r="I229" s="185"/>
      <c r="J229" s="185"/>
      <c r="K229" s="185"/>
      <c r="L229" s="1"/>
      <c r="M229" s="1"/>
      <c r="N229" s="57">
        <f>N216+N228</f>
        <v>18684.709978607501</v>
      </c>
      <c r="O229" s="3"/>
    </row>
    <row r="230" spans="1:15" x14ac:dyDescent="0.25">
      <c r="A230" s="1"/>
      <c r="B230" s="1"/>
      <c r="C230" s="161" t="s">
        <v>144</v>
      </c>
      <c r="D230" s="161"/>
      <c r="E230" s="161"/>
      <c r="F230" s="161"/>
      <c r="G230" s="161"/>
      <c r="H230" s="161"/>
      <c r="I230" s="161"/>
      <c r="J230" s="161"/>
      <c r="K230" s="161"/>
      <c r="L230" s="1"/>
      <c r="M230" s="1"/>
      <c r="N230" s="58">
        <f>ROUND(N229*0.2,2)</f>
        <v>3736.94</v>
      </c>
      <c r="O230" s="3"/>
    </row>
    <row r="231" spans="1:15" x14ac:dyDescent="0.25">
      <c r="A231" s="1"/>
      <c r="B231" s="1"/>
      <c r="C231" s="185" t="s">
        <v>145</v>
      </c>
      <c r="D231" s="185"/>
      <c r="E231" s="185"/>
      <c r="F231" s="185"/>
      <c r="G231" s="185"/>
      <c r="H231" s="185"/>
      <c r="I231" s="185"/>
      <c r="J231" s="185"/>
      <c r="K231" s="185"/>
      <c r="L231" s="1"/>
      <c r="M231" s="1"/>
      <c r="N231" s="57">
        <f>N229+N230</f>
        <v>22421.6499786075</v>
      </c>
      <c r="O231" s="3"/>
    </row>
  </sheetData>
  <mergeCells count="244">
    <mergeCell ref="C228:K228"/>
    <mergeCell ref="C229:K229"/>
    <mergeCell ref="C230:K230"/>
    <mergeCell ref="C231:K231"/>
    <mergeCell ref="C222:K222"/>
    <mergeCell ref="C223:K223"/>
    <mergeCell ref="C224:K224"/>
    <mergeCell ref="C225:K225"/>
    <mergeCell ref="C226:K226"/>
    <mergeCell ref="C227:K227"/>
    <mergeCell ref="C216:K216"/>
    <mergeCell ref="C217:K217"/>
    <mergeCell ref="C218:K218"/>
    <mergeCell ref="C219:K219"/>
    <mergeCell ref="C220:K220"/>
    <mergeCell ref="C221:K221"/>
    <mergeCell ref="C210:K210"/>
    <mergeCell ref="C211:K211"/>
    <mergeCell ref="C212:K212"/>
    <mergeCell ref="C213:K213"/>
    <mergeCell ref="C214:K214"/>
    <mergeCell ref="C215:K215"/>
    <mergeCell ref="C204:K204"/>
    <mergeCell ref="C205:K205"/>
    <mergeCell ref="C206:K206"/>
    <mergeCell ref="C207:K207"/>
    <mergeCell ref="C208:K208"/>
    <mergeCell ref="C209:K209"/>
    <mergeCell ref="C198:K198"/>
    <mergeCell ref="C199:K199"/>
    <mergeCell ref="C200:K200"/>
    <mergeCell ref="C201:K201"/>
    <mergeCell ref="C202:K202"/>
    <mergeCell ref="C203:K203"/>
    <mergeCell ref="C192:K192"/>
    <mergeCell ref="C193:K193"/>
    <mergeCell ref="C194:K194"/>
    <mergeCell ref="C195:K195"/>
    <mergeCell ref="C196:K196"/>
    <mergeCell ref="C197:K197"/>
    <mergeCell ref="C186:K186"/>
    <mergeCell ref="C187:K187"/>
    <mergeCell ref="C188:K188"/>
    <mergeCell ref="C189:K189"/>
    <mergeCell ref="C190:K190"/>
    <mergeCell ref="C191:K191"/>
    <mergeCell ref="C180:E180"/>
    <mergeCell ref="C181:N181"/>
    <mergeCell ref="C182:N182"/>
    <mergeCell ref="C183:E183"/>
    <mergeCell ref="C185:K185"/>
    <mergeCell ref="C172:N172"/>
    <mergeCell ref="C173:E173"/>
    <mergeCell ref="C175:K175"/>
    <mergeCell ref="C176:K176"/>
    <mergeCell ref="C177:K177"/>
    <mergeCell ref="C178:K178"/>
    <mergeCell ref="L169:L170"/>
    <mergeCell ref="M169:M170"/>
    <mergeCell ref="N169:N170"/>
    <mergeCell ref="O169:O170"/>
    <mergeCell ref="C171:N171"/>
    <mergeCell ref="C166:N166"/>
    <mergeCell ref="C167:N167"/>
    <mergeCell ref="C168:E168"/>
    <mergeCell ref="A179:N179"/>
    <mergeCell ref="B169:B170"/>
    <mergeCell ref="C169:E170"/>
    <mergeCell ref="F169:F170"/>
    <mergeCell ref="G169:G170"/>
    <mergeCell ref="H169:H170"/>
    <mergeCell ref="I169:I170"/>
    <mergeCell ref="J169:J170"/>
    <mergeCell ref="J164:J165"/>
    <mergeCell ref="K164:K165"/>
    <mergeCell ref="K169:K170"/>
    <mergeCell ref="L164:L165"/>
    <mergeCell ref="M164:M165"/>
    <mergeCell ref="N164:N165"/>
    <mergeCell ref="O164:O165"/>
    <mergeCell ref="C160:K160"/>
    <mergeCell ref="C161:K161"/>
    <mergeCell ref="C162:K162"/>
    <mergeCell ref="A163:N163"/>
    <mergeCell ref="B164:B165"/>
    <mergeCell ref="C164:E165"/>
    <mergeCell ref="F164:F165"/>
    <mergeCell ref="G164:G165"/>
    <mergeCell ref="H164:H165"/>
    <mergeCell ref="I164:I165"/>
    <mergeCell ref="C154:K154"/>
    <mergeCell ref="C155:K155"/>
    <mergeCell ref="C156:K156"/>
    <mergeCell ref="C157:K157"/>
    <mergeCell ref="C158:K158"/>
    <mergeCell ref="C159:K159"/>
    <mergeCell ref="C147:E147"/>
    <mergeCell ref="C149:K149"/>
    <mergeCell ref="C150:K150"/>
    <mergeCell ref="C151:K151"/>
    <mergeCell ref="C152:K152"/>
    <mergeCell ref="C153:K153"/>
    <mergeCell ref="C141:E141"/>
    <mergeCell ref="C142:E142"/>
    <mergeCell ref="C143:E143"/>
    <mergeCell ref="C144:E144"/>
    <mergeCell ref="C145:E145"/>
    <mergeCell ref="C146:E146"/>
    <mergeCell ref="C135:K135"/>
    <mergeCell ref="C136:K136"/>
    <mergeCell ref="C137:K137"/>
    <mergeCell ref="A138:N138"/>
    <mergeCell ref="C139:E139"/>
    <mergeCell ref="C140:N140"/>
    <mergeCell ref="C129:K129"/>
    <mergeCell ref="C130:K130"/>
    <mergeCell ref="C131:K131"/>
    <mergeCell ref="C132:K132"/>
    <mergeCell ref="C133:K133"/>
    <mergeCell ref="C134:K134"/>
    <mergeCell ref="C123:K123"/>
    <mergeCell ref="C124:K124"/>
    <mergeCell ref="C125:K125"/>
    <mergeCell ref="C126:K126"/>
    <mergeCell ref="C127:K127"/>
    <mergeCell ref="C128:K128"/>
    <mergeCell ref="C116:E116"/>
    <mergeCell ref="C117:E117"/>
    <mergeCell ref="C119:K119"/>
    <mergeCell ref="C120:K120"/>
    <mergeCell ref="C121:K121"/>
    <mergeCell ref="C122:K122"/>
    <mergeCell ref="C110:E110"/>
    <mergeCell ref="C111:E111"/>
    <mergeCell ref="C112:E112"/>
    <mergeCell ref="C113:E113"/>
    <mergeCell ref="C114:E114"/>
    <mergeCell ref="C115:E115"/>
    <mergeCell ref="C104:E104"/>
    <mergeCell ref="C105:E105"/>
    <mergeCell ref="C106:E106"/>
    <mergeCell ref="C107:E107"/>
    <mergeCell ref="C108:E108"/>
    <mergeCell ref="C109:N109"/>
    <mergeCell ref="C98:E98"/>
    <mergeCell ref="C99:E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N96"/>
    <mergeCell ref="C97:E97"/>
    <mergeCell ref="C86:E86"/>
    <mergeCell ref="C87:E87"/>
    <mergeCell ref="C88:E88"/>
    <mergeCell ref="C89:E89"/>
    <mergeCell ref="C90:E90"/>
    <mergeCell ref="C91:E91"/>
    <mergeCell ref="C80:K80"/>
    <mergeCell ref="A81:N81"/>
    <mergeCell ref="C82:E82"/>
    <mergeCell ref="C83:N83"/>
    <mergeCell ref="C84:E84"/>
    <mergeCell ref="C85:E85"/>
    <mergeCell ref="C74:K74"/>
    <mergeCell ref="C75:K75"/>
    <mergeCell ref="C76:K76"/>
    <mergeCell ref="C77:K77"/>
    <mergeCell ref="C78:K78"/>
    <mergeCell ref="C79:K79"/>
    <mergeCell ref="C68:K68"/>
    <mergeCell ref="C69:K69"/>
    <mergeCell ref="C70:K70"/>
    <mergeCell ref="C71:K71"/>
    <mergeCell ref="C72:K72"/>
    <mergeCell ref="C73:K73"/>
    <mergeCell ref="C62:K62"/>
    <mergeCell ref="C63:K63"/>
    <mergeCell ref="C64:K64"/>
    <mergeCell ref="C65:K65"/>
    <mergeCell ref="C66:K66"/>
    <mergeCell ref="C67:K67"/>
    <mergeCell ref="C55:E55"/>
    <mergeCell ref="C56:E56"/>
    <mergeCell ref="C57:E57"/>
    <mergeCell ref="C59:K59"/>
    <mergeCell ref="C60:K60"/>
    <mergeCell ref="C61:K61"/>
    <mergeCell ref="C49:E49"/>
    <mergeCell ref="C50:E50"/>
    <mergeCell ref="C51:E51"/>
    <mergeCell ref="C52:E52"/>
    <mergeCell ref="C53:E53"/>
    <mergeCell ref="C54:E54"/>
    <mergeCell ref="C43:E43"/>
    <mergeCell ref="C44:E44"/>
    <mergeCell ref="C45:E45"/>
    <mergeCell ref="C46:E46"/>
    <mergeCell ref="C47:N47"/>
    <mergeCell ref="C48:E48"/>
    <mergeCell ref="C37:N37"/>
    <mergeCell ref="C38:E38"/>
    <mergeCell ref="C39:E39"/>
    <mergeCell ref="C40:E40"/>
    <mergeCell ref="C41:E41"/>
    <mergeCell ref="C42:E42"/>
    <mergeCell ref="M30:M32"/>
    <mergeCell ref="N30:N32"/>
    <mergeCell ref="C33:E33"/>
    <mergeCell ref="A34:N34"/>
    <mergeCell ref="C35:E35"/>
    <mergeCell ref="C36:N36"/>
    <mergeCell ref="L26:M26"/>
    <mergeCell ref="G27:I27"/>
    <mergeCell ref="L27:M27"/>
    <mergeCell ref="L28:M28"/>
    <mergeCell ref="A30:A32"/>
    <mergeCell ref="B30:B32"/>
    <mergeCell ref="C30:E32"/>
    <mergeCell ref="F30:F32"/>
    <mergeCell ref="G30:I31"/>
    <mergeCell ref="J30:L31"/>
    <mergeCell ref="A23:B23"/>
    <mergeCell ref="G25:I25"/>
    <mergeCell ref="G26:I26"/>
    <mergeCell ref="A11:N11"/>
    <mergeCell ref="A12:N12"/>
    <mergeCell ref="A13:N13"/>
    <mergeCell ref="A15:N15"/>
    <mergeCell ref="A16:N16"/>
    <mergeCell ref="B18:F18"/>
    <mergeCell ref="A5:B5"/>
    <mergeCell ref="G5:N5"/>
    <mergeCell ref="A6:C6"/>
    <mergeCell ref="G6:N6"/>
    <mergeCell ref="A8:N8"/>
    <mergeCell ref="A9:N9"/>
    <mergeCell ref="B19:F19"/>
    <mergeCell ref="A21:C21"/>
    <mergeCell ref="D21:F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44D03-5F01-445F-96CE-47C92AAA4EEF}">
  <dimension ref="A1:P61"/>
  <sheetViews>
    <sheetView workbookViewId="0"/>
  </sheetViews>
  <sheetFormatPr defaultRowHeight="15" x14ac:dyDescent="0.25"/>
  <cols>
    <col min="4" max="4" width="20.42578125" customWidth="1"/>
    <col min="5" max="5" width="22.85546875" customWidth="1"/>
    <col min="6" max="6" width="20.42578125" customWidth="1"/>
  </cols>
  <sheetData>
    <row r="1" spans="1:16" x14ac:dyDescent="0.25">
      <c r="A1" s="1"/>
      <c r="B1" s="192"/>
      <c r="C1" s="19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 t="s">
        <v>0</v>
      </c>
    </row>
    <row r="2" spans="1:16" x14ac:dyDescent="0.25">
      <c r="A2" s="1"/>
      <c r="B2" s="192"/>
      <c r="C2" s="19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 t="s">
        <v>1</v>
      </c>
    </row>
    <row r="3" spans="1:16" x14ac:dyDescent="0.25">
      <c r="A3" s="1"/>
      <c r="B3" s="192"/>
      <c r="C3" s="19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4"/>
      <c r="B4" s="192"/>
      <c r="C4" s="192"/>
      <c r="D4" s="4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thickBot="1" x14ac:dyDescent="0.3">
      <c r="A5" s="191"/>
      <c r="B5" s="191"/>
      <c r="C5" s="143" t="s">
        <v>2</v>
      </c>
      <c r="D5" s="143"/>
      <c r="E5" s="1"/>
      <c r="F5" s="1"/>
      <c r="G5" s="1"/>
      <c r="H5" s="1"/>
      <c r="I5" s="144" t="s">
        <v>3</v>
      </c>
      <c r="J5" s="144"/>
      <c r="K5" s="144"/>
      <c r="L5" s="144"/>
      <c r="M5" s="144"/>
      <c r="N5" s="144"/>
      <c r="O5" s="144"/>
      <c r="P5" s="144"/>
    </row>
    <row r="6" spans="1:16" ht="67.5" customHeight="1" thickBot="1" x14ac:dyDescent="0.3">
      <c r="A6" s="191"/>
      <c r="B6" s="191"/>
      <c r="C6" s="143" t="s">
        <v>4</v>
      </c>
      <c r="D6" s="143"/>
      <c r="E6" s="143"/>
      <c r="F6" s="1"/>
      <c r="G6" s="7"/>
      <c r="H6" s="7"/>
      <c r="I6" s="145" t="s">
        <v>5</v>
      </c>
      <c r="J6" s="145"/>
      <c r="K6" s="145"/>
      <c r="L6" s="145"/>
      <c r="M6" s="145"/>
      <c r="N6" s="145"/>
      <c r="O6" s="145"/>
      <c r="P6" s="145"/>
    </row>
    <row r="7" spans="1:16" x14ac:dyDescent="0.25">
      <c r="A7" s="1"/>
      <c r="B7" s="192"/>
      <c r="C7" s="192"/>
      <c r="D7" s="1"/>
      <c r="E7" s="1"/>
      <c r="F7" s="1"/>
      <c r="G7" s="1"/>
      <c r="H7" s="4"/>
      <c r="I7" s="4"/>
      <c r="J7" s="4"/>
      <c r="K7" s="4"/>
      <c r="L7" s="4"/>
      <c r="M7" s="4"/>
      <c r="N7" s="4"/>
      <c r="O7" s="4"/>
      <c r="P7" s="4"/>
    </row>
    <row r="8" spans="1:16" ht="45" customHeight="1" thickBot="1" x14ac:dyDescent="0.3">
      <c r="A8" s="146"/>
      <c r="B8" s="146"/>
      <c r="C8" s="146" t="s">
        <v>214</v>
      </c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</row>
    <row r="9" spans="1:16" x14ac:dyDescent="0.25">
      <c r="A9" s="195"/>
      <c r="B9" s="195"/>
      <c r="C9" s="147" t="s">
        <v>6</v>
      </c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</row>
    <row r="10" spans="1:16" x14ac:dyDescent="0.25">
      <c r="A10" s="4"/>
      <c r="B10" s="194"/>
      <c r="C10" s="19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15.75" thickBot="1" x14ac:dyDescent="0.3">
      <c r="A11" s="196"/>
      <c r="B11" s="196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</row>
    <row r="12" spans="1:16" x14ac:dyDescent="0.25">
      <c r="A12" s="195"/>
      <c r="B12" s="195"/>
      <c r="C12" s="147" t="s">
        <v>7</v>
      </c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</row>
    <row r="13" spans="1:16" ht="18" x14ac:dyDescent="0.25">
      <c r="A13" s="193"/>
      <c r="B13" s="193"/>
      <c r="C13" s="150" t="s">
        <v>146</v>
      </c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</row>
    <row r="14" spans="1:16" x14ac:dyDescent="0.25">
      <c r="A14" s="1"/>
      <c r="B14" s="194"/>
      <c r="C14" s="194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5.75" thickBot="1" x14ac:dyDescent="0.3">
      <c r="A15" s="146"/>
      <c r="B15" s="146"/>
      <c r="C15" s="146" t="s">
        <v>215</v>
      </c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</row>
    <row r="16" spans="1:16" x14ac:dyDescent="0.25">
      <c r="A16" s="195"/>
      <c r="B16" s="195"/>
      <c r="C16" s="147" t="s">
        <v>9</v>
      </c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</row>
    <row r="17" spans="1:16" ht="15.75" thickBot="1" x14ac:dyDescent="0.3">
      <c r="A17" s="6" t="s">
        <v>10</v>
      </c>
      <c r="B17" s="172"/>
      <c r="C17" s="172"/>
      <c r="D17" s="8" t="s">
        <v>11</v>
      </c>
      <c r="E17" s="9" t="s">
        <v>12</v>
      </c>
      <c r="F17" s="1"/>
      <c r="G17" s="1"/>
      <c r="H17" s="7"/>
      <c r="I17" s="7"/>
      <c r="J17" s="7"/>
      <c r="K17" s="7"/>
      <c r="L17" s="7"/>
      <c r="M17" s="7"/>
      <c r="N17" s="7"/>
      <c r="O17" s="7"/>
      <c r="P17" s="7"/>
    </row>
    <row r="18" spans="1:16" ht="15.75" thickBot="1" x14ac:dyDescent="0.3">
      <c r="A18" s="6" t="s">
        <v>13</v>
      </c>
      <c r="B18" s="145"/>
      <c r="C18" s="145"/>
      <c r="D18" s="144"/>
      <c r="E18" s="144"/>
      <c r="F18" s="144"/>
      <c r="G18" s="144"/>
      <c r="H18" s="144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 s="1"/>
      <c r="B19" s="195"/>
      <c r="C19" s="195"/>
      <c r="D19" s="147" t="s">
        <v>14</v>
      </c>
      <c r="E19" s="147"/>
      <c r="F19" s="147"/>
      <c r="G19" s="147"/>
      <c r="H19" s="147"/>
      <c r="I19" s="1"/>
      <c r="J19" s="1"/>
      <c r="K19" s="1"/>
      <c r="L19" s="1"/>
      <c r="M19" s="1"/>
      <c r="N19" s="1"/>
      <c r="O19" s="4"/>
      <c r="P19" s="1"/>
    </row>
    <row r="20" spans="1:16" x14ac:dyDescent="0.25">
      <c r="A20" s="1"/>
      <c r="B20" s="192"/>
      <c r="C20" s="19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.75" thickBot="1" x14ac:dyDescent="0.3">
      <c r="A21" s="197"/>
      <c r="B21" s="197"/>
      <c r="C21" s="148" t="s">
        <v>15</v>
      </c>
      <c r="D21" s="148"/>
      <c r="E21" s="148"/>
      <c r="F21" s="144" t="s">
        <v>16</v>
      </c>
      <c r="G21" s="144"/>
      <c r="H21" s="144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A22" s="1"/>
      <c r="B22" s="192"/>
      <c r="C22" s="19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.75" thickBot="1" x14ac:dyDescent="0.3">
      <c r="A23" s="197"/>
      <c r="B23" s="197"/>
      <c r="C23" s="148" t="s">
        <v>17</v>
      </c>
      <c r="D23" s="148"/>
      <c r="E23" s="11">
        <v>0.35</v>
      </c>
      <c r="F23" s="12">
        <v>-0.11</v>
      </c>
      <c r="G23" s="6" t="s">
        <v>18</v>
      </c>
      <c r="H23" s="1"/>
      <c r="I23" s="1"/>
      <c r="J23" s="1"/>
      <c r="K23" s="1"/>
      <c r="L23" s="1"/>
      <c r="M23" s="1"/>
      <c r="N23" s="3"/>
      <c r="O23" s="3"/>
      <c r="P23" s="1"/>
    </row>
    <row r="24" spans="1:16" x14ac:dyDescent="0.25">
      <c r="A24" s="1"/>
      <c r="B24" s="199"/>
      <c r="C24" s="199"/>
      <c r="D24" s="13" t="s">
        <v>19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.75" thickBot="1" x14ac:dyDescent="0.3">
      <c r="A25" s="1"/>
      <c r="B25" s="197"/>
      <c r="C25" s="197"/>
      <c r="D25" s="10" t="s">
        <v>20</v>
      </c>
      <c r="E25" s="11">
        <v>0</v>
      </c>
      <c r="F25" s="12">
        <v>0</v>
      </c>
      <c r="G25" s="6" t="s">
        <v>18</v>
      </c>
      <c r="H25" s="1"/>
      <c r="I25" s="143" t="s">
        <v>21</v>
      </c>
      <c r="J25" s="143"/>
      <c r="K25" s="143"/>
      <c r="L25" s="1"/>
      <c r="M25" s="1"/>
      <c r="N25" s="11">
        <v>2.39</v>
      </c>
      <c r="O25" s="11">
        <v>-0.05</v>
      </c>
      <c r="P25" s="6" t="s">
        <v>18</v>
      </c>
    </row>
    <row r="26" spans="1:16" ht="15.75" thickBot="1" x14ac:dyDescent="0.3">
      <c r="A26" s="1"/>
      <c r="B26" s="197"/>
      <c r="C26" s="197"/>
      <c r="D26" s="10" t="s">
        <v>22</v>
      </c>
      <c r="E26" s="11">
        <v>0</v>
      </c>
      <c r="F26" s="12">
        <v>0</v>
      </c>
      <c r="G26" s="6" t="s">
        <v>18</v>
      </c>
      <c r="H26" s="1"/>
      <c r="I26" s="143" t="s">
        <v>23</v>
      </c>
      <c r="J26" s="143"/>
      <c r="K26" s="143"/>
      <c r="L26" s="1"/>
      <c r="M26" s="1"/>
      <c r="N26" s="163">
        <v>3.31</v>
      </c>
      <c r="O26" s="163"/>
      <c r="P26" s="6" t="s">
        <v>24</v>
      </c>
    </row>
    <row r="27" spans="1:16" ht="15.75" thickBot="1" x14ac:dyDescent="0.3">
      <c r="A27" s="1"/>
      <c r="B27" s="197"/>
      <c r="C27" s="197"/>
      <c r="D27" s="10" t="s">
        <v>25</v>
      </c>
      <c r="E27" s="11">
        <v>0</v>
      </c>
      <c r="F27" s="12">
        <v>0</v>
      </c>
      <c r="G27" s="6" t="s">
        <v>18</v>
      </c>
      <c r="H27" s="1"/>
      <c r="I27" s="143" t="s">
        <v>26</v>
      </c>
      <c r="J27" s="143"/>
      <c r="K27" s="143"/>
      <c r="L27" s="1"/>
      <c r="M27" s="1"/>
      <c r="N27" s="163"/>
      <c r="O27" s="163"/>
      <c r="P27" s="6" t="s">
        <v>24</v>
      </c>
    </row>
    <row r="28" spans="1:16" ht="15.75" thickBot="1" x14ac:dyDescent="0.3">
      <c r="A28" s="1"/>
      <c r="B28" s="197"/>
      <c r="C28" s="197"/>
      <c r="D28" s="10" t="s">
        <v>27</v>
      </c>
      <c r="E28" s="11">
        <v>5.01</v>
      </c>
      <c r="F28" s="12">
        <v>-0.11</v>
      </c>
      <c r="G28" s="6" t="s">
        <v>18</v>
      </c>
      <c r="H28" s="1"/>
      <c r="I28" s="1"/>
      <c r="J28" s="1"/>
      <c r="K28" s="1"/>
      <c r="L28" s="1"/>
      <c r="M28" s="1"/>
      <c r="N28" s="164" t="s">
        <v>28</v>
      </c>
      <c r="O28" s="164"/>
      <c r="P28" s="1"/>
    </row>
    <row r="29" spans="1:16" ht="15.75" thickBot="1" x14ac:dyDescent="0.3">
      <c r="A29" s="14"/>
      <c r="B29" s="198"/>
      <c r="C29" s="198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29.25" customHeight="1" thickBot="1" x14ac:dyDescent="0.3">
      <c r="A30" s="151" t="s">
        <v>29</v>
      </c>
      <c r="B30" s="204"/>
      <c r="C30" s="206"/>
      <c r="D30" s="151" t="s">
        <v>30</v>
      </c>
      <c r="E30" s="165" t="s">
        <v>31</v>
      </c>
      <c r="F30" s="166"/>
      <c r="G30" s="167"/>
      <c r="H30" s="151" t="s">
        <v>32</v>
      </c>
      <c r="I30" s="165" t="s">
        <v>33</v>
      </c>
      <c r="J30" s="166"/>
      <c r="K30" s="167"/>
      <c r="L30" s="165" t="s">
        <v>34</v>
      </c>
      <c r="M30" s="166"/>
      <c r="N30" s="167"/>
      <c r="O30" s="151" t="s">
        <v>35</v>
      </c>
      <c r="P30" s="151" t="s">
        <v>36</v>
      </c>
    </row>
    <row r="31" spans="1:16" ht="15.75" thickBot="1" x14ac:dyDescent="0.3">
      <c r="A31" s="152"/>
      <c r="B31" s="202"/>
      <c r="C31" s="203"/>
      <c r="D31" s="152"/>
      <c r="E31" s="168"/>
      <c r="F31" s="169"/>
      <c r="G31" s="170"/>
      <c r="H31" s="152"/>
      <c r="I31" s="171"/>
      <c r="J31" s="172"/>
      <c r="K31" s="173"/>
      <c r="L31" s="171"/>
      <c r="M31" s="172"/>
      <c r="N31" s="173"/>
      <c r="O31" s="152"/>
      <c r="P31" s="152"/>
    </row>
    <row r="32" spans="1:16" ht="45.75" thickBot="1" x14ac:dyDescent="0.3">
      <c r="A32" s="153"/>
      <c r="B32" s="202"/>
      <c r="C32" s="203"/>
      <c r="D32" s="153"/>
      <c r="E32" s="171"/>
      <c r="F32" s="172"/>
      <c r="G32" s="173"/>
      <c r="H32" s="153"/>
      <c r="I32" s="17" t="s">
        <v>37</v>
      </c>
      <c r="J32" s="17" t="s">
        <v>38</v>
      </c>
      <c r="K32" s="17" t="s">
        <v>39</v>
      </c>
      <c r="L32" s="17" t="s">
        <v>37</v>
      </c>
      <c r="M32" s="17" t="s">
        <v>38</v>
      </c>
      <c r="N32" s="17" t="s">
        <v>40</v>
      </c>
      <c r="O32" s="153"/>
      <c r="P32" s="153"/>
    </row>
    <row r="33" spans="1:16" ht="15.75" thickBot="1" x14ac:dyDescent="0.3">
      <c r="A33" s="18">
        <v>1</v>
      </c>
      <c r="B33" s="204"/>
      <c r="C33" s="205"/>
      <c r="D33" s="19">
        <v>2</v>
      </c>
      <c r="E33" s="154">
        <v>3</v>
      </c>
      <c r="F33" s="155"/>
      <c r="G33" s="156"/>
      <c r="H33" s="19">
        <v>4</v>
      </c>
      <c r="I33" s="19">
        <v>5</v>
      </c>
      <c r="J33" s="19">
        <v>6</v>
      </c>
      <c r="K33" s="19">
        <v>7</v>
      </c>
      <c r="L33" s="19">
        <v>8</v>
      </c>
      <c r="M33" s="19">
        <v>9</v>
      </c>
      <c r="N33" s="19">
        <v>10</v>
      </c>
      <c r="O33" s="19">
        <v>11</v>
      </c>
      <c r="P33" s="19">
        <v>12</v>
      </c>
    </row>
    <row r="34" spans="1:16" ht="15.75" thickBot="1" x14ac:dyDescent="0.3">
      <c r="A34" s="157"/>
      <c r="B34" s="159"/>
      <c r="C34" s="200" t="s">
        <v>147</v>
      </c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9"/>
    </row>
    <row r="35" spans="1:16" ht="14.25" customHeight="1" x14ac:dyDescent="0.25">
      <c r="A35" s="20">
        <v>1</v>
      </c>
      <c r="B35" s="160"/>
      <c r="C35" s="160"/>
      <c r="D35" s="21" t="s">
        <v>148</v>
      </c>
      <c r="E35" s="160" t="s">
        <v>149</v>
      </c>
      <c r="F35" s="160"/>
      <c r="G35" s="160"/>
      <c r="H35" s="22" t="s">
        <v>90</v>
      </c>
      <c r="I35" s="22">
        <v>1</v>
      </c>
      <c r="J35" s="22">
        <v>1</v>
      </c>
      <c r="K35" s="22">
        <v>1</v>
      </c>
      <c r="L35" s="23"/>
      <c r="M35" s="22"/>
      <c r="N35" s="23"/>
      <c r="O35" s="22"/>
      <c r="P35" s="24"/>
    </row>
    <row r="36" spans="1:16" ht="14.25" customHeight="1" x14ac:dyDescent="0.25">
      <c r="A36" s="25"/>
      <c r="B36" s="201"/>
      <c r="C36" s="201"/>
      <c r="D36" s="26" t="s">
        <v>107</v>
      </c>
      <c r="E36" s="161" t="s">
        <v>48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2"/>
    </row>
    <row r="37" spans="1:16" ht="14.25" customHeight="1" x14ac:dyDescent="0.25">
      <c r="A37" s="27"/>
      <c r="B37" s="201"/>
      <c r="C37" s="201"/>
      <c r="D37" s="26">
        <v>1</v>
      </c>
      <c r="E37" s="161" t="s">
        <v>49</v>
      </c>
      <c r="F37" s="161"/>
      <c r="G37" s="161"/>
      <c r="H37" s="28"/>
      <c r="I37" s="28"/>
      <c r="J37" s="28"/>
      <c r="K37" s="28"/>
      <c r="L37" s="26">
        <v>43.38</v>
      </c>
      <c r="M37" s="15">
        <v>1.2</v>
      </c>
      <c r="N37" s="26">
        <v>52.06</v>
      </c>
      <c r="O37" s="15">
        <v>45.85</v>
      </c>
      <c r="P37" s="48">
        <v>2386.9499999999998</v>
      </c>
    </row>
    <row r="38" spans="1:16" ht="14.25" customHeight="1" thickBot="1" x14ac:dyDescent="0.3">
      <c r="A38" s="30"/>
      <c r="B38" s="201"/>
      <c r="C38" s="201"/>
      <c r="D38" s="28"/>
      <c r="E38" s="174" t="s">
        <v>51</v>
      </c>
      <c r="F38" s="174"/>
      <c r="G38" s="174"/>
      <c r="H38" s="15" t="s">
        <v>52</v>
      </c>
      <c r="I38" s="15">
        <v>2.76</v>
      </c>
      <c r="J38" s="15">
        <v>1.2</v>
      </c>
      <c r="K38" s="15">
        <v>3.3119999999999998</v>
      </c>
      <c r="L38" s="28"/>
      <c r="M38" s="28"/>
      <c r="N38" s="28"/>
      <c r="O38" s="28"/>
      <c r="P38" s="29"/>
    </row>
    <row r="39" spans="1:16" ht="14.25" customHeight="1" x14ac:dyDescent="0.25">
      <c r="A39" s="27"/>
      <c r="B39" s="207"/>
      <c r="C39" s="207"/>
      <c r="D39" s="28"/>
      <c r="E39" s="176" t="s">
        <v>53</v>
      </c>
      <c r="F39" s="176"/>
      <c r="G39" s="176"/>
      <c r="H39" s="16"/>
      <c r="I39" s="16"/>
      <c r="J39" s="16"/>
      <c r="K39" s="16"/>
      <c r="L39" s="31">
        <v>43.38</v>
      </c>
      <c r="M39" s="16"/>
      <c r="N39" s="31">
        <v>52.06</v>
      </c>
      <c r="O39" s="16"/>
      <c r="P39" s="49">
        <v>2386.9499999999998</v>
      </c>
    </row>
    <row r="40" spans="1:16" ht="14.25" customHeight="1" x14ac:dyDescent="0.25">
      <c r="A40" s="30"/>
      <c r="B40" s="201"/>
      <c r="C40" s="201"/>
      <c r="D40" s="28"/>
      <c r="E40" s="161" t="s">
        <v>54</v>
      </c>
      <c r="F40" s="161"/>
      <c r="G40" s="161"/>
      <c r="H40" s="28"/>
      <c r="I40" s="28"/>
      <c r="J40" s="28"/>
      <c r="K40" s="28"/>
      <c r="L40" s="28"/>
      <c r="M40" s="28"/>
      <c r="N40" s="26">
        <v>52.06</v>
      </c>
      <c r="O40" s="28"/>
      <c r="P40" s="48">
        <v>2386.9499999999998</v>
      </c>
    </row>
    <row r="41" spans="1:16" ht="14.25" customHeight="1" x14ac:dyDescent="0.25">
      <c r="A41" s="30"/>
      <c r="B41" s="201"/>
      <c r="C41" s="201"/>
      <c r="D41" s="26" t="s">
        <v>108</v>
      </c>
      <c r="E41" s="161" t="s">
        <v>109</v>
      </c>
      <c r="F41" s="161"/>
      <c r="G41" s="161"/>
      <c r="H41" s="15" t="s">
        <v>57</v>
      </c>
      <c r="I41" s="15">
        <v>74</v>
      </c>
      <c r="J41" s="28"/>
      <c r="K41" s="15">
        <v>74</v>
      </c>
      <c r="L41" s="28"/>
      <c r="M41" s="28"/>
      <c r="N41" s="26">
        <v>38.520000000000003</v>
      </c>
      <c r="O41" s="28"/>
      <c r="P41" s="48">
        <v>1766.34</v>
      </c>
    </row>
    <row r="42" spans="1:16" ht="14.25" customHeight="1" thickBot="1" x14ac:dyDescent="0.3">
      <c r="A42" s="30"/>
      <c r="B42" s="201"/>
      <c r="C42" s="201"/>
      <c r="D42" s="26" t="s">
        <v>110</v>
      </c>
      <c r="E42" s="174" t="s">
        <v>111</v>
      </c>
      <c r="F42" s="174"/>
      <c r="G42" s="174"/>
      <c r="H42" s="15" t="s">
        <v>57</v>
      </c>
      <c r="I42" s="15">
        <v>36</v>
      </c>
      <c r="J42" s="28"/>
      <c r="K42" s="15">
        <v>36</v>
      </c>
      <c r="L42" s="28"/>
      <c r="M42" s="28"/>
      <c r="N42" s="26">
        <v>18.739999999999998</v>
      </c>
      <c r="O42" s="28"/>
      <c r="P42" s="29">
        <v>859.3</v>
      </c>
    </row>
    <row r="43" spans="1:16" ht="14.25" customHeight="1" x14ac:dyDescent="0.25">
      <c r="A43" s="20"/>
      <c r="B43" s="181"/>
      <c r="C43" s="181"/>
      <c r="D43" s="28"/>
      <c r="E43" s="160" t="s">
        <v>60</v>
      </c>
      <c r="F43" s="160"/>
      <c r="G43" s="160"/>
      <c r="H43" s="34"/>
      <c r="I43" s="34"/>
      <c r="J43" s="34"/>
      <c r="K43" s="34"/>
      <c r="L43" s="35"/>
      <c r="M43" s="34"/>
      <c r="N43" s="35">
        <v>109.32</v>
      </c>
      <c r="O43" s="16"/>
      <c r="P43" s="47">
        <v>5012.59</v>
      </c>
    </row>
    <row r="44" spans="1:16" ht="14.25" customHeight="1" thickBot="1" x14ac:dyDescent="0.3">
      <c r="A44" s="28"/>
      <c r="B44" s="196"/>
      <c r="C44" s="196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ht="14.25" customHeight="1" x14ac:dyDescent="0.25">
      <c r="A45" s="38"/>
      <c r="B45" s="188"/>
      <c r="C45" s="188"/>
      <c r="D45" s="35"/>
      <c r="E45" s="160" t="s">
        <v>140</v>
      </c>
      <c r="F45" s="160"/>
      <c r="G45" s="160"/>
      <c r="H45" s="160"/>
      <c r="I45" s="160"/>
      <c r="J45" s="160"/>
      <c r="K45" s="160"/>
      <c r="L45" s="160"/>
      <c r="M45" s="160"/>
      <c r="N45" s="39"/>
      <c r="O45" s="40"/>
      <c r="P45" s="41"/>
    </row>
    <row r="46" spans="1:16" ht="14.25" customHeight="1" x14ac:dyDescent="0.25">
      <c r="A46" s="42"/>
      <c r="B46" s="161"/>
      <c r="C46" s="161"/>
      <c r="D46" s="28"/>
      <c r="E46" s="161" t="s">
        <v>71</v>
      </c>
      <c r="F46" s="161"/>
      <c r="G46" s="161"/>
      <c r="H46" s="161"/>
      <c r="I46" s="161"/>
      <c r="J46" s="161"/>
      <c r="K46" s="161"/>
      <c r="L46" s="161"/>
      <c r="M46" s="161"/>
      <c r="N46" s="43">
        <v>52.06</v>
      </c>
      <c r="O46" s="4"/>
      <c r="P46" s="55">
        <v>2386.9499999999998</v>
      </c>
    </row>
    <row r="47" spans="1:16" ht="14.25" customHeight="1" x14ac:dyDescent="0.25">
      <c r="A47" s="42"/>
      <c r="B47" s="161"/>
      <c r="C47" s="161"/>
      <c r="D47" s="28"/>
      <c r="E47" s="161" t="s">
        <v>72</v>
      </c>
      <c r="F47" s="161"/>
      <c r="G47" s="161"/>
      <c r="H47" s="161"/>
      <c r="I47" s="161"/>
      <c r="J47" s="161"/>
      <c r="K47" s="161"/>
      <c r="L47" s="161"/>
      <c r="M47" s="161"/>
      <c r="N47" s="4"/>
      <c r="O47" s="4"/>
      <c r="P47" s="44"/>
    </row>
    <row r="48" spans="1:16" ht="14.25" customHeight="1" x14ac:dyDescent="0.25">
      <c r="A48" s="42"/>
      <c r="B48" s="161"/>
      <c r="C48" s="161"/>
      <c r="D48" s="28"/>
      <c r="E48" s="161" t="s">
        <v>73</v>
      </c>
      <c r="F48" s="161"/>
      <c r="G48" s="161"/>
      <c r="H48" s="161"/>
      <c r="I48" s="161"/>
      <c r="J48" s="161"/>
      <c r="K48" s="161"/>
      <c r="L48" s="161"/>
      <c r="M48" s="161"/>
      <c r="N48" s="43">
        <v>52.06</v>
      </c>
      <c r="O48" s="4"/>
      <c r="P48" s="55">
        <v>2386.9499999999998</v>
      </c>
    </row>
    <row r="49" spans="1:16" ht="14.25" customHeight="1" x14ac:dyDescent="0.25">
      <c r="A49" s="42"/>
      <c r="B49" s="161"/>
      <c r="C49" s="161"/>
      <c r="D49" s="28"/>
      <c r="E49" s="161" t="s">
        <v>113</v>
      </c>
      <c r="F49" s="161"/>
      <c r="G49" s="161"/>
      <c r="H49" s="161"/>
      <c r="I49" s="161"/>
      <c r="J49" s="161"/>
      <c r="K49" s="161"/>
      <c r="L49" s="161"/>
      <c r="M49" s="161"/>
      <c r="N49" s="43">
        <v>109.32</v>
      </c>
      <c r="O49" s="4"/>
      <c r="P49" s="55">
        <v>5012.59</v>
      </c>
    </row>
    <row r="50" spans="1:16" ht="14.25" customHeight="1" x14ac:dyDescent="0.25">
      <c r="A50" s="42"/>
      <c r="B50" s="161"/>
      <c r="C50" s="161"/>
      <c r="D50" s="28"/>
      <c r="E50" s="161" t="s">
        <v>114</v>
      </c>
      <c r="F50" s="161"/>
      <c r="G50" s="161"/>
      <c r="H50" s="161"/>
      <c r="I50" s="161"/>
      <c r="J50" s="161"/>
      <c r="K50" s="161"/>
      <c r="L50" s="161"/>
      <c r="M50" s="161"/>
      <c r="N50" s="43">
        <v>109.32</v>
      </c>
      <c r="O50" s="4"/>
      <c r="P50" s="55">
        <v>5012.59</v>
      </c>
    </row>
    <row r="51" spans="1:16" ht="14.25" customHeight="1" x14ac:dyDescent="0.25">
      <c r="A51" s="42"/>
      <c r="B51" s="161"/>
      <c r="C51" s="161"/>
      <c r="D51" s="28"/>
      <c r="E51" s="161" t="s">
        <v>115</v>
      </c>
      <c r="F51" s="161"/>
      <c r="G51" s="161"/>
      <c r="H51" s="161"/>
      <c r="I51" s="161"/>
      <c r="J51" s="161"/>
      <c r="K51" s="161"/>
      <c r="L51" s="161"/>
      <c r="M51" s="161"/>
      <c r="N51" s="4"/>
      <c r="O51" s="4"/>
      <c r="P51" s="44"/>
    </row>
    <row r="52" spans="1:16" ht="14.25" customHeight="1" x14ac:dyDescent="0.25">
      <c r="A52" s="42"/>
      <c r="B52" s="161"/>
      <c r="C52" s="161"/>
      <c r="D52" s="28"/>
      <c r="E52" s="161" t="s">
        <v>116</v>
      </c>
      <c r="F52" s="161"/>
      <c r="G52" s="161"/>
      <c r="H52" s="161"/>
      <c r="I52" s="161"/>
      <c r="J52" s="161"/>
      <c r="K52" s="161"/>
      <c r="L52" s="161"/>
      <c r="M52" s="161"/>
      <c r="N52" s="43">
        <v>52.06</v>
      </c>
      <c r="O52" s="4"/>
      <c r="P52" s="55">
        <v>2386.9499999999998</v>
      </c>
    </row>
    <row r="53" spans="1:16" ht="14.25" customHeight="1" x14ac:dyDescent="0.25">
      <c r="A53" s="42"/>
      <c r="B53" s="161"/>
      <c r="C53" s="161"/>
      <c r="D53" s="28"/>
      <c r="E53" s="161" t="s">
        <v>117</v>
      </c>
      <c r="F53" s="161"/>
      <c r="G53" s="161"/>
      <c r="H53" s="161"/>
      <c r="I53" s="161"/>
      <c r="J53" s="161"/>
      <c r="K53" s="161"/>
      <c r="L53" s="161"/>
      <c r="M53" s="161"/>
      <c r="N53" s="43">
        <v>38.520000000000003</v>
      </c>
      <c r="O53" s="4"/>
      <c r="P53" s="55">
        <v>1766.34</v>
      </c>
    </row>
    <row r="54" spans="1:16" ht="14.25" customHeight="1" x14ac:dyDescent="0.25">
      <c r="A54" s="42"/>
      <c r="B54" s="161"/>
      <c r="C54" s="161"/>
      <c r="D54" s="28"/>
      <c r="E54" s="161" t="s">
        <v>118</v>
      </c>
      <c r="F54" s="161"/>
      <c r="G54" s="161"/>
      <c r="H54" s="161"/>
      <c r="I54" s="161"/>
      <c r="J54" s="161"/>
      <c r="K54" s="161"/>
      <c r="L54" s="161"/>
      <c r="M54" s="161"/>
      <c r="N54" s="43">
        <v>18.739999999999998</v>
      </c>
      <c r="O54" s="4"/>
      <c r="P54" s="44">
        <v>859.3</v>
      </c>
    </row>
    <row r="55" spans="1:16" ht="14.25" customHeight="1" x14ac:dyDescent="0.25">
      <c r="A55" s="42"/>
      <c r="B55" s="161"/>
      <c r="C55" s="161"/>
      <c r="D55" s="28"/>
      <c r="E55" s="161" t="s">
        <v>83</v>
      </c>
      <c r="F55" s="161"/>
      <c r="G55" s="161"/>
      <c r="H55" s="161"/>
      <c r="I55" s="161"/>
      <c r="J55" s="161"/>
      <c r="K55" s="161"/>
      <c r="L55" s="161"/>
      <c r="M55" s="161"/>
      <c r="N55" s="43">
        <v>52.06</v>
      </c>
      <c r="O55" s="4"/>
      <c r="P55" s="55">
        <v>2386.9499999999998</v>
      </c>
    </row>
    <row r="56" spans="1:16" ht="14.25" customHeight="1" x14ac:dyDescent="0.25">
      <c r="A56" s="42"/>
      <c r="B56" s="161"/>
      <c r="C56" s="161"/>
      <c r="D56" s="28"/>
      <c r="E56" s="161" t="s">
        <v>84</v>
      </c>
      <c r="F56" s="161"/>
      <c r="G56" s="161"/>
      <c r="H56" s="161"/>
      <c r="I56" s="161"/>
      <c r="J56" s="161"/>
      <c r="K56" s="161"/>
      <c r="L56" s="161"/>
      <c r="M56" s="161"/>
      <c r="N56" s="43">
        <v>38.520000000000003</v>
      </c>
      <c r="O56" s="4"/>
      <c r="P56" s="55">
        <v>1766.34</v>
      </c>
    </row>
    <row r="57" spans="1:16" ht="14.25" customHeight="1" x14ac:dyDescent="0.25">
      <c r="A57" s="42"/>
      <c r="B57" s="161"/>
      <c r="C57" s="161"/>
      <c r="D57" s="28"/>
      <c r="E57" s="161" t="s">
        <v>85</v>
      </c>
      <c r="F57" s="161"/>
      <c r="G57" s="161"/>
      <c r="H57" s="161"/>
      <c r="I57" s="161"/>
      <c r="J57" s="161"/>
      <c r="K57" s="161"/>
      <c r="L57" s="161"/>
      <c r="M57" s="161"/>
      <c r="N57" s="43">
        <v>18.739999999999998</v>
      </c>
      <c r="O57" s="4"/>
      <c r="P57" s="44">
        <v>859.3</v>
      </c>
    </row>
    <row r="58" spans="1:16" ht="14.25" customHeight="1" x14ac:dyDescent="0.25">
      <c r="A58" s="42"/>
      <c r="B58" s="161"/>
      <c r="C58" s="161"/>
      <c r="D58" s="28"/>
      <c r="E58" s="185" t="s">
        <v>141</v>
      </c>
      <c r="F58" s="185"/>
      <c r="G58" s="185"/>
      <c r="H58" s="185"/>
      <c r="I58" s="185"/>
      <c r="J58" s="185"/>
      <c r="K58" s="185"/>
      <c r="L58" s="185"/>
      <c r="M58" s="185"/>
      <c r="N58" s="45">
        <v>109.32</v>
      </c>
      <c r="O58" s="4"/>
      <c r="P58" s="54">
        <v>5012.59</v>
      </c>
    </row>
    <row r="59" spans="1:16" ht="14.25" customHeight="1" x14ac:dyDescent="0.25">
      <c r="A59" s="1"/>
      <c r="B59" s="192"/>
      <c r="C59" s="192"/>
      <c r="D59" s="28"/>
      <c r="E59" s="185" t="s">
        <v>150</v>
      </c>
      <c r="F59" s="185"/>
      <c r="G59" s="185"/>
      <c r="H59" s="185"/>
      <c r="I59" s="185"/>
      <c r="J59" s="185"/>
      <c r="K59" s="185"/>
      <c r="L59" s="185"/>
      <c r="M59" s="185"/>
      <c r="N59" s="45">
        <v>5.8005939999999999E-2</v>
      </c>
      <c r="O59" s="4"/>
      <c r="P59" s="45">
        <v>290.76</v>
      </c>
    </row>
    <row r="60" spans="1:16" x14ac:dyDescent="0.25">
      <c r="A60" s="1"/>
      <c r="B60" s="192"/>
      <c r="C60" s="192"/>
      <c r="D60" s="1"/>
      <c r="E60" s="161" t="s">
        <v>144</v>
      </c>
      <c r="F60" s="161"/>
      <c r="G60" s="161"/>
      <c r="H60" s="161"/>
      <c r="I60" s="161"/>
      <c r="J60" s="161"/>
      <c r="K60" s="161"/>
      <c r="L60" s="161"/>
      <c r="M60" s="161"/>
      <c r="N60" s="1"/>
      <c r="O60" s="1"/>
      <c r="P60" s="43">
        <v>58.15</v>
      </c>
    </row>
    <row r="61" spans="1:16" x14ac:dyDescent="0.25">
      <c r="A61" s="1"/>
      <c r="B61" s="192"/>
      <c r="C61" s="192"/>
      <c r="D61" s="1"/>
      <c r="E61" s="185" t="s">
        <v>145</v>
      </c>
      <c r="F61" s="185"/>
      <c r="G61" s="185"/>
      <c r="H61" s="185"/>
      <c r="I61" s="185"/>
      <c r="J61" s="185"/>
      <c r="K61" s="185"/>
      <c r="L61" s="185"/>
      <c r="M61" s="185"/>
      <c r="N61" s="1"/>
      <c r="O61" s="1"/>
      <c r="P61" s="45">
        <v>348.91</v>
      </c>
    </row>
  </sheetData>
  <mergeCells count="119">
    <mergeCell ref="B59:C59"/>
    <mergeCell ref="E59:M59"/>
    <mergeCell ref="B60:C60"/>
    <mergeCell ref="E60:M60"/>
    <mergeCell ref="B61:C61"/>
    <mergeCell ref="E61:M61"/>
    <mergeCell ref="B56:C56"/>
    <mergeCell ref="E56:M56"/>
    <mergeCell ref="B57:C57"/>
    <mergeCell ref="E57:M57"/>
    <mergeCell ref="B58:C58"/>
    <mergeCell ref="E58:M58"/>
    <mergeCell ref="B53:C53"/>
    <mergeCell ref="E53:M53"/>
    <mergeCell ref="B54:C54"/>
    <mergeCell ref="E54:M54"/>
    <mergeCell ref="B55:C55"/>
    <mergeCell ref="E55:M55"/>
    <mergeCell ref="B50:C50"/>
    <mergeCell ref="E50:M50"/>
    <mergeCell ref="B51:C51"/>
    <mergeCell ref="E51:M51"/>
    <mergeCell ref="B52:C52"/>
    <mergeCell ref="E52:M52"/>
    <mergeCell ref="B47:C47"/>
    <mergeCell ref="E47:M47"/>
    <mergeCell ref="B48:C48"/>
    <mergeCell ref="E48:M48"/>
    <mergeCell ref="B49:C49"/>
    <mergeCell ref="E49:M49"/>
    <mergeCell ref="B43:C43"/>
    <mergeCell ref="E43:G43"/>
    <mergeCell ref="B44:C44"/>
    <mergeCell ref="B45:C45"/>
    <mergeCell ref="E45:M45"/>
    <mergeCell ref="B46:C46"/>
    <mergeCell ref="E46:M46"/>
    <mergeCell ref="B40:C40"/>
    <mergeCell ref="E40:G40"/>
    <mergeCell ref="B41:C41"/>
    <mergeCell ref="E41:G41"/>
    <mergeCell ref="B42:C42"/>
    <mergeCell ref="E42:G42"/>
    <mergeCell ref="B37:C37"/>
    <mergeCell ref="E37:G37"/>
    <mergeCell ref="B38:C38"/>
    <mergeCell ref="E38:G38"/>
    <mergeCell ref="B39:C39"/>
    <mergeCell ref="E39:G39"/>
    <mergeCell ref="A34:B34"/>
    <mergeCell ref="C34:P34"/>
    <mergeCell ref="B35:C35"/>
    <mergeCell ref="E35:G35"/>
    <mergeCell ref="B36:C36"/>
    <mergeCell ref="E36:P36"/>
    <mergeCell ref="L30:N31"/>
    <mergeCell ref="O30:O32"/>
    <mergeCell ref="P30:P32"/>
    <mergeCell ref="B31:C31"/>
    <mergeCell ref="B32:C32"/>
    <mergeCell ref="B33:C33"/>
    <mergeCell ref="E33:G33"/>
    <mergeCell ref="A30:A32"/>
    <mergeCell ref="B30:C30"/>
    <mergeCell ref="D30:D32"/>
    <mergeCell ref="E30:G32"/>
    <mergeCell ref="H30:H32"/>
    <mergeCell ref="I30:K31"/>
    <mergeCell ref="B27:C27"/>
    <mergeCell ref="I27:K27"/>
    <mergeCell ref="N27:O27"/>
    <mergeCell ref="B28:C28"/>
    <mergeCell ref="N28:O28"/>
    <mergeCell ref="B29:C29"/>
    <mergeCell ref="B24:C24"/>
    <mergeCell ref="B25:C25"/>
    <mergeCell ref="I25:K25"/>
    <mergeCell ref="B26:C26"/>
    <mergeCell ref="I26:K26"/>
    <mergeCell ref="N26:O26"/>
    <mergeCell ref="A21:B21"/>
    <mergeCell ref="C21:E21"/>
    <mergeCell ref="F21:H21"/>
    <mergeCell ref="B22:C22"/>
    <mergeCell ref="A23:B23"/>
    <mergeCell ref="C23:D23"/>
    <mergeCell ref="B17:C17"/>
    <mergeCell ref="B18:C18"/>
    <mergeCell ref="D18:H18"/>
    <mergeCell ref="B19:C19"/>
    <mergeCell ref="D19:H19"/>
    <mergeCell ref="B20:C20"/>
    <mergeCell ref="A13:B13"/>
    <mergeCell ref="C13:P13"/>
    <mergeCell ref="B14:C14"/>
    <mergeCell ref="A15:B15"/>
    <mergeCell ref="C15:P15"/>
    <mergeCell ref="A16:B16"/>
    <mergeCell ref="C16:P16"/>
    <mergeCell ref="A9:B9"/>
    <mergeCell ref="C9:P9"/>
    <mergeCell ref="B10:C10"/>
    <mergeCell ref="A11:B11"/>
    <mergeCell ref="C11:P11"/>
    <mergeCell ref="A12:B12"/>
    <mergeCell ref="C12:P12"/>
    <mergeCell ref="I5:P5"/>
    <mergeCell ref="A6:B6"/>
    <mergeCell ref="C6:E6"/>
    <mergeCell ref="I6:P6"/>
    <mergeCell ref="B7:C7"/>
    <mergeCell ref="A8:B8"/>
    <mergeCell ref="C8:P8"/>
    <mergeCell ref="B1:C1"/>
    <mergeCell ref="B2:C2"/>
    <mergeCell ref="B3:C3"/>
    <mergeCell ref="B4:C4"/>
    <mergeCell ref="A5:B5"/>
    <mergeCell ref="C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свод</vt:lpstr>
      <vt:lpstr>ССР 3ф база</vt:lpstr>
      <vt:lpstr>ССР 3ф тек</vt:lpstr>
      <vt:lpstr>комплекс1</vt:lpstr>
      <vt:lpstr>комплекс2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2024-03-15T13:09:33Z</dcterms:created>
  <dcterms:modified xsi:type="dcterms:W3CDTF">2024-04-12T15:18:33Z</dcterms:modified>
</cp:coreProperties>
</file>