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ССР_new\"/>
    </mc:Choice>
  </mc:AlternateContent>
  <xr:revisionPtr revIDLastSave="0" documentId="13_ncr:1_{7B4EFC48-F102-459D-9A85-51B51900F448}" xr6:coauthVersionLast="36" xr6:coauthVersionMax="36" xr10:uidLastSave="{00000000-0000-0000-0000-000000000000}"/>
  <bookViews>
    <workbookView xWindow="0" yWindow="0" windowWidth="28800" windowHeight="12360" tabRatio="662" activeTab="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0">'20.1'!$18:$18</definedName>
    <definedName name="_xlnm.Print_Area" localSheetId="0">'20.1'!$A$1:$V$69</definedName>
    <definedName name="_xlnm.Print_Area" localSheetId="1">'20.2'!$A$1:$P$54</definedName>
    <definedName name="_xlnm.Print_Area" localSheetId="2">'20.3'!$A$1:$R$42</definedName>
    <definedName name="_xlnm.Print_Area" localSheetId="3">'20.4'!$A$1:$K$22</definedName>
  </definedNames>
  <calcPr calcId="191029"/>
</workbook>
</file>

<file path=xl/calcChain.xml><?xml version="1.0" encoding="utf-8"?>
<calcChain xmlns="http://schemas.openxmlformats.org/spreadsheetml/2006/main">
  <c r="T19" i="31" l="1"/>
  <c r="S19" i="31"/>
  <c r="R19" i="31"/>
  <c r="B41" i="31"/>
  <c r="B40" i="31"/>
  <c r="B39" i="31"/>
  <c r="B38" i="31"/>
  <c r="F17" i="32"/>
  <c r="E17" i="32"/>
  <c r="D17" i="32"/>
  <c r="C17" i="32"/>
  <c r="P22" i="28"/>
  <c r="P21" i="28"/>
  <c r="V21" i="28" l="1"/>
  <c r="U21" i="28"/>
  <c r="N21" i="28"/>
  <c r="M21" i="28"/>
  <c r="I21" i="28"/>
  <c r="B21" i="28"/>
  <c r="Q19" i="31" l="1"/>
  <c r="N19" i="31"/>
  <c r="P19" i="31" l="1"/>
  <c r="I19" i="31" s="1"/>
  <c r="P23" i="28" l="1"/>
  <c r="P20" i="28"/>
  <c r="P19" i="28"/>
  <c r="M23" i="28"/>
  <c r="I23" i="28"/>
  <c r="M22" i="28"/>
  <c r="I22" i="28"/>
  <c r="M20" i="28"/>
  <c r="I20" i="28"/>
  <c r="C19" i="28"/>
  <c r="C21" i="28" s="1"/>
  <c r="N22" i="28" l="1"/>
  <c r="N23" i="28" s="1"/>
  <c r="N20" i="28"/>
  <c r="D19" i="28"/>
  <c r="D21" i="28" s="1"/>
  <c r="J19" i="31" l="1"/>
  <c r="K19" i="30" l="1"/>
  <c r="K20" i="30"/>
  <c r="K21" i="30"/>
  <c r="K18" i="30"/>
  <c r="G19" i="30"/>
  <c r="H19" i="30"/>
  <c r="G20" i="30"/>
  <c r="H20" i="30"/>
  <c r="G21" i="30"/>
  <c r="H21" i="30"/>
  <c r="H18" i="30"/>
  <c r="G18" i="30"/>
  <c r="B19" i="30"/>
  <c r="B18" i="30"/>
  <c r="V20" i="28"/>
  <c r="O19" i="30" s="1"/>
  <c r="V22" i="28"/>
  <c r="O20" i="30" s="1"/>
  <c r="V23" i="28"/>
  <c r="O21" i="30" s="1"/>
  <c r="B22" i="28" l="1"/>
  <c r="B20" i="28"/>
  <c r="V19" i="28"/>
  <c r="O18" i="30" s="1"/>
  <c r="B23" i="28" l="1"/>
  <c r="B20" i="30"/>
  <c r="D20" i="28"/>
  <c r="D18" i="30"/>
  <c r="B21" i="30" l="1"/>
  <c r="B24" i="28"/>
  <c r="D22" i="28"/>
  <c r="D19" i="30"/>
  <c r="B19" i="31" l="1"/>
  <c r="B22" i="30"/>
  <c r="D23" i="28"/>
  <c r="D20" i="30"/>
  <c r="D24" i="28" l="1"/>
  <c r="D21" i="30"/>
  <c r="D19" i="31" l="1"/>
  <c r="D22" i="30"/>
  <c r="C20" i="28" l="1"/>
  <c r="C18" i="30"/>
  <c r="C22" i="28" l="1"/>
  <c r="C19" i="30"/>
  <c r="C20" i="30" l="1"/>
  <c r="C23" i="28"/>
  <c r="C21" i="30" l="1"/>
  <c r="C24" i="28"/>
  <c r="C19" i="31" l="1"/>
  <c r="C22" i="30"/>
  <c r="U23" i="28" l="1"/>
  <c r="J21" i="30"/>
  <c r="J20" i="30"/>
  <c r="U22" i="28"/>
  <c r="J19" i="30" l="1"/>
  <c r="U20" i="28"/>
  <c r="J18" i="30" l="1"/>
  <c r="U19" i="28"/>
  <c r="U24" i="28" s="1"/>
  <c r="G19" i="31" s="1"/>
  <c r="H19" i="31" s="1"/>
  <c r="O19" i="31" l="1"/>
  <c r="L19" i="31" l="1"/>
  <c r="K19" i="31"/>
  <c r="M19" i="31" s="1"/>
</calcChain>
</file>

<file path=xl/sharedStrings.xml><?xml version="1.0" encoding="utf-8"?>
<sst xmlns="http://schemas.openxmlformats.org/spreadsheetml/2006/main" count="265" uniqueCount="173">
  <si>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</si>
  <si>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</si>
  <si>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</si>
  <si>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</si>
  <si>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</si>
  <si>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</si>
  <si>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</si>
  <si>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</si>
  <si>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</si>
  <si>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</si>
  <si>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</si>
  <si>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</si>
  <si>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</si>
  <si>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</si>
  <si>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</si>
  <si>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</si>
  <si>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</si>
  <si>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</si>
  <si>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</si>
  <si>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</si>
  <si>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</si>
  <si>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</si>
  <si>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</si>
  <si>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</si>
  <si>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</si>
  <si>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</si>
  <si>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</si>
  <si>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</si>
  <si>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</si>
  <si>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</si>
  <si>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</si>
  <si>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</si>
  <si>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</si>
  <si>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</si>
  <si>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</si>
  <si>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</si>
  <si>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</si>
  <si>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</si>
  <si>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</si>
  <si>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</si>
  <si>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</si>
  <si>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</si>
  <si>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</si>
  <si>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</si>
  <si>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</si>
  <si>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</si>
  <si>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</si>
  <si>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</si>
  <si>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</si>
  <si>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</si>
  <si>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</si>
  <si>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</si>
  <si>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</si>
  <si>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</si>
  <si>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</si>
  <si>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</si>
  <si>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</si>
  <si>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</si>
  <si>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</si>
  <si>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</si>
  <si>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</si>
  <si>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</si>
  <si>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</si>
  <si>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</si>
  <si>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</si>
  <si>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</si>
  <si>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</si>
  <si>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</si>
  <si>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</si>
  <si>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</si>
  <si>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</si>
  <si>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</si>
  <si>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</si>
  <si>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</si>
  <si>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</si>
  <si>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</si>
  <si>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</si>
  <si>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</si>
  <si>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</si>
  <si>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</si>
  <si>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</si>
  <si>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</si>
  <si>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</si>
  <si>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</si>
  <si>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</si>
  <si>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</si>
  <si>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</si>
  <si>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</si>
  <si>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</si>
  <si>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</si>
  <si>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</si>
  <si>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</si>
  <si>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</si>
  <si>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</si>
  <si>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</si>
  <si>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</si>
  <si>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</si>
  <si>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</si>
  <si>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</si>
  <si>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</si>
  <si>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</si>
  <si>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</si>
  <si>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</si>
  <si>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</si>
  <si>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</si>
  <si>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</si>
  <si>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</si>
  <si>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</si>
  <si>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</si>
  <si>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</si>
  <si>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</si>
  <si>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</si>
  <si>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</si>
  <si>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</si>
  <si>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</si>
  <si>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</si>
  <si>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</si>
  <si>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</si>
  <si>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</si>
  <si>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</si>
  <si>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</si>
  <si>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</si>
  <si>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</si>
  <si>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</si>
  <si>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</si>
  <si>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</si>
  <si>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</si>
  <si>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</si>
  <si>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</si>
  <si>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</si>
  <si>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</si>
  <si>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</si>
  <si>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</si>
  <si>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</si>
  <si>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</si>
  <si>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</si>
  <si>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</si>
  <si>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</si>
  <si>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</si>
  <si>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</si>
  <si>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</si>
  <si>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  </t>
    </r>
    <r>
      <rPr>
        <u/>
        <sz val="12"/>
        <rFont val="Times New Roman"/>
        <family val="1"/>
        <charset val="204"/>
      </rPr>
      <t>Акционерное общество "Петербургская сбытовая компания"</t>
    </r>
  </si>
  <si>
    <t>1.2.1.1</t>
  </si>
  <si>
    <t>И</t>
  </si>
  <si>
    <t>0,23</t>
  </si>
  <si>
    <t>1 точка учета</t>
  </si>
  <si>
    <t>1</t>
  </si>
  <si>
    <t>договор с подрядчиком</t>
  </si>
  <si>
    <t>многоквартирный дом (МКД)</t>
  </si>
  <si>
    <t>6 - 20</t>
  </si>
  <si>
    <t>А2-01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</si>
  <si>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</si>
  <si>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2023 в текущих ценах, млн рублей (с НДС) (данные формы 2 - п.16.3 (16.1))</t>
    </r>
  </si>
  <si>
    <t>Ленинградская область</t>
  </si>
  <si>
    <t>1 единица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</si>
  <si>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</si>
  <si>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2024-2027</t>
  </si>
  <si>
    <t>№ 23-466 от 12.01.2024</t>
  </si>
  <si>
    <t>период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</si>
  <si>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</si>
  <si>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</si>
  <si>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</si>
  <si>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t>15.1</t>
  </si>
  <si>
    <t>15.4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</si>
  <si>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</si>
  <si>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</si>
  <si>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Установка трехфазного прибора учета в существующем шкафу с организацией связи по радиоинтерфейсу</t>
  </si>
  <si>
    <t>Установка трехфазного прибора учета полукосвенного включения с установкой ТТ в распределительном устройстве 0,4 кВ</t>
  </si>
  <si>
    <t>ИВКЭ для ТП (СП, РП, РТП), РУ 6 - 20 кВ</t>
  </si>
  <si>
    <t>А1-15</t>
  </si>
  <si>
    <t>А1-16</t>
  </si>
  <si>
    <t>А1-30</t>
  </si>
  <si>
    <t>А1-81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</si>
</sst>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_ ;[Red]\-#,##0\ "/>
    <numFmt numFmtId="170" formatCode="#,##0.00_ ;[Red]\-#,##0.00\ "/>
  </numFmts>
  <fonts count="6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  <xf numFmtId="0" fontId="36" fillId="0" borderId="0">
      <protection locked="0"/>
    </xf>
  </cellStyleXfs>
  <cellXfs count="1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4" fontId="6" fillId="0" borderId="18" xfId="0" applyNumberFormat="1" applyFont="1" applyFill="1" applyBorder="1" applyAlignment="1">
      <alignment horizontal="center" vertical="center" wrapText="1"/>
    </xf>
    <xf numFmtId="1" fontId="40" fillId="0" borderId="18" xfId="55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0" fillId="0" borderId="0" xfId="2" applyFont="1" applyFill="1" applyAlignment="1">
      <alignment horizontal="center" vertical="center" wrapText="1"/>
    </xf>
    <xf numFmtId="49" fontId="60" fillId="0" borderId="11" xfId="2" applyNumberFormat="1" applyFont="1" applyFill="1" applyBorder="1" applyAlignment="1">
      <alignment horizontal="center" vertical="center" wrapText="1"/>
    </xf>
    <xf numFmtId="49" fontId="60" fillId="0" borderId="13" xfId="2" applyNumberFormat="1" applyFont="1" applyFill="1" applyBorder="1" applyAlignment="1">
      <alignment horizontal="center" vertical="center" wrapText="1"/>
    </xf>
    <xf numFmtId="49" fontId="60" fillId="0" borderId="18" xfId="2" applyNumberFormat="1" applyFont="1" applyFill="1" applyBorder="1" applyAlignment="1">
      <alignment horizontal="center" vertical="center" wrapText="1"/>
    </xf>
    <xf numFmtId="0" fontId="60" fillId="0" borderId="18" xfId="2" applyFont="1" applyFill="1" applyBorder="1" applyAlignment="1">
      <alignment horizontal="center" vertical="center" wrapText="1"/>
    </xf>
    <xf numFmtId="0" fontId="60" fillId="0" borderId="1" xfId="2" applyFont="1" applyFill="1" applyBorder="1" applyAlignment="1">
      <alignment horizontal="justify" vertical="center" wrapText="1"/>
    </xf>
    <xf numFmtId="0" fontId="60" fillId="0" borderId="1" xfId="2" applyFont="1" applyFill="1" applyBorder="1" applyAlignment="1">
      <alignment horizontal="center" vertical="center" wrapText="1"/>
    </xf>
    <xf numFmtId="168" fontId="60" fillId="0" borderId="18" xfId="2" applyNumberFormat="1" applyFont="1" applyFill="1" applyBorder="1" applyAlignment="1">
      <alignment horizontal="center" vertical="center" wrapText="1"/>
    </xf>
    <xf numFmtId="49" fontId="60" fillId="0" borderId="1" xfId="2" applyNumberFormat="1" applyFont="1" applyFill="1" applyBorder="1" applyAlignment="1">
      <alignment horizontal="center" vertical="center" wrapText="1"/>
    </xf>
    <xf numFmtId="0" fontId="60" fillId="0" borderId="23" xfId="2" applyFont="1" applyFill="1" applyBorder="1" applyAlignment="1">
      <alignment horizontal="center" vertical="center" wrapText="1"/>
    </xf>
    <xf numFmtId="168" fontId="6" fillId="0" borderId="11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168" fontId="6" fillId="0" borderId="18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/>
    </xf>
    <xf numFmtId="0" fontId="6" fillId="0" borderId="23" xfId="251" applyFont="1" applyBorder="1" applyAlignment="1">
      <alignment horizontal="left" vertical="center" wrapText="1"/>
    </xf>
    <xf numFmtId="2" fontId="6" fillId="0" borderId="23" xfId="261" applyNumberFormat="1" applyFont="1" applyFill="1" applyBorder="1">
      <protection locked="0"/>
    </xf>
    <xf numFmtId="4" fontId="32" fillId="0" borderId="0" xfId="0" applyNumberFormat="1" applyFont="1" applyFill="1"/>
    <xf numFmtId="1" fontId="6" fillId="0" borderId="18" xfId="0" applyNumberFormat="1" applyFont="1" applyFill="1" applyBorder="1" applyAlignment="1">
      <alignment horizontal="center" vertical="center" wrapText="1"/>
    </xf>
    <xf numFmtId="49" fontId="60" fillId="0" borderId="23" xfId="2" applyNumberFormat="1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167" fontId="6" fillId="0" borderId="23" xfId="0" applyNumberFormat="1" applyFont="1" applyFill="1" applyBorder="1" applyAlignment="1">
      <alignment horizont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43" fontId="6" fillId="0" borderId="23" xfId="0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49" fontId="60" fillId="0" borderId="23" xfId="2" applyNumberFormat="1" applyFont="1" applyFill="1" applyBorder="1" applyAlignment="1">
      <alignment horizontal="left" vertical="center" wrapText="1"/>
    </xf>
    <xf numFmtId="0" fontId="60" fillId="0" borderId="23" xfId="2" applyFont="1" applyFill="1" applyBorder="1" applyAlignment="1">
      <alignment vertical="center" wrapText="1"/>
    </xf>
    <xf numFmtId="2" fontId="60" fillId="0" borderId="23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45" fillId="0" borderId="33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 wrapText="1"/>
    </xf>
    <xf numFmtId="0" fontId="40" fillId="0" borderId="34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  <xf numFmtId="49" fontId="52" fillId="0" borderId="23" xfId="0" applyNumberFormat="1" applyFont="1" applyBorder="1" applyAlignment="1">
      <alignment horizontal="center" vertical="center" wrapText="1"/>
    </xf>
    <xf numFmtId="170" fontId="6" fillId="0" borderId="23" xfId="0" applyNumberFormat="1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" xfId="261" xr:uid="{283B1023-73BD-4B4E-883E-92A6DA8FE5B6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4/&#1087;&#1083;&#1072;&#1085;/&#1055;&#1072;&#1089;&#1087;&#1086;&#1088;&#1090;&#1072;/K_15.01.0199%20&#1051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3/&#1087;&#1083;&#1072;&#1085;/&#1055;&#1072;&#1089;&#1087;&#1086;&#1088;&#1090;&#1072;/K_15.01.0199%20&#1051;&#105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4/&#1048;&#1057;&#1059;/&#1086;&#1073;&#1086;&#1089;&#1085;&#1086;&#1074;&#1072;&#1085;&#1080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2/&#1087;&#1083;&#1072;&#1085;/&#1075;&#1086;&#1088;&#1086;&#1076;/&#1058;&#1072;&#1073;&#1083;&#1080;&#1094;&#1099;%20728%20&#1057;&#1055;&#1073;_2022-2024_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6;&#1082;&#1091;&#1084;&#1077;&#1085;&#1090;&#1099;\&#1052;&#1069;&#1056;&#1058;\30.09.2024\6.%20&#1044;&#1077;&#1092;&#1083;&#1103;&#1090;&#1086;&#1088;&#1099;_&#1073;&#1072;&#1079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</sheetNames>
    <sheetDataSet>
      <sheetData sheetId="0">
        <row r="14">
          <cell r="C14" t="str">
    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1">
          <cell r="E21">
            <v>257.16581611199996</v>
          </cell>
          <cell r="K21">
            <v>159.87297614400001</v>
          </cell>
          <cell r="O21">
            <v>268.51934034999994</v>
          </cell>
          <cell r="Q21">
            <v>447.08944253999994</v>
          </cell>
          <cell r="U21">
            <v>267.94442141000002</v>
          </cell>
          <cell r="Y21">
            <v>317.39556085999999</v>
          </cell>
        </row>
      </sheetData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</sheetNames>
    <sheetDataSet>
      <sheetData sheetId="0">
        <row r="13">
          <cell r="C13" t="str">
            <v>K_15.01.0199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нал"/>
      <sheetName val="ОДПУ"/>
      <sheetName val="квартирные ПУ"/>
      <sheetName val="встройка"/>
    </sheetNames>
    <sheetDataSet>
      <sheetData sheetId="0">
        <row r="7">
          <cell r="C7">
            <v>700</v>
          </cell>
        </row>
        <row r="8">
          <cell r="C8">
            <v>4498</v>
          </cell>
        </row>
      </sheetData>
      <sheetData sheetId="1">
        <row r="7">
          <cell r="C7">
            <v>1235</v>
          </cell>
        </row>
        <row r="8">
          <cell r="C8">
            <v>8352</v>
          </cell>
        </row>
      </sheetData>
      <sheetData sheetId="2">
        <row r="14">
          <cell r="C14">
            <v>55537</v>
          </cell>
        </row>
        <row r="15">
          <cell r="C15">
            <v>740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2_1"/>
      <sheetName val="прил3"/>
      <sheetName val="прил4 2021"/>
      <sheetName val="прил4 2023"/>
      <sheetName val="прил5"/>
      <sheetName val="прил6"/>
      <sheetName val="прил7"/>
      <sheetName val="прил8"/>
      <sheetName val="прил9"/>
      <sheetName val="прил10"/>
    </sheetNames>
    <sheetDataSet>
      <sheetData sheetId="0">
        <row r="35">
          <cell r="CB35" t="str">
            <v>Корректировка количества и стоимости вследствии уточнения спецификации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л год Базовый Сайт"/>
      <sheetName val="Дефл кв Базовый Сайт"/>
      <sheetName val="Лист3 (2)"/>
      <sheetName val="Лист1 (2)"/>
    </sheetNames>
    <sheetDataSet>
      <sheetData sheetId="0">
        <row r="90">
          <cell r="C90">
            <v>109.11350326220534</v>
          </cell>
          <cell r="D90">
            <v>107.81631706396419</v>
          </cell>
          <cell r="E90">
            <v>105.26289686896166</v>
          </cell>
          <cell r="F90">
            <v>104.42089798933949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68"/>
  <sheetViews>
    <sheetView view="pageBreakPreview" zoomScaleNormal="70" zoomScaleSheetLayoutView="100" workbookViewId="0">
      <selection activeCell="P23" sqref="P23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58.425781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6" customWidth="1"/>
    <col min="18" max="18" width="14.85546875" style="16" customWidth="1"/>
    <col min="19" max="19" width="22.42578125" style="16" customWidth="1"/>
    <col min="20" max="20" width="30.140625" style="16" customWidth="1"/>
    <col min="21" max="21" width="36.85546875" style="16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19" t="s">
        <v>21</v>
      </c>
    </row>
    <row r="2" spans="2:34" ht="18.75" x14ac:dyDescent="0.3">
      <c r="V2" s="20" t="s">
        <v>6</v>
      </c>
    </row>
    <row r="3" spans="2:34" ht="18.75" x14ac:dyDescent="0.3">
      <c r="V3" s="20" t="s">
        <v>92</v>
      </c>
    </row>
    <row r="4" spans="2:34" ht="18.75" x14ac:dyDescent="0.3">
      <c r="V4" s="20"/>
    </row>
    <row r="5" spans="2:34" ht="18.75" x14ac:dyDescent="0.25">
      <c r="B5" s="118" t="s">
        <v>29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23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8" t="s">
        <v>30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23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24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141</v>
      </c>
      <c r="G8" s="12"/>
      <c r="H8" s="12"/>
      <c r="I8" s="12"/>
      <c r="J8" s="14"/>
      <c r="K8" s="14"/>
      <c r="L8" s="2"/>
      <c r="M8" s="2"/>
      <c r="T8" s="14"/>
      <c r="U8" s="14"/>
    </row>
    <row r="9" spans="2:34" x14ac:dyDescent="0.25">
      <c r="B9" s="2"/>
      <c r="C9" s="2"/>
      <c r="D9" s="2"/>
      <c r="E9" s="2"/>
      <c r="F9" s="21" t="s">
        <v>10</v>
      </c>
      <c r="G9" s="21"/>
      <c r="H9" s="21"/>
      <c r="I9" s="21"/>
      <c r="J9" s="21"/>
      <c r="K9" s="21"/>
      <c r="L9" s="2"/>
      <c r="M9" s="2"/>
      <c r="T9" s="21"/>
      <c r="U9" s="21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4"/>
      <c r="K10" s="14"/>
      <c r="L10" s="2"/>
      <c r="M10" s="2"/>
      <c r="T10" s="14"/>
      <c r="U10" s="14"/>
    </row>
    <row r="11" spans="2:34" s="6" customFormat="1" x14ac:dyDescent="0.25">
      <c r="F11" s="12" t="s">
        <v>155</v>
      </c>
      <c r="G11" s="12"/>
      <c r="H11" s="12"/>
      <c r="I11" s="12"/>
      <c r="J11" s="9"/>
      <c r="K11" s="9"/>
      <c r="T11" s="9"/>
      <c r="U11" s="9"/>
    </row>
    <row r="12" spans="2:34" s="25" customFormat="1" x14ac:dyDescent="0.25">
      <c r="J12" s="26"/>
      <c r="K12" s="26"/>
      <c r="L12" s="26"/>
      <c r="M12" s="26"/>
      <c r="T12" s="26"/>
      <c r="U12" s="26"/>
    </row>
    <row r="13" spans="2:34" s="25" customFormat="1" x14ac:dyDescent="0.25">
      <c r="F13" s="12"/>
      <c r="G13" s="12"/>
      <c r="H13" s="12"/>
      <c r="I13" s="12"/>
      <c r="J13" s="26"/>
      <c r="K13" s="26"/>
      <c r="L13" s="26"/>
      <c r="M13" s="26"/>
      <c r="T13" s="26"/>
      <c r="U13" s="26"/>
    </row>
    <row r="14" spans="2:34" s="25" customFormat="1" x14ac:dyDescent="0.25">
      <c r="F14" s="12"/>
      <c r="G14" s="12"/>
      <c r="H14" s="12"/>
      <c r="I14" s="12"/>
      <c r="J14" s="26"/>
      <c r="K14" s="26"/>
      <c r="L14" s="26"/>
      <c r="M14" s="26"/>
      <c r="T14" s="26"/>
      <c r="U14" s="26"/>
    </row>
    <row r="15" spans="2:34" s="7" customFormat="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2:34" x14ac:dyDescent="0.25">
      <c r="B16" s="120" t="s">
        <v>22</v>
      </c>
      <c r="C16" s="120" t="s">
        <v>12</v>
      </c>
      <c r="D16" s="120" t="s">
        <v>11</v>
      </c>
      <c r="E16" s="120" t="s">
        <v>16</v>
      </c>
      <c r="F16" s="121" t="s">
        <v>19</v>
      </c>
      <c r="G16" s="115" t="s">
        <v>104</v>
      </c>
      <c r="H16" s="125" t="s">
        <v>48</v>
      </c>
      <c r="I16" s="126" t="s">
        <v>43</v>
      </c>
      <c r="J16" s="122" t="s">
        <v>9</v>
      </c>
      <c r="K16" s="123"/>
      <c r="L16" s="123"/>
      <c r="M16" s="124"/>
      <c r="N16" s="123"/>
      <c r="O16" s="114" t="s">
        <v>4</v>
      </c>
      <c r="P16" s="114"/>
      <c r="Q16" s="114"/>
      <c r="R16" s="114"/>
      <c r="S16" s="114"/>
      <c r="T16" s="114"/>
      <c r="U16" s="114"/>
      <c r="V16" s="114" t="s">
        <v>15</v>
      </c>
    </row>
    <row r="17" spans="1:22" s="17" customFormat="1" ht="78.75" x14ac:dyDescent="0.25">
      <c r="A17" s="8"/>
      <c r="B17" s="116"/>
      <c r="C17" s="116"/>
      <c r="D17" s="116"/>
      <c r="E17" s="116"/>
      <c r="F17" s="121"/>
      <c r="G17" s="116"/>
      <c r="H17" s="116"/>
      <c r="I17" s="116"/>
      <c r="J17" s="29" t="s">
        <v>2</v>
      </c>
      <c r="K17" s="29" t="s">
        <v>5</v>
      </c>
      <c r="L17" s="29" t="s">
        <v>27</v>
      </c>
      <c r="M17" s="29" t="s">
        <v>24</v>
      </c>
      <c r="N17" s="30" t="s">
        <v>68</v>
      </c>
      <c r="O17" s="28" t="s">
        <v>25</v>
      </c>
      <c r="P17" s="28" t="s">
        <v>0</v>
      </c>
      <c r="Q17" s="28" t="s">
        <v>17</v>
      </c>
      <c r="R17" s="28" t="s">
        <v>3</v>
      </c>
      <c r="S17" s="28" t="s">
        <v>8</v>
      </c>
      <c r="T17" s="28" t="s">
        <v>20</v>
      </c>
      <c r="U17" s="30" t="s">
        <v>98</v>
      </c>
      <c r="V17" s="114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2" customFormat="1" ht="66" customHeight="1" x14ac:dyDescent="0.25">
      <c r="B19" s="83" t="s">
        <v>142</v>
      </c>
      <c r="C19" s="87" t="str">
        <f>'[1]1'!$C$14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19" s="88" t="str">
        <f>'[2]1'!$C$13</f>
        <v>K_15.01.0199</v>
      </c>
      <c r="E19" s="107" t="s">
        <v>164</v>
      </c>
      <c r="F19" s="84" t="s">
        <v>148</v>
      </c>
      <c r="G19" s="85" t="s">
        <v>7</v>
      </c>
      <c r="H19" s="85" t="s">
        <v>143</v>
      </c>
      <c r="I19" s="101" t="s">
        <v>156</v>
      </c>
      <c r="J19" s="101" t="s">
        <v>144</v>
      </c>
      <c r="K19" s="101" t="s">
        <v>7</v>
      </c>
      <c r="L19" s="101" t="s">
        <v>147</v>
      </c>
      <c r="M19" s="101" t="s">
        <v>157</v>
      </c>
      <c r="N19" s="91" t="s">
        <v>153</v>
      </c>
      <c r="O19" s="85" t="s">
        <v>146</v>
      </c>
      <c r="P19" s="89">
        <f>'[3]квартирные ПУ'!$C$14</f>
        <v>55537</v>
      </c>
      <c r="Q19" s="86" t="s">
        <v>145</v>
      </c>
      <c r="R19" s="91" t="s">
        <v>169</v>
      </c>
      <c r="S19" s="109">
        <v>45.31</v>
      </c>
      <c r="T19" s="86">
        <v>1.94</v>
      </c>
      <c r="U19" s="89">
        <f>O19*P19*S19*T19</f>
        <v>4881780.0518000005</v>
      </c>
      <c r="V19" s="87" t="str">
        <f>[4]прил1!$CB$35</f>
        <v>Корректировка количества и стоимости вследствии уточнения спецификации</v>
      </c>
    </row>
    <row r="20" spans="1:22" s="82" customFormat="1" ht="67.5" customHeight="1" x14ac:dyDescent="0.25">
      <c r="B20" s="90" t="str">
        <f>B19</f>
        <v>1.2.1.1</v>
      </c>
      <c r="C20" s="87" t="str">
        <f>C19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20" s="88" t="str">
        <f>D19</f>
        <v>K_15.01.0199</v>
      </c>
      <c r="E20" s="107" t="s">
        <v>165</v>
      </c>
      <c r="F20" s="84" t="s">
        <v>148</v>
      </c>
      <c r="G20" s="85" t="s">
        <v>7</v>
      </c>
      <c r="H20" s="85" t="s">
        <v>143</v>
      </c>
      <c r="I20" s="101" t="str">
        <f>I$19</f>
        <v>2024-2027</v>
      </c>
      <c r="J20" s="101">
        <v>0.4</v>
      </c>
      <c r="K20" s="101" t="s">
        <v>7</v>
      </c>
      <c r="L20" s="101" t="s">
        <v>147</v>
      </c>
      <c r="M20" s="101" t="str">
        <f t="shared" ref="M20:M23" si="0">M$19</f>
        <v>№ 23-466 от 12.01.2024</v>
      </c>
      <c r="N20" s="91" t="str">
        <f>N19</f>
        <v>Ленинградская область</v>
      </c>
      <c r="O20" s="85" t="s">
        <v>146</v>
      </c>
      <c r="P20" s="89">
        <f>'[3]квартирные ПУ'!$C$15</f>
        <v>740</v>
      </c>
      <c r="Q20" s="86" t="s">
        <v>145</v>
      </c>
      <c r="R20" s="91" t="s">
        <v>170</v>
      </c>
      <c r="S20" s="109">
        <v>48.65</v>
      </c>
      <c r="T20" s="86">
        <v>1.94</v>
      </c>
      <c r="U20" s="89">
        <f t="shared" ref="U20:U23" si="1">O20*P20*S20*T20</f>
        <v>69841.94</v>
      </c>
      <c r="V20" s="87" t="str">
        <f>[4]прил1!$CB$35</f>
        <v>Корректировка количества и стоимости вследствии уточнения спецификации</v>
      </c>
    </row>
    <row r="21" spans="1:22" s="82" customFormat="1" ht="67.5" customHeight="1" x14ac:dyDescent="0.25">
      <c r="B21" s="90" t="str">
        <f t="shared" ref="B21:D22" si="2">B19</f>
        <v>1.2.1.1</v>
      </c>
      <c r="C21" s="87" t="str">
        <f t="shared" si="2"/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21" s="88" t="str">
        <f t="shared" si="2"/>
        <v>K_15.01.0199</v>
      </c>
      <c r="E21" s="107" t="s">
        <v>166</v>
      </c>
      <c r="F21" s="84" t="s">
        <v>148</v>
      </c>
      <c r="G21" s="85" t="s">
        <v>7</v>
      </c>
      <c r="H21" s="85" t="s">
        <v>143</v>
      </c>
      <c r="I21" s="101" t="str">
        <f t="shared" ref="I21:I23" si="3">I$19</f>
        <v>2024-2027</v>
      </c>
      <c r="J21" s="101" t="s">
        <v>149</v>
      </c>
      <c r="K21" s="101" t="s">
        <v>7</v>
      </c>
      <c r="L21" s="101" t="s">
        <v>147</v>
      </c>
      <c r="M21" s="101" t="str">
        <f t="shared" si="0"/>
        <v>№ 23-466 от 12.01.2024</v>
      </c>
      <c r="N21" s="91" t="str">
        <f>N19</f>
        <v>Ленинградская область</v>
      </c>
      <c r="O21" s="85" t="s">
        <v>146</v>
      </c>
      <c r="P21" s="89">
        <f>[3]ОДПУ!$C$7</f>
        <v>1235</v>
      </c>
      <c r="Q21" s="86" t="s">
        <v>145</v>
      </c>
      <c r="R21" s="91" t="s">
        <v>171</v>
      </c>
      <c r="S21" s="109">
        <v>56.02</v>
      </c>
      <c r="T21" s="86">
        <v>1.94</v>
      </c>
      <c r="U21" s="89">
        <f t="shared" ref="U21" si="4">O21*P21*S21*T21</f>
        <v>134218.318</v>
      </c>
      <c r="V21" s="87" t="str">
        <f>[4]прил1!$CB$35</f>
        <v>Корректировка количества и стоимости вследствии уточнения спецификации</v>
      </c>
    </row>
    <row r="22" spans="1:22" s="82" customFormat="1" ht="61.5" customHeight="1" x14ac:dyDescent="0.25">
      <c r="B22" s="90" t="str">
        <f t="shared" si="2"/>
        <v>1.2.1.1</v>
      </c>
      <c r="C22" s="87" t="str">
        <f t="shared" si="2"/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22" s="88" t="str">
        <f t="shared" si="2"/>
        <v>K_15.01.0199</v>
      </c>
      <c r="E22" s="107" t="s">
        <v>167</v>
      </c>
      <c r="F22" s="84" t="s">
        <v>148</v>
      </c>
      <c r="G22" s="85" t="s">
        <v>7</v>
      </c>
      <c r="H22" s="85" t="s">
        <v>143</v>
      </c>
      <c r="I22" s="101" t="str">
        <f t="shared" si="3"/>
        <v>2024-2027</v>
      </c>
      <c r="J22" s="101" t="s">
        <v>149</v>
      </c>
      <c r="K22" s="101" t="s">
        <v>7</v>
      </c>
      <c r="L22" s="101" t="s">
        <v>147</v>
      </c>
      <c r="M22" s="101" t="str">
        <f t="shared" si="0"/>
        <v>№ 23-466 от 12.01.2024</v>
      </c>
      <c r="N22" s="91" t="str">
        <f>N20</f>
        <v>Ленинградская область</v>
      </c>
      <c r="O22" s="85" t="s">
        <v>146</v>
      </c>
      <c r="P22" s="89">
        <f>[3]ОДПУ!$C$8</f>
        <v>8352</v>
      </c>
      <c r="Q22" s="86" t="s">
        <v>145</v>
      </c>
      <c r="R22" s="91" t="s">
        <v>172</v>
      </c>
      <c r="S22" s="109">
        <v>94.69</v>
      </c>
      <c r="T22" s="86">
        <v>1.94</v>
      </c>
      <c r="U22" s="89">
        <f t="shared" si="1"/>
        <v>1534250.7072000001</v>
      </c>
      <c r="V22" s="87" t="str">
        <f>[4]прил1!$CB$35</f>
        <v>Корректировка количества и стоимости вследствии уточнения спецификации</v>
      </c>
    </row>
    <row r="23" spans="1:22" s="82" customFormat="1" ht="72" customHeight="1" x14ac:dyDescent="0.25">
      <c r="B23" s="90" t="str">
        <f t="shared" ref="B23" si="5">B22</f>
        <v>1.2.1.1</v>
      </c>
      <c r="C23" s="87" t="str">
        <f t="shared" ref="C23" si="6">C22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23" s="88" t="str">
        <f t="shared" ref="D23" si="7">D22</f>
        <v>K_15.01.0199</v>
      </c>
      <c r="E23" s="107" t="s">
        <v>168</v>
      </c>
      <c r="F23" s="84" t="s">
        <v>148</v>
      </c>
      <c r="G23" s="85" t="s">
        <v>7</v>
      </c>
      <c r="H23" s="85" t="s">
        <v>143</v>
      </c>
      <c r="I23" s="101" t="str">
        <f t="shared" si="3"/>
        <v>2024-2027</v>
      </c>
      <c r="J23" s="101" t="s">
        <v>149</v>
      </c>
      <c r="K23" s="101" t="s">
        <v>7</v>
      </c>
      <c r="L23" s="101" t="s">
        <v>147</v>
      </c>
      <c r="M23" s="101" t="str">
        <f t="shared" si="0"/>
        <v>№ 23-466 от 12.01.2024</v>
      </c>
      <c r="N23" s="91" t="str">
        <f t="shared" ref="N23" si="8">N22</f>
        <v>Ленинградская область</v>
      </c>
      <c r="O23" s="85" t="s">
        <v>146</v>
      </c>
      <c r="P23" s="89">
        <f>[3]канал!$C$7+[3]канал!$C$8</f>
        <v>5198</v>
      </c>
      <c r="Q23" s="86" t="s">
        <v>154</v>
      </c>
      <c r="R23" s="91" t="s">
        <v>150</v>
      </c>
      <c r="S23" s="109">
        <v>325.60000000000002</v>
      </c>
      <c r="T23" s="86">
        <v>1.23</v>
      </c>
      <c r="U23" s="89">
        <f t="shared" si="1"/>
        <v>2081736.6240000001</v>
      </c>
      <c r="V23" s="87" t="str">
        <f>[4]прил1!$CB$35</f>
        <v>Корректировка количества и стоимости вследствии уточнения спецификации</v>
      </c>
    </row>
    <row r="24" spans="1:22" s="6" customFormat="1" ht="71.25" customHeight="1" x14ac:dyDescent="0.25">
      <c r="B24" s="90" t="str">
        <f t="shared" ref="B24" si="9">B23</f>
        <v>1.2.1.1</v>
      </c>
      <c r="C24" s="87" t="str">
        <f t="shared" ref="C24" si="10">C23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24" s="88" t="str">
        <f t="shared" ref="D24" si="11">D23</f>
        <v>K_15.01.0199</v>
      </c>
      <c r="E24" s="108" t="s">
        <v>26</v>
      </c>
      <c r="F24" s="1" t="s">
        <v>7</v>
      </c>
      <c r="G24" s="1" t="s">
        <v>7</v>
      </c>
      <c r="H24" s="1" t="s">
        <v>7</v>
      </c>
      <c r="I24" s="1" t="s">
        <v>7</v>
      </c>
      <c r="J24" s="1" t="s">
        <v>7</v>
      </c>
      <c r="K24" s="1" t="s">
        <v>7</v>
      </c>
      <c r="L24" s="1" t="s">
        <v>7</v>
      </c>
      <c r="M24" s="1" t="s">
        <v>7</v>
      </c>
      <c r="N24" s="1" t="s">
        <v>7</v>
      </c>
      <c r="O24" s="1" t="s">
        <v>7</v>
      </c>
      <c r="P24" s="1" t="s">
        <v>7</v>
      </c>
      <c r="Q24" s="1" t="s">
        <v>7</v>
      </c>
      <c r="R24" s="1" t="s">
        <v>7</v>
      </c>
      <c r="S24" s="1" t="s">
        <v>7</v>
      </c>
      <c r="T24" s="18" t="s">
        <v>7</v>
      </c>
      <c r="U24" s="92">
        <f>SUM(U19:U23)</f>
        <v>8701827.6410000008</v>
      </c>
      <c r="V24" s="18" t="s">
        <v>7</v>
      </c>
    </row>
    <row r="25" spans="1:22" ht="18.75" x14ac:dyDescent="0.25">
      <c r="B25" s="117" t="s">
        <v>78</v>
      </c>
      <c r="C25" s="117"/>
      <c r="D25" s="117"/>
      <c r="E25" s="117"/>
      <c r="F25" s="117"/>
      <c r="G25" s="117"/>
      <c r="H25" s="117"/>
      <c r="I25" s="117"/>
    </row>
    <row r="26" spans="1:22" x14ac:dyDescent="0.25">
      <c r="C26" s="64"/>
      <c r="D26" s="64"/>
      <c r="E26" s="64"/>
      <c r="F26" s="64"/>
      <c r="G26" s="64"/>
      <c r="H26" s="64"/>
      <c r="I26" s="64"/>
    </row>
    <row r="27" spans="1:22" x14ac:dyDescent="0.25">
      <c r="B27" s="64"/>
    </row>
    <row r="28" spans="1:22" s="52" customFormat="1" x14ac:dyDescent="0.25">
      <c r="B28" s="60" t="s">
        <v>47</v>
      </c>
      <c r="C28" s="51"/>
      <c r="D28" s="51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</row>
    <row r="29" spans="1:22" s="52" customFormat="1" x14ac:dyDescent="0.25">
      <c r="B29" s="54" t="s">
        <v>116</v>
      </c>
      <c r="C29" s="51"/>
      <c r="D29" s="51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</row>
    <row r="30" spans="1:22" s="52" customFormat="1" x14ac:dyDescent="0.25">
      <c r="B30" s="54" t="s">
        <v>102</v>
      </c>
      <c r="C30" s="51"/>
      <c r="D30" s="51"/>
      <c r="J30" s="53"/>
      <c r="K30" s="53"/>
      <c r="L30" s="53"/>
      <c r="M30" s="53"/>
      <c r="N30" s="53"/>
      <c r="O30" s="53"/>
      <c r="P30" s="53"/>
    </row>
    <row r="31" spans="1:22" s="52" customFormat="1" ht="54" customHeight="1" x14ac:dyDescent="0.25">
      <c r="B31" s="110" t="s">
        <v>44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</row>
    <row r="32" spans="1:22" s="52" customFormat="1" ht="23.25" customHeight="1" x14ac:dyDescent="0.25">
      <c r="B32" s="111" t="s">
        <v>115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</row>
    <row r="33" spans="2:21" s="52" customFormat="1" x14ac:dyDescent="0.25">
      <c r="B33" s="112" t="s">
        <v>117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</row>
    <row r="34" spans="2:21" s="52" customFormat="1" ht="21" customHeight="1" x14ac:dyDescent="0.25">
      <c r="B34" s="110" t="s">
        <v>140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</row>
    <row r="35" spans="2:21" s="52" customFormat="1" ht="18.75" x14ac:dyDescent="0.25">
      <c r="B35" s="54" t="s">
        <v>77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</row>
    <row r="36" spans="2:21" s="52" customFormat="1" x14ac:dyDescent="0.25">
      <c r="B36" s="54"/>
      <c r="C36" s="110" t="s">
        <v>70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</row>
    <row r="37" spans="2:21" s="52" customFormat="1" x14ac:dyDescent="0.25">
      <c r="B37" s="54"/>
      <c r="C37" s="110" t="s">
        <v>71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</row>
    <row r="38" spans="2:21" s="52" customFormat="1" x14ac:dyDescent="0.25">
      <c r="B38" s="54"/>
      <c r="C38" s="110" t="s">
        <v>72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</row>
    <row r="39" spans="2:21" s="52" customFormat="1" x14ac:dyDescent="0.25">
      <c r="B39" s="54"/>
      <c r="C39" s="110" t="s">
        <v>73</v>
      </c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</row>
    <row r="40" spans="2:21" s="52" customFormat="1" x14ac:dyDescent="0.25">
      <c r="B40" s="54"/>
      <c r="C40" s="110" t="s">
        <v>74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</row>
    <row r="41" spans="2:21" s="52" customFormat="1" x14ac:dyDescent="0.25">
      <c r="B41" s="54"/>
      <c r="C41" s="110" t="s">
        <v>75</v>
      </c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</row>
    <row r="42" spans="2:21" s="52" customFormat="1" x14ac:dyDescent="0.25">
      <c r="B42" s="54"/>
      <c r="C42" s="110" t="s">
        <v>76</v>
      </c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</row>
    <row r="43" spans="2:21" s="52" customFormat="1" x14ac:dyDescent="0.25">
      <c r="B43" s="112" t="s">
        <v>49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</row>
    <row r="44" spans="2:21" s="52" customFormat="1" ht="36" customHeight="1" x14ac:dyDescent="0.25">
      <c r="B44" s="110" t="s">
        <v>45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</row>
    <row r="45" spans="2:21" s="52" customFormat="1" x14ac:dyDescent="0.25">
      <c r="B45" s="110" t="s">
        <v>46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</row>
    <row r="46" spans="2:21" s="52" customFormat="1" x14ac:dyDescent="0.25">
      <c r="B46" s="110" t="s">
        <v>118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</row>
    <row r="47" spans="2:21" s="52" customFormat="1" x14ac:dyDescent="0.25">
      <c r="B47" s="110" t="s">
        <v>119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</row>
    <row r="48" spans="2:21" s="52" customFormat="1" x14ac:dyDescent="0.25">
      <c r="B48" s="59"/>
      <c r="C48" s="110" t="s">
        <v>80</v>
      </c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</row>
    <row r="49" spans="2:21" s="52" customFormat="1" x14ac:dyDescent="0.25">
      <c r="B49" s="59"/>
      <c r="C49" s="110" t="s">
        <v>79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</row>
    <row r="50" spans="2:21" s="52" customFormat="1" x14ac:dyDescent="0.25">
      <c r="B50" s="59"/>
      <c r="C50" s="110" t="s">
        <v>81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</row>
    <row r="51" spans="2:21" s="52" customFormat="1" x14ac:dyDescent="0.25">
      <c r="B51" s="59"/>
      <c r="C51" s="110" t="s">
        <v>82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</row>
    <row r="52" spans="2:21" s="52" customFormat="1" x14ac:dyDescent="0.25">
      <c r="B52" s="59"/>
      <c r="C52" s="110" t="s">
        <v>83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</row>
    <row r="53" spans="2:21" s="52" customFormat="1" x14ac:dyDescent="0.25">
      <c r="B53" s="59"/>
      <c r="C53" s="110" t="s">
        <v>84</v>
      </c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</row>
    <row r="54" spans="2:21" s="52" customFormat="1" x14ac:dyDescent="0.25">
      <c r="B54" s="59"/>
      <c r="C54" s="110" t="s">
        <v>85</v>
      </c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</row>
    <row r="55" spans="2:21" s="52" customFormat="1" x14ac:dyDescent="0.25">
      <c r="B55" s="59"/>
      <c r="C55" s="110" t="s">
        <v>90</v>
      </c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</row>
    <row r="56" spans="2:21" s="52" customFormat="1" x14ac:dyDescent="0.25">
      <c r="B56" s="59"/>
      <c r="C56" s="110" t="s">
        <v>86</v>
      </c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</row>
    <row r="57" spans="2:21" s="52" customFormat="1" x14ac:dyDescent="0.25">
      <c r="B57" s="59"/>
      <c r="C57" s="110" t="s">
        <v>87</v>
      </c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</row>
    <row r="58" spans="2:21" s="52" customFormat="1" x14ac:dyDescent="0.25">
      <c r="B58" s="59"/>
      <c r="C58" s="110" t="s">
        <v>88</v>
      </c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</row>
    <row r="59" spans="2:21" s="52" customFormat="1" x14ac:dyDescent="0.25">
      <c r="B59" s="59"/>
      <c r="C59" s="110" t="s">
        <v>89</v>
      </c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</row>
    <row r="60" spans="2:21" s="52" customFormat="1" x14ac:dyDescent="0.25">
      <c r="B60" s="113" t="s">
        <v>91</v>
      </c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</row>
    <row r="61" spans="2:21" s="52" customFormat="1" x14ac:dyDescent="0.25">
      <c r="B61" s="113" t="s">
        <v>69</v>
      </c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</row>
    <row r="62" spans="2:21" s="52" customFormat="1" x14ac:dyDescent="0.25">
      <c r="B62" s="113" t="s">
        <v>120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</row>
    <row r="63" spans="2:21" s="52" customFormat="1" x14ac:dyDescent="0.25">
      <c r="B63" s="113" t="s">
        <v>121</v>
      </c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</row>
    <row r="64" spans="2:21" s="52" customFormat="1" x14ac:dyDescent="0.25">
      <c r="B64" s="113" t="s">
        <v>122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</row>
    <row r="65" spans="2:21" s="52" customFormat="1" x14ac:dyDescent="0.25">
      <c r="B65" s="113" t="s">
        <v>123</v>
      </c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</row>
    <row r="66" spans="2:21" s="55" customFormat="1" ht="35.25" customHeight="1" x14ac:dyDescent="0.25">
      <c r="B66" s="110" t="s">
        <v>124</v>
      </c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</row>
    <row r="67" spans="2:21" s="52" customFormat="1" ht="34.5" customHeight="1" x14ac:dyDescent="0.25">
      <c r="B67" s="110" t="s">
        <v>125</v>
      </c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</row>
    <row r="68" spans="2:21" s="52" customFormat="1" x14ac:dyDescent="0.25">
      <c r="B68" s="51"/>
      <c r="C68" s="51"/>
      <c r="D68" s="51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</row>
  </sheetData>
  <mergeCells count="51">
    <mergeCell ref="V16:V17"/>
    <mergeCell ref="G16:G17"/>
    <mergeCell ref="B25:I25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B67:U67"/>
    <mergeCell ref="B44:U44"/>
    <mergeCell ref="B45:U45"/>
    <mergeCell ref="B60:U60"/>
    <mergeCell ref="B61:U61"/>
    <mergeCell ref="B62:U62"/>
    <mergeCell ref="B47:U47"/>
    <mergeCell ref="C51:U51"/>
    <mergeCell ref="C52:U52"/>
    <mergeCell ref="C53:U53"/>
    <mergeCell ref="C54:U54"/>
    <mergeCell ref="C55:U55"/>
    <mergeCell ref="C56:U56"/>
    <mergeCell ref="C57:U57"/>
    <mergeCell ref="C58:U58"/>
    <mergeCell ref="C50:U50"/>
    <mergeCell ref="B63:U63"/>
    <mergeCell ref="B64:U64"/>
    <mergeCell ref="B65:U65"/>
    <mergeCell ref="B66:U66"/>
    <mergeCell ref="C59:U59"/>
    <mergeCell ref="C42:T42"/>
    <mergeCell ref="B46:U46"/>
    <mergeCell ref="C48:U48"/>
    <mergeCell ref="C49:U49"/>
    <mergeCell ref="B31:U31"/>
    <mergeCell ref="B32:U32"/>
    <mergeCell ref="B33:U33"/>
    <mergeCell ref="B34:U34"/>
    <mergeCell ref="B43:U43"/>
    <mergeCell ref="C36:T36"/>
    <mergeCell ref="C37:T37"/>
    <mergeCell ref="C38:T38"/>
    <mergeCell ref="C39:T39"/>
    <mergeCell ref="C40:T40"/>
    <mergeCell ref="C41:T41"/>
  </mergeCells>
  <pageMargins left="0.25" right="0.25" top="0.75" bottom="0.75" header="0.3" footer="0.3"/>
  <pageSetup paperSize="9" scale="2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52"/>
  <sheetViews>
    <sheetView view="pageBreakPreview" topLeftCell="A16" zoomScaleNormal="55" zoomScaleSheetLayoutView="100" workbookViewId="0">
      <selection activeCell="F12" sqref="F12"/>
    </sheetView>
  </sheetViews>
  <sheetFormatPr defaultColWidth="9.140625" defaultRowHeight="15.75" x14ac:dyDescent="0.25"/>
  <cols>
    <col min="1" max="1" width="3.42578125" style="25" customWidth="1"/>
    <col min="2" max="2" width="12.42578125" style="25" customWidth="1"/>
    <col min="3" max="3" width="39.42578125" style="25" customWidth="1"/>
    <col min="4" max="5" width="22.42578125" style="25" customWidth="1"/>
    <col min="6" max="6" width="102.7109375" style="25" customWidth="1"/>
    <col min="7" max="7" width="29.42578125" style="25" customWidth="1"/>
    <col min="8" max="8" width="19.42578125" style="25" customWidth="1"/>
    <col min="9" max="9" width="25.7109375" style="25" customWidth="1"/>
    <col min="10" max="10" width="15" style="25" customWidth="1"/>
    <col min="11" max="11" width="17.42578125" style="25" customWidth="1"/>
    <col min="12" max="12" width="14.42578125" style="25" customWidth="1"/>
    <col min="13" max="13" width="28.28515625" style="25" customWidth="1"/>
    <col min="14" max="14" width="22" style="25" customWidth="1"/>
    <col min="15" max="15" width="24.42578125" style="25" customWidth="1"/>
    <col min="16" max="16" width="11" style="25" customWidth="1"/>
    <col min="17" max="17" width="10.140625" style="25" customWidth="1"/>
    <col min="18" max="16384" width="9.140625" style="25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8" t="s">
        <v>31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2:48" s="2" customFormat="1" x14ac:dyDescent="0.25"/>
    <row r="8" spans="2:48" s="2" customFormat="1" x14ac:dyDescent="0.25">
      <c r="F8" s="12" t="s">
        <v>141</v>
      </c>
      <c r="G8" s="14"/>
      <c r="H8" s="14"/>
      <c r="I8" s="14"/>
      <c r="J8" s="14"/>
      <c r="K8" s="14"/>
      <c r="L8" s="14"/>
    </row>
    <row r="9" spans="2:48" s="2" customFormat="1" x14ac:dyDescent="0.25">
      <c r="F9" s="21" t="s">
        <v>10</v>
      </c>
      <c r="G9" s="21"/>
      <c r="H9" s="21"/>
      <c r="I9" s="21"/>
      <c r="J9" s="21"/>
      <c r="K9" s="21"/>
      <c r="L9" s="21"/>
    </row>
    <row r="10" spans="2:48" s="2" customFormat="1" x14ac:dyDescent="0.25">
      <c r="F10" s="5"/>
      <c r="G10" s="14"/>
      <c r="H10" s="14"/>
      <c r="I10" s="14"/>
      <c r="J10" s="14"/>
      <c r="K10" s="14"/>
      <c r="L10" s="14"/>
    </row>
    <row r="11" spans="2:48" s="6" customFormat="1" x14ac:dyDescent="0.25">
      <c r="F11" s="12" t="s">
        <v>155</v>
      </c>
      <c r="G11" s="9"/>
      <c r="H11" s="9"/>
      <c r="I11" s="9"/>
      <c r="J11" s="9"/>
      <c r="K11" s="9"/>
      <c r="L11" s="9"/>
    </row>
    <row r="12" spans="2:48" x14ac:dyDescent="0.25">
      <c r="G12" s="26"/>
      <c r="H12" s="26"/>
      <c r="I12" s="26"/>
      <c r="J12" s="26"/>
      <c r="K12" s="26"/>
    </row>
    <row r="13" spans="2:48" x14ac:dyDescent="0.25">
      <c r="F13" s="12"/>
      <c r="G13" s="26"/>
      <c r="H13" s="26"/>
      <c r="I13" s="26"/>
      <c r="J13" s="26"/>
      <c r="K13" s="26"/>
    </row>
    <row r="14" spans="2:48" s="7" customFormat="1" x14ac:dyDescent="0.25">
      <c r="C14" s="15"/>
      <c r="D14" s="22"/>
      <c r="E14" s="22"/>
      <c r="F14" s="22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</row>
    <row r="16" spans="2:48" s="27" customFormat="1" ht="94.5" x14ac:dyDescent="0.25">
      <c r="B16" s="47" t="s">
        <v>22</v>
      </c>
      <c r="C16" s="47" t="s">
        <v>12</v>
      </c>
      <c r="D16" s="47" t="s">
        <v>11</v>
      </c>
      <c r="E16" s="47" t="s">
        <v>38</v>
      </c>
      <c r="F16" s="47" t="s">
        <v>1</v>
      </c>
      <c r="G16" s="47" t="s">
        <v>18</v>
      </c>
      <c r="H16" s="47" t="s">
        <v>103</v>
      </c>
      <c r="I16" s="45" t="s">
        <v>28</v>
      </c>
      <c r="J16" s="45" t="s">
        <v>13</v>
      </c>
      <c r="K16" s="45" t="s">
        <v>14</v>
      </c>
      <c r="L16" s="45" t="s">
        <v>32</v>
      </c>
      <c r="M16" s="45" t="s">
        <v>106</v>
      </c>
      <c r="N16" s="45" t="s">
        <v>99</v>
      </c>
      <c r="O16" s="45" t="s">
        <v>23</v>
      </c>
    </row>
    <row r="17" spans="2:16" s="27" customFormat="1" x14ac:dyDescent="0.25">
      <c r="B17" s="48">
        <v>1</v>
      </c>
      <c r="C17" s="45">
        <v>2</v>
      </c>
      <c r="D17" s="45">
        <v>3</v>
      </c>
      <c r="E17" s="45">
        <v>4</v>
      </c>
      <c r="F17" s="48">
        <v>5</v>
      </c>
      <c r="G17" s="48">
        <v>6</v>
      </c>
      <c r="H17" s="48">
        <v>7</v>
      </c>
      <c r="I17" s="48">
        <v>8</v>
      </c>
      <c r="J17" s="48">
        <v>9</v>
      </c>
      <c r="K17" s="48">
        <v>10</v>
      </c>
      <c r="L17" s="48">
        <v>11</v>
      </c>
      <c r="M17" s="48">
        <v>12</v>
      </c>
      <c r="N17" s="48">
        <v>13</v>
      </c>
      <c r="O17" s="48">
        <v>14</v>
      </c>
    </row>
    <row r="18" spans="2:16" ht="69.75" customHeight="1" x14ac:dyDescent="0.25">
      <c r="B18" s="83" t="str">
        <f>'20.1'!B19</f>
        <v>1.2.1.1</v>
      </c>
      <c r="C18" s="83" t="str">
        <f>'20.1'!C19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18" s="83" t="str">
        <f>'20.1'!D19</f>
        <v>K_15.01.0199</v>
      </c>
      <c r="E18" s="45" t="s">
        <v>7</v>
      </c>
      <c r="F18" s="81" t="s">
        <v>7</v>
      </c>
      <c r="G18" s="94" t="str">
        <f>'20.1'!F19</f>
        <v>многоквартирный дом (МКД)</v>
      </c>
      <c r="H18" s="94" t="str">
        <f>'20.1'!G19</f>
        <v>нд</v>
      </c>
      <c r="I18" s="45" t="s">
        <v>7</v>
      </c>
      <c r="J18" s="95">
        <f>'20.1'!P19</f>
        <v>55537</v>
      </c>
      <c r="K18" s="45" t="str">
        <f>'20.1'!Q19</f>
        <v>1 точка учета</v>
      </c>
      <c r="L18" s="81" t="s">
        <v>7</v>
      </c>
      <c r="M18" s="81">
        <v>0</v>
      </c>
      <c r="N18" s="45">
        <v>0</v>
      </c>
      <c r="O18" s="45" t="str">
        <f>'20.1'!V19</f>
        <v>Корректировка количества и стоимости вследствии уточнения спецификации</v>
      </c>
    </row>
    <row r="19" spans="2:16" ht="78.75" x14ac:dyDescent="0.25">
      <c r="B19" s="83" t="str">
        <f>'20.1'!B20</f>
        <v>1.2.1.1</v>
      </c>
      <c r="C19" s="83" t="str">
        <f>'20.1'!C20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19" s="83" t="str">
        <f>'20.1'!D20</f>
        <v>K_15.01.0199</v>
      </c>
      <c r="E19" s="81" t="s">
        <v>7</v>
      </c>
      <c r="F19" s="81" t="s">
        <v>7</v>
      </c>
      <c r="G19" s="94" t="str">
        <f>'20.1'!F20</f>
        <v>многоквартирный дом (МКД)</v>
      </c>
      <c r="H19" s="94" t="str">
        <f>'20.1'!G20</f>
        <v>нд</v>
      </c>
      <c r="I19" s="81" t="s">
        <v>7</v>
      </c>
      <c r="J19" s="95">
        <f>'20.1'!P20</f>
        <v>740</v>
      </c>
      <c r="K19" s="81" t="str">
        <f>'20.1'!Q20</f>
        <v>1 точка учета</v>
      </c>
      <c r="L19" s="81" t="s">
        <v>7</v>
      </c>
      <c r="M19" s="81">
        <v>0</v>
      </c>
      <c r="N19" s="93">
        <v>0</v>
      </c>
      <c r="O19" s="81" t="str">
        <f>'20.1'!V20</f>
        <v>Корректировка количества и стоимости вследствии уточнения спецификации</v>
      </c>
    </row>
    <row r="20" spans="2:16" ht="78.75" x14ac:dyDescent="0.25">
      <c r="B20" s="83" t="str">
        <f>'20.1'!B22</f>
        <v>1.2.1.1</v>
      </c>
      <c r="C20" s="83" t="str">
        <f>'20.1'!C22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20" s="83" t="str">
        <f>'20.1'!D22</f>
        <v>K_15.01.0199</v>
      </c>
      <c r="E20" s="81" t="s">
        <v>7</v>
      </c>
      <c r="F20" s="81" t="s">
        <v>7</v>
      </c>
      <c r="G20" s="94" t="str">
        <f>'20.1'!F22</f>
        <v>многоквартирный дом (МКД)</v>
      </c>
      <c r="H20" s="94" t="str">
        <f>'20.1'!G22</f>
        <v>нд</v>
      </c>
      <c r="I20" s="81" t="s">
        <v>7</v>
      </c>
      <c r="J20" s="95">
        <f>'20.1'!P22</f>
        <v>8352</v>
      </c>
      <c r="K20" s="81" t="str">
        <f>'20.1'!Q22</f>
        <v>1 точка учета</v>
      </c>
      <c r="L20" s="81" t="s">
        <v>7</v>
      </c>
      <c r="M20" s="81">
        <v>0</v>
      </c>
      <c r="N20" s="93">
        <v>0</v>
      </c>
      <c r="O20" s="81" t="str">
        <f>'20.1'!V22</f>
        <v>Корректировка количества и стоимости вследствии уточнения спецификации</v>
      </c>
    </row>
    <row r="21" spans="2:16" ht="78.75" x14ac:dyDescent="0.25">
      <c r="B21" s="83" t="str">
        <f>'20.1'!B23</f>
        <v>1.2.1.1</v>
      </c>
      <c r="C21" s="83" t="str">
        <f>'20.1'!C23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21" s="83" t="str">
        <f>'20.1'!D23</f>
        <v>K_15.01.0199</v>
      </c>
      <c r="E21" s="81" t="s">
        <v>7</v>
      </c>
      <c r="F21" s="81" t="s">
        <v>7</v>
      </c>
      <c r="G21" s="94" t="str">
        <f>'20.1'!F23</f>
        <v>многоквартирный дом (МКД)</v>
      </c>
      <c r="H21" s="94" t="str">
        <f>'20.1'!G23</f>
        <v>нд</v>
      </c>
      <c r="I21" s="81" t="s">
        <v>7</v>
      </c>
      <c r="J21" s="95">
        <f>'20.1'!P23</f>
        <v>5198</v>
      </c>
      <c r="K21" s="81" t="str">
        <f>'20.1'!Q23</f>
        <v>1 единица</v>
      </c>
      <c r="L21" s="81" t="s">
        <v>7</v>
      </c>
      <c r="M21" s="81">
        <v>0</v>
      </c>
      <c r="N21" s="93">
        <v>0</v>
      </c>
      <c r="O21" s="81" t="str">
        <f>'20.1'!V23</f>
        <v>Корректировка количества и стоимости вследствии уточнения спецификации</v>
      </c>
    </row>
    <row r="22" spans="2:16" ht="76.5" x14ac:dyDescent="0.25">
      <c r="B22" s="83" t="str">
        <f>'20.1'!B24</f>
        <v>1.2.1.1</v>
      </c>
      <c r="C22" s="83" t="str">
        <f>'20.1'!C24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22" s="83" t="str">
        <f>'20.1'!D24</f>
        <v>K_15.01.0199</v>
      </c>
      <c r="E22" s="50" t="s">
        <v>7</v>
      </c>
      <c r="F22" s="49" t="s">
        <v>26</v>
      </c>
      <c r="G22" s="45" t="s">
        <v>7</v>
      </c>
      <c r="H22" s="45" t="s">
        <v>7</v>
      </c>
      <c r="I22" s="45" t="s">
        <v>7</v>
      </c>
      <c r="J22" s="45" t="s">
        <v>7</v>
      </c>
      <c r="K22" s="45" t="s">
        <v>7</v>
      </c>
      <c r="L22" s="45" t="s">
        <v>7</v>
      </c>
      <c r="M22" s="81">
        <v>0</v>
      </c>
      <c r="N22" s="45" t="s">
        <v>7</v>
      </c>
      <c r="O22" s="45" t="s">
        <v>7</v>
      </c>
    </row>
    <row r="23" spans="2:16" ht="18.75" x14ac:dyDescent="0.25">
      <c r="B23" s="117" t="s">
        <v>78</v>
      </c>
      <c r="C23" s="117"/>
      <c r="D23" s="117"/>
      <c r="E23" s="117"/>
      <c r="F23" s="117"/>
      <c r="G23" s="117"/>
      <c r="H23" s="117"/>
      <c r="I23" s="117"/>
    </row>
    <row r="24" spans="2:16" x14ac:dyDescent="0.25">
      <c r="B24" s="64"/>
      <c r="C24" s="64"/>
      <c r="D24" s="64"/>
      <c r="E24" s="64"/>
      <c r="F24" s="64"/>
      <c r="G24" s="64"/>
      <c r="H24" s="64"/>
      <c r="I24" s="64"/>
    </row>
    <row r="25" spans="2:16" x14ac:dyDescent="0.25">
      <c r="B25" s="64"/>
      <c r="C25" s="64"/>
      <c r="D25" s="64"/>
      <c r="E25" s="64"/>
      <c r="F25" s="64"/>
      <c r="G25" s="64"/>
      <c r="H25" s="64"/>
      <c r="I25" s="64"/>
    </row>
    <row r="26" spans="2:16" x14ac:dyDescent="0.25">
      <c r="B26" s="60" t="s">
        <v>47</v>
      </c>
    </row>
    <row r="27" spans="2:16" x14ac:dyDescent="0.25">
      <c r="B27" s="54" t="s">
        <v>130</v>
      </c>
    </row>
    <row r="28" spans="2:16" s="26" customFormat="1" x14ac:dyDescent="0.25">
      <c r="B28" s="112" t="s">
        <v>126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</row>
    <row r="29" spans="2:16" s="26" customFormat="1" ht="15.75" customHeight="1" x14ac:dyDescent="0.25">
      <c r="C29" s="110" t="s">
        <v>50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56"/>
    </row>
    <row r="30" spans="2:16" s="26" customFormat="1" ht="31.5" customHeight="1" x14ac:dyDescent="0.25">
      <c r="C30" s="110" t="s">
        <v>51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56"/>
    </row>
    <row r="31" spans="2:16" s="26" customFormat="1" ht="15.75" customHeight="1" x14ac:dyDescent="0.25">
      <c r="C31" s="110" t="s">
        <v>52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56"/>
    </row>
    <row r="32" spans="2:16" s="26" customFormat="1" ht="15.75" customHeight="1" x14ac:dyDescent="0.25">
      <c r="C32" s="110" t="s">
        <v>53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56"/>
    </row>
    <row r="33" spans="2:21" s="26" customFormat="1" x14ac:dyDescent="0.25">
      <c r="C33" s="110" t="s">
        <v>54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57"/>
    </row>
    <row r="34" spans="2:21" s="26" customFormat="1" x14ac:dyDescent="0.25">
      <c r="C34" s="110" t="s">
        <v>55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57"/>
    </row>
    <row r="35" spans="2:21" s="26" customFormat="1" x14ac:dyDescent="0.25">
      <c r="C35" s="110" t="s">
        <v>56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57"/>
    </row>
    <row r="36" spans="2:21" s="26" customFormat="1" ht="15.75" customHeight="1" x14ac:dyDescent="0.25">
      <c r="C36" s="110" t="s">
        <v>57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56"/>
    </row>
    <row r="37" spans="2:21" s="26" customFormat="1" ht="15.75" customHeight="1" x14ac:dyDescent="0.25">
      <c r="C37" s="110" t="s">
        <v>58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56"/>
    </row>
    <row r="38" spans="2:21" s="26" customFormat="1" x14ac:dyDescent="0.25">
      <c r="C38" s="110" t="s">
        <v>59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57"/>
    </row>
    <row r="39" spans="2:21" s="26" customFormat="1" ht="15.75" customHeight="1" x14ac:dyDescent="0.25">
      <c r="C39" s="110" t="s">
        <v>60</v>
      </c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56"/>
    </row>
    <row r="40" spans="2:21" s="26" customFormat="1" ht="60.6" customHeight="1" x14ac:dyDescent="0.25">
      <c r="C40" s="110" t="s">
        <v>61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56"/>
    </row>
    <row r="41" spans="2:21" s="26" customFormat="1" ht="15.75" customHeight="1" x14ac:dyDescent="0.25">
      <c r="C41" s="110" t="s">
        <v>62</v>
      </c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56"/>
    </row>
    <row r="42" spans="2:21" s="26" customFormat="1" ht="21.75" customHeight="1" x14ac:dyDescent="0.25">
      <c r="B42" s="110" t="s">
        <v>93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</row>
    <row r="43" spans="2:21" s="26" customFormat="1" ht="55.5" customHeight="1" x14ac:dyDescent="0.25">
      <c r="B43" s="110" t="s">
        <v>105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57"/>
      <c r="P43" s="57"/>
      <c r="Q43" s="57"/>
      <c r="R43" s="57"/>
      <c r="S43" s="57"/>
      <c r="T43" s="57"/>
      <c r="U43" s="57"/>
    </row>
    <row r="44" spans="2:21" s="26" customFormat="1" ht="20.25" customHeight="1" x14ac:dyDescent="0.25">
      <c r="B44" s="110" t="s">
        <v>127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57"/>
      <c r="P44" s="57"/>
      <c r="Q44" s="57"/>
      <c r="R44" s="57"/>
      <c r="S44" s="57"/>
      <c r="T44" s="57"/>
      <c r="U44" s="57"/>
    </row>
    <row r="45" spans="2:21" x14ac:dyDescent="0.25">
      <c r="B45" s="110" t="s">
        <v>94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</row>
    <row r="46" spans="2:21" ht="20.25" customHeight="1" x14ac:dyDescent="0.25">
      <c r="B46" s="110" t="s">
        <v>95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</row>
    <row r="47" spans="2:21" x14ac:dyDescent="0.25">
      <c r="B47" s="110" t="s">
        <v>96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2:21" x14ac:dyDescent="0.25">
      <c r="B48" s="110" t="s">
        <v>63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2:15" ht="31.5" customHeight="1" x14ac:dyDescent="0.25">
      <c r="B49" s="127" t="s">
        <v>107</v>
      </c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</row>
    <row r="50" spans="2:15" x14ac:dyDescent="0.25">
      <c r="B50" s="110" t="s">
        <v>64</v>
      </c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</row>
    <row r="51" spans="2:15" ht="32.25" customHeight="1" x14ac:dyDescent="0.25">
      <c r="B51" s="110" t="s">
        <v>128</v>
      </c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</row>
    <row r="52" spans="2:15" ht="36" customHeight="1" x14ac:dyDescent="0.25">
      <c r="B52" s="110" t="s">
        <v>129</v>
      </c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</row>
  </sheetData>
  <mergeCells count="27">
    <mergeCell ref="C34:O34"/>
    <mergeCell ref="C35:O35"/>
    <mergeCell ref="B4:O4"/>
    <mergeCell ref="B28:N28"/>
    <mergeCell ref="B23:I23"/>
    <mergeCell ref="C29:O29"/>
    <mergeCell ref="C30:O30"/>
    <mergeCell ref="C31:O31"/>
    <mergeCell ref="C32:O32"/>
    <mergeCell ref="C33:O33"/>
    <mergeCell ref="C36:O36"/>
    <mergeCell ref="C37:O37"/>
    <mergeCell ref="C38:O38"/>
    <mergeCell ref="C39:O39"/>
    <mergeCell ref="C40:O40"/>
    <mergeCell ref="B42:O42"/>
    <mergeCell ref="B45:O45"/>
    <mergeCell ref="B46:O46"/>
    <mergeCell ref="B52:O52"/>
    <mergeCell ref="C41:O41"/>
    <mergeCell ref="B47:O47"/>
    <mergeCell ref="B48:O48"/>
    <mergeCell ref="B49:O49"/>
    <mergeCell ref="B50:O50"/>
    <mergeCell ref="B51:O51"/>
    <mergeCell ref="B43:N43"/>
    <mergeCell ref="B44:N44"/>
  </mergeCells>
  <pageMargins left="0.25" right="0.25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N71"/>
  <sheetViews>
    <sheetView tabSelected="1" zoomScale="80" zoomScaleNormal="80" zoomScaleSheetLayoutView="70" workbookViewId="0">
      <selection activeCell="B22" sqref="B22:R22"/>
    </sheetView>
  </sheetViews>
  <sheetFormatPr defaultColWidth="9.140625" defaultRowHeight="15" x14ac:dyDescent="0.25"/>
  <cols>
    <col min="1" max="1" width="8.42578125" style="33" customWidth="1"/>
    <col min="2" max="2" width="11.7109375" style="32" customWidth="1"/>
    <col min="3" max="3" width="48.85546875" style="32" customWidth="1"/>
    <col min="4" max="4" width="15.140625" style="32" customWidth="1"/>
    <col min="5" max="5" width="10" style="32" customWidth="1"/>
    <col min="6" max="6" width="14.140625" style="32" customWidth="1"/>
    <col min="7" max="8" width="18.85546875" style="32" customWidth="1"/>
    <col min="9" max="9" width="20.7109375" style="32" customWidth="1"/>
    <col min="10" max="10" width="19.140625" style="32" customWidth="1"/>
    <col min="11" max="11" width="23.7109375" style="32" customWidth="1"/>
    <col min="12" max="12" width="27.140625" style="32" customWidth="1"/>
    <col min="13" max="13" width="19.28515625" style="32" customWidth="1"/>
    <col min="14" max="14" width="21.140625" style="32" customWidth="1"/>
    <col min="15" max="15" width="17.140625" style="32" customWidth="1"/>
    <col min="16" max="16" width="21.7109375" style="32" customWidth="1"/>
    <col min="17" max="17" width="12.42578125" style="32" bestFit="1" customWidth="1"/>
    <col min="18" max="18" width="14.7109375" style="32" customWidth="1"/>
    <col min="19" max="19" width="13.5703125" style="32" customWidth="1"/>
    <col min="20" max="20" width="13.140625" style="32" customWidth="1"/>
    <col min="21" max="16384" width="9.140625" style="32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8" t="s">
        <v>37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</row>
    <row r="7" spans="2:40" s="2" customFormat="1" ht="15.75" x14ac:dyDescent="0.25"/>
    <row r="8" spans="2:40" s="2" customFormat="1" ht="15.75" x14ac:dyDescent="0.25">
      <c r="E8" s="12" t="s">
        <v>141</v>
      </c>
      <c r="F8" s="14"/>
      <c r="G8" s="14"/>
      <c r="H8" s="14"/>
      <c r="I8" s="14"/>
      <c r="J8" s="14"/>
      <c r="K8" s="14"/>
      <c r="L8" s="14"/>
    </row>
    <row r="9" spans="2:40" s="2" customFormat="1" ht="15.75" x14ac:dyDescent="0.25">
      <c r="E9" s="21" t="s">
        <v>10</v>
      </c>
      <c r="F9" s="21"/>
      <c r="G9" s="21"/>
      <c r="H9" s="21"/>
      <c r="I9" s="21"/>
      <c r="J9" s="21"/>
      <c r="K9" s="21"/>
      <c r="L9" s="21"/>
    </row>
    <row r="10" spans="2:40" s="2" customFormat="1" ht="15.75" x14ac:dyDescent="0.25">
      <c r="E10" s="5"/>
      <c r="F10" s="14"/>
      <c r="G10" s="14"/>
      <c r="H10" s="14"/>
      <c r="I10" s="14"/>
      <c r="J10" s="14"/>
      <c r="K10" s="14"/>
      <c r="L10" s="14"/>
    </row>
    <row r="11" spans="2:40" s="6" customFormat="1" ht="15.75" x14ac:dyDescent="0.25">
      <c r="E11" s="12" t="s">
        <v>155</v>
      </c>
      <c r="F11" s="9"/>
      <c r="G11" s="9"/>
      <c r="H11" s="9"/>
      <c r="I11" s="9"/>
      <c r="J11" s="9"/>
      <c r="K11" s="9"/>
      <c r="L11" s="9"/>
    </row>
    <row r="12" spans="2:40" s="25" customFormat="1" ht="15.75" x14ac:dyDescent="0.25">
      <c r="F12" s="26"/>
      <c r="G12" s="26"/>
      <c r="H12" s="26"/>
      <c r="I12" s="26"/>
      <c r="J12" s="26"/>
      <c r="K12" s="26"/>
      <c r="Q12" s="15"/>
      <c r="R12" s="15"/>
    </row>
    <row r="13" spans="2:40" s="25" customFormat="1" ht="15.75" x14ac:dyDescent="0.25">
      <c r="F13" s="26"/>
      <c r="G13" s="26"/>
      <c r="H13" s="26"/>
      <c r="I13" s="26"/>
      <c r="J13" s="26"/>
      <c r="K13" s="26"/>
      <c r="Q13" s="15"/>
      <c r="R13" s="15"/>
    </row>
    <row r="14" spans="2:40" s="25" customFormat="1" ht="15.75" x14ac:dyDescent="0.25">
      <c r="F14" s="26"/>
      <c r="G14" s="26"/>
      <c r="H14" s="26"/>
      <c r="I14" s="26"/>
      <c r="J14" s="26"/>
      <c r="K14" s="26"/>
      <c r="L14" s="99"/>
      <c r="Q14" s="15"/>
      <c r="R14" s="15"/>
    </row>
    <row r="15" spans="2:40" s="25" customFormat="1" ht="15.75" x14ac:dyDescent="0.25">
      <c r="E15" s="12"/>
      <c r="F15" s="26"/>
      <c r="G15" s="26"/>
      <c r="H15" s="26"/>
      <c r="I15" s="26"/>
      <c r="J15" s="26"/>
      <c r="K15" s="26"/>
      <c r="Q15" s="44"/>
      <c r="R15" s="44"/>
    </row>
    <row r="16" spans="2:40" s="7" customFormat="1" ht="44.25" customHeight="1" x14ac:dyDescent="0.25">
      <c r="B16" s="114" t="s">
        <v>22</v>
      </c>
      <c r="C16" s="114" t="s">
        <v>12</v>
      </c>
      <c r="D16" s="114" t="s">
        <v>11</v>
      </c>
      <c r="E16" s="114" t="s">
        <v>136</v>
      </c>
      <c r="F16" s="114" t="s">
        <v>137</v>
      </c>
      <c r="G16" s="114" t="s">
        <v>36</v>
      </c>
      <c r="H16" s="114"/>
      <c r="I16" s="114"/>
      <c r="J16" s="114"/>
      <c r="K16" s="114"/>
      <c r="L16" s="114" t="s">
        <v>138</v>
      </c>
      <c r="M16" s="114" t="s">
        <v>100</v>
      </c>
      <c r="N16" s="135" t="s">
        <v>35</v>
      </c>
      <c r="O16" s="135" t="s">
        <v>101</v>
      </c>
      <c r="P16" s="133" t="s">
        <v>34</v>
      </c>
      <c r="Q16" s="128" t="s">
        <v>151</v>
      </c>
      <c r="R16" s="128" t="s">
        <v>159</v>
      </c>
      <c r="S16" s="128" t="s">
        <v>160</v>
      </c>
      <c r="T16" s="128" t="s">
        <v>161</v>
      </c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</row>
    <row r="17" spans="1:20" s="42" customFormat="1" ht="121.5" customHeight="1" x14ac:dyDescent="0.25">
      <c r="A17" s="43"/>
      <c r="B17" s="114"/>
      <c r="C17" s="114"/>
      <c r="D17" s="114"/>
      <c r="E17" s="114"/>
      <c r="F17" s="114"/>
      <c r="G17" s="46" t="s">
        <v>39</v>
      </c>
      <c r="H17" s="46" t="s">
        <v>152</v>
      </c>
      <c r="I17" s="46" t="s">
        <v>42</v>
      </c>
      <c r="J17" s="31" t="s">
        <v>33</v>
      </c>
      <c r="K17" s="46" t="s">
        <v>139</v>
      </c>
      <c r="L17" s="114"/>
      <c r="M17" s="114"/>
      <c r="N17" s="135"/>
      <c r="O17" s="135"/>
      <c r="P17" s="133"/>
      <c r="Q17" s="129"/>
      <c r="R17" s="129"/>
      <c r="S17" s="129"/>
      <c r="T17" s="129"/>
    </row>
    <row r="18" spans="1:20" s="42" customFormat="1" ht="15.75" x14ac:dyDescent="0.25">
      <c r="A18" s="43"/>
      <c r="B18" s="31">
        <v>1</v>
      </c>
      <c r="C18" s="31">
        <v>2</v>
      </c>
      <c r="D18" s="31">
        <v>3</v>
      </c>
      <c r="E18" s="31">
        <v>4</v>
      </c>
      <c r="F18" s="31">
        <v>5</v>
      </c>
      <c r="G18" s="31">
        <v>6</v>
      </c>
      <c r="H18" s="31">
        <v>7</v>
      </c>
      <c r="I18" s="31">
        <v>8</v>
      </c>
      <c r="J18" s="31">
        <v>9</v>
      </c>
      <c r="K18" s="31">
        <v>10</v>
      </c>
      <c r="L18" s="31">
        <v>11</v>
      </c>
      <c r="M18" s="31">
        <v>12</v>
      </c>
      <c r="N18" s="31">
        <v>13</v>
      </c>
      <c r="O18" s="31">
        <v>14</v>
      </c>
      <c r="P18" s="31">
        <v>15</v>
      </c>
      <c r="Q18" s="104" t="s">
        <v>162</v>
      </c>
      <c r="R18" s="104" t="s">
        <v>40</v>
      </c>
      <c r="S18" s="104" t="s">
        <v>41</v>
      </c>
      <c r="T18" s="104" t="s">
        <v>163</v>
      </c>
    </row>
    <row r="19" spans="1:20" s="40" customFormat="1" ht="158.25" customHeight="1" x14ac:dyDescent="0.25">
      <c r="A19" s="41"/>
      <c r="B19" s="39" t="str">
        <f>'20.1'!B24</f>
        <v>1.2.1.1</v>
      </c>
      <c r="C19" s="39" t="str">
        <f>'20.1'!C24</f>
        <v>Оснащение потребителей электрической энергии в многоквартирных домах Ленинградской области интеллектуальными приборами учёта в 2024 году  14 166 шт.; в 2025 году - 21 140 шт.; в 2026 году - 15 730 шт.; в 2027 году 16 699 шт.</v>
      </c>
      <c r="D19" s="39" t="str">
        <f>'20.1'!D24</f>
        <v>K_15.01.0199</v>
      </c>
      <c r="E19" s="100">
        <v>2021</v>
      </c>
      <c r="F19" s="100">
        <v>2027</v>
      </c>
      <c r="G19" s="38">
        <f>'20.1'!U24/1000</f>
        <v>8701.8276409999999</v>
      </c>
      <c r="H19" s="38">
        <f>G19*1.2</f>
        <v>10442.1931692</v>
      </c>
      <c r="I19" s="139">
        <f>N19+O19*(Q19/P19*(100+B38)/200+R19/P19*(100+B39)/200*B38/100+S19/P19*(100+B40)/200*B38/100*B39/100+T19/P19*(100+B41)/200*B38/100*B39/100*B40/100)</f>
        <v>12075.465095716298</v>
      </c>
      <c r="J19" s="38">
        <f>'20.2'!M22/1000</f>
        <v>0</v>
      </c>
      <c r="K19" s="38">
        <f>I19+J19</f>
        <v>12075.465095716298</v>
      </c>
      <c r="L19" s="38">
        <f>P19+N19</f>
        <v>1717.9875574160001</v>
      </c>
      <c r="M19" s="96">
        <f>K19-L19</f>
        <v>10357.477538300298</v>
      </c>
      <c r="N19" s="38">
        <f>'[1]13'!$E$21+'[1]13'!$K$21</f>
        <v>417.03879225599997</v>
      </c>
      <c r="O19" s="38">
        <f>H19-N19</f>
        <v>10025.154376944</v>
      </c>
      <c r="P19" s="38">
        <f>SUM(Q19:T19)</f>
        <v>1300.94876516</v>
      </c>
      <c r="Q19" s="105">
        <f>'[1]13'!$O$21</f>
        <v>268.51934034999994</v>
      </c>
      <c r="R19" s="105">
        <f>'[1]13'!$Q$21</f>
        <v>447.08944253999994</v>
      </c>
      <c r="S19" s="105">
        <f>'[1]13'!$U$21</f>
        <v>267.94442141000002</v>
      </c>
      <c r="T19" s="105">
        <f>'[1]13'!$Y$21</f>
        <v>317.39556085999999</v>
      </c>
    </row>
    <row r="20" spans="1:20" s="62" customFormat="1" ht="15.75" customHeight="1" x14ac:dyDescent="0.25"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</row>
    <row r="21" spans="1:20" s="62" customFormat="1" ht="15.75" x14ac:dyDescent="0.25">
      <c r="B21" s="132"/>
      <c r="C21" s="132"/>
      <c r="D21" s="132"/>
      <c r="E21" s="132"/>
      <c r="F21" s="132"/>
      <c r="G21" s="132"/>
      <c r="H21" s="132"/>
      <c r="I21" s="132"/>
      <c r="J21" s="63"/>
      <c r="K21" s="63"/>
      <c r="L21" s="63"/>
      <c r="M21" s="63"/>
      <c r="Q21" s="63"/>
      <c r="R21" s="63"/>
    </row>
    <row r="22" spans="1:20" s="62" customFormat="1" ht="33.75" customHeight="1" x14ac:dyDescent="0.25"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</row>
    <row r="23" spans="1:20" s="34" customFormat="1" ht="11.25" x14ac:dyDescent="0.2">
      <c r="C23" s="35"/>
      <c r="D23" s="37"/>
      <c r="E23" s="36"/>
      <c r="G23" s="35"/>
      <c r="H23" s="35"/>
      <c r="I23" s="35"/>
      <c r="J23" s="35"/>
      <c r="K23" s="35"/>
      <c r="L23" s="35"/>
      <c r="M23" s="35"/>
      <c r="Q23" s="35"/>
      <c r="R23" s="35"/>
    </row>
    <row r="24" spans="1:20" s="34" customFormat="1" ht="11.25" x14ac:dyDescent="0.2">
      <c r="C24" s="35"/>
      <c r="D24" s="37"/>
      <c r="E24" s="36"/>
      <c r="G24" s="35"/>
      <c r="H24" s="35"/>
      <c r="I24" s="35"/>
      <c r="J24" s="35"/>
      <c r="K24" s="35"/>
      <c r="L24" s="35"/>
      <c r="M24" s="35"/>
      <c r="Q24" s="35"/>
      <c r="R24" s="35"/>
    </row>
    <row r="25" spans="1:20" s="34" customFormat="1" ht="15.75" x14ac:dyDescent="0.25">
      <c r="B25" s="60" t="s">
        <v>47</v>
      </c>
      <c r="C25" s="35"/>
      <c r="D25" s="37"/>
      <c r="E25" s="36"/>
      <c r="G25" s="35"/>
      <c r="H25" s="35"/>
      <c r="I25" s="35"/>
      <c r="J25" s="35"/>
      <c r="K25" s="35"/>
      <c r="L25" s="35"/>
      <c r="M25" s="35"/>
      <c r="Q25" s="35"/>
      <c r="R25" s="35"/>
    </row>
    <row r="26" spans="1:20" s="34" customFormat="1" ht="15.75" x14ac:dyDescent="0.2">
      <c r="B26" s="112" t="s">
        <v>135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</row>
    <row r="27" spans="1:20" s="58" customFormat="1" ht="33.75" customHeight="1" x14ac:dyDescent="0.25">
      <c r="B27" s="110" t="s">
        <v>97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</row>
    <row r="28" spans="1:20" s="58" customFormat="1" ht="15.75" x14ac:dyDescent="0.25">
      <c r="B28" s="130" t="s">
        <v>132</v>
      </c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</row>
    <row r="29" spans="1:20" s="58" customFormat="1" ht="36" customHeight="1" x14ac:dyDescent="0.25">
      <c r="B29" s="131" t="s">
        <v>114</v>
      </c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</row>
    <row r="30" spans="1:20" s="58" customFormat="1" ht="38.25" customHeight="1" x14ac:dyDescent="0.25">
      <c r="B30" s="110" t="s">
        <v>131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</row>
    <row r="31" spans="1:20" s="58" customFormat="1" ht="19.5" customHeight="1" x14ac:dyDescent="0.25">
      <c r="B31" s="110" t="s">
        <v>65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</row>
    <row r="32" spans="1:20" s="58" customFormat="1" ht="37.9" customHeight="1" x14ac:dyDescent="0.25">
      <c r="B32" s="130" t="s">
        <v>134</v>
      </c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</row>
    <row r="33" spans="1:18" s="58" customFormat="1" ht="15.75" x14ac:dyDescent="0.25">
      <c r="B33" s="130" t="s">
        <v>133</v>
      </c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</row>
    <row r="34" spans="1:18" s="58" customFormat="1" ht="35.25" customHeight="1" x14ac:dyDescent="0.25">
      <c r="B34" s="110" t="s">
        <v>66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</row>
    <row r="35" spans="1:18" s="58" customFormat="1" ht="21" customHeight="1" x14ac:dyDescent="0.25">
      <c r="B35" s="110" t="s">
        <v>67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</row>
    <row r="36" spans="1:18" s="58" customFormat="1" ht="21" customHeight="1" x14ac:dyDescent="0.25">
      <c r="B36" s="130" t="s">
        <v>113</v>
      </c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</row>
    <row r="37" spans="1:18" s="34" customFormat="1" ht="11.25" x14ac:dyDescent="0.2">
      <c r="C37" s="35"/>
      <c r="D37" s="37"/>
      <c r="E37" s="36"/>
      <c r="G37" s="35"/>
      <c r="H37" s="35"/>
      <c r="I37" s="35"/>
      <c r="J37" s="35"/>
      <c r="K37" s="35"/>
      <c r="L37" s="35"/>
      <c r="M37" s="35"/>
      <c r="Q37" s="35"/>
      <c r="R37" s="35"/>
    </row>
    <row r="38" spans="1:18" s="34" customFormat="1" ht="15.75" x14ac:dyDescent="0.25">
      <c r="A38" s="97">
        <v>2024</v>
      </c>
      <c r="B38" s="98">
        <f>'20.4'!C17</f>
        <v>109.11350326220534</v>
      </c>
      <c r="D38" s="37"/>
      <c r="E38" s="36"/>
      <c r="G38" s="35"/>
      <c r="H38" s="35"/>
      <c r="I38" s="35"/>
      <c r="J38" s="35"/>
      <c r="K38" s="35"/>
      <c r="L38" s="35"/>
      <c r="M38" s="35"/>
      <c r="Q38" s="35"/>
      <c r="R38" s="35"/>
    </row>
    <row r="39" spans="1:18" s="34" customFormat="1" ht="15.75" x14ac:dyDescent="0.25">
      <c r="A39" s="97">
        <v>2025</v>
      </c>
      <c r="B39" s="98">
        <f>'20.4'!D17</f>
        <v>107.81631706396419</v>
      </c>
      <c r="D39" s="37"/>
      <c r="E39" s="36"/>
      <c r="G39" s="35"/>
      <c r="H39" s="35"/>
      <c r="I39" s="35"/>
      <c r="J39" s="35"/>
      <c r="K39" s="35"/>
      <c r="L39" s="35"/>
      <c r="M39" s="35"/>
      <c r="Q39" s="35"/>
      <c r="R39" s="35"/>
    </row>
    <row r="40" spans="1:18" s="34" customFormat="1" ht="15.75" x14ac:dyDescent="0.25">
      <c r="A40" s="97">
        <v>2026</v>
      </c>
      <c r="B40" s="98">
        <f>'20.4'!E17</f>
        <v>105.26289686896166</v>
      </c>
      <c r="C40" s="35"/>
      <c r="D40" s="37"/>
      <c r="E40" s="36"/>
      <c r="G40" s="35"/>
      <c r="H40" s="35"/>
      <c r="I40" s="35"/>
      <c r="J40" s="35"/>
      <c r="K40" s="35"/>
      <c r="L40" s="35"/>
      <c r="M40" s="35"/>
      <c r="Q40" s="35"/>
      <c r="R40" s="35"/>
    </row>
    <row r="41" spans="1:18" s="34" customFormat="1" ht="15.75" x14ac:dyDescent="0.25">
      <c r="A41" s="97">
        <v>2027</v>
      </c>
      <c r="B41" s="98">
        <f>'20.4'!F17</f>
        <v>104.42089798933949</v>
      </c>
      <c r="C41" s="35"/>
      <c r="D41" s="37"/>
      <c r="E41" s="36"/>
      <c r="G41" s="35"/>
      <c r="H41" s="35"/>
      <c r="I41" s="35"/>
      <c r="J41" s="35"/>
      <c r="K41" s="35"/>
      <c r="L41" s="35"/>
      <c r="M41" s="35"/>
      <c r="Q41" s="35"/>
      <c r="R41" s="35"/>
    </row>
    <row r="42" spans="1:18" s="34" customFormat="1" ht="11.25" x14ac:dyDescent="0.2">
      <c r="C42" s="35"/>
      <c r="D42" s="37"/>
      <c r="E42" s="36"/>
      <c r="G42" s="35"/>
      <c r="H42" s="35"/>
      <c r="I42" s="35"/>
      <c r="J42" s="35"/>
      <c r="K42" s="35"/>
      <c r="L42" s="35"/>
      <c r="M42" s="35"/>
      <c r="Q42" s="35"/>
      <c r="R42" s="35"/>
    </row>
    <row r="43" spans="1:18" s="34" customFormat="1" ht="11.25" x14ac:dyDescent="0.2">
      <c r="C43" s="35"/>
      <c r="D43" s="37"/>
      <c r="E43" s="36"/>
      <c r="G43" s="35"/>
      <c r="H43" s="35"/>
      <c r="I43" s="35"/>
      <c r="J43" s="35"/>
      <c r="K43" s="35"/>
      <c r="L43" s="35"/>
      <c r="M43" s="35"/>
      <c r="Q43" s="35"/>
      <c r="R43" s="35"/>
    </row>
    <row r="44" spans="1:18" s="34" customFormat="1" ht="11.25" x14ac:dyDescent="0.2">
      <c r="C44" s="35"/>
      <c r="D44" s="37"/>
      <c r="E44" s="36"/>
      <c r="G44" s="35"/>
      <c r="H44" s="35"/>
      <c r="I44" s="35"/>
      <c r="J44" s="35"/>
      <c r="K44" s="35"/>
      <c r="L44" s="35"/>
      <c r="M44" s="35"/>
      <c r="Q44" s="35"/>
      <c r="R44" s="35"/>
    </row>
    <row r="45" spans="1:18" s="34" customFormat="1" ht="11.25" x14ac:dyDescent="0.2">
      <c r="C45" s="35"/>
      <c r="D45" s="37"/>
      <c r="E45" s="36"/>
      <c r="G45" s="35"/>
      <c r="H45" s="35"/>
      <c r="I45" s="35"/>
      <c r="J45" s="35"/>
      <c r="K45" s="35"/>
      <c r="L45" s="35"/>
      <c r="M45" s="35"/>
      <c r="Q45" s="35"/>
      <c r="R45" s="35"/>
    </row>
    <row r="46" spans="1:18" s="34" customFormat="1" ht="11.25" x14ac:dyDescent="0.2">
      <c r="C46" s="35"/>
      <c r="D46" s="37"/>
      <c r="E46" s="36"/>
      <c r="G46" s="35"/>
      <c r="H46" s="35"/>
      <c r="I46" s="35"/>
      <c r="J46" s="35"/>
      <c r="K46" s="35"/>
      <c r="L46" s="35"/>
      <c r="M46" s="35"/>
      <c r="Q46" s="35"/>
      <c r="R46" s="35"/>
    </row>
    <row r="47" spans="1:18" s="34" customFormat="1" ht="11.25" x14ac:dyDescent="0.2">
      <c r="C47" s="35"/>
      <c r="D47" s="37"/>
      <c r="E47" s="36"/>
      <c r="G47" s="35"/>
      <c r="H47" s="35"/>
      <c r="I47" s="35"/>
      <c r="J47" s="35"/>
      <c r="K47" s="35"/>
      <c r="L47" s="35"/>
      <c r="M47" s="35"/>
      <c r="Q47" s="35"/>
      <c r="R47" s="35"/>
    </row>
    <row r="48" spans="1:18" s="34" customFormat="1" ht="11.25" x14ac:dyDescent="0.2">
      <c r="C48" s="35"/>
      <c r="D48" s="37"/>
      <c r="E48" s="36"/>
      <c r="G48" s="35"/>
      <c r="H48" s="35"/>
      <c r="I48" s="35"/>
      <c r="J48" s="35"/>
      <c r="K48" s="35"/>
      <c r="L48" s="35"/>
      <c r="M48" s="35"/>
      <c r="Q48" s="35"/>
      <c r="R48" s="35"/>
    </row>
    <row r="49" spans="3:18" s="34" customFormat="1" ht="11.25" x14ac:dyDescent="0.2">
      <c r="C49" s="35"/>
      <c r="D49" s="37"/>
      <c r="E49" s="36"/>
      <c r="G49" s="35"/>
      <c r="H49" s="35"/>
      <c r="I49" s="35"/>
      <c r="J49" s="35"/>
      <c r="K49" s="35"/>
      <c r="L49" s="35"/>
      <c r="M49" s="35"/>
      <c r="Q49" s="35"/>
      <c r="R49" s="35"/>
    </row>
    <row r="50" spans="3:18" s="34" customFormat="1" ht="11.25" x14ac:dyDescent="0.2">
      <c r="C50" s="35"/>
      <c r="D50" s="37"/>
      <c r="E50" s="36"/>
      <c r="G50" s="35"/>
      <c r="H50" s="35"/>
      <c r="I50" s="35"/>
      <c r="J50" s="35"/>
      <c r="K50" s="35"/>
      <c r="L50" s="35"/>
      <c r="M50" s="35"/>
      <c r="Q50" s="35"/>
      <c r="R50" s="35"/>
    </row>
    <row r="51" spans="3:18" s="34" customFormat="1" ht="11.25" x14ac:dyDescent="0.2">
      <c r="C51" s="35"/>
      <c r="D51" s="37"/>
      <c r="E51" s="36"/>
      <c r="G51" s="35"/>
      <c r="H51" s="35"/>
      <c r="I51" s="35"/>
      <c r="J51" s="35"/>
      <c r="K51" s="35"/>
      <c r="L51" s="35"/>
      <c r="M51" s="35"/>
      <c r="Q51" s="35"/>
      <c r="R51" s="35"/>
    </row>
    <row r="52" spans="3:18" s="34" customFormat="1" ht="11.25" x14ac:dyDescent="0.2">
      <c r="C52" s="35"/>
      <c r="D52" s="37"/>
      <c r="E52" s="36"/>
      <c r="G52" s="35"/>
      <c r="H52" s="35"/>
      <c r="I52" s="35"/>
      <c r="J52" s="35"/>
      <c r="K52" s="35"/>
      <c r="L52" s="35"/>
      <c r="M52" s="35"/>
      <c r="Q52" s="35"/>
      <c r="R52" s="35"/>
    </row>
    <row r="53" spans="3:18" s="34" customFormat="1" ht="11.25" x14ac:dyDescent="0.2">
      <c r="C53" s="35"/>
      <c r="D53" s="37"/>
      <c r="E53" s="36"/>
      <c r="G53" s="35"/>
      <c r="H53" s="35"/>
      <c r="I53" s="35"/>
      <c r="J53" s="35"/>
      <c r="K53" s="35"/>
      <c r="L53" s="35"/>
      <c r="M53" s="35"/>
      <c r="Q53" s="35"/>
      <c r="R53" s="35"/>
    </row>
    <row r="54" spans="3:18" s="34" customFormat="1" ht="11.25" x14ac:dyDescent="0.2">
      <c r="C54" s="35"/>
      <c r="D54" s="37"/>
      <c r="E54" s="36"/>
      <c r="G54" s="35"/>
      <c r="H54" s="35"/>
      <c r="I54" s="35"/>
      <c r="J54" s="35"/>
      <c r="K54" s="35"/>
      <c r="L54" s="35"/>
      <c r="M54" s="35"/>
      <c r="Q54" s="35"/>
      <c r="R54" s="35"/>
    </row>
    <row r="55" spans="3:18" s="34" customFormat="1" ht="11.25" x14ac:dyDescent="0.2">
      <c r="C55" s="35"/>
      <c r="D55" s="37"/>
      <c r="E55" s="36"/>
      <c r="G55" s="35"/>
      <c r="H55" s="35"/>
      <c r="I55" s="35"/>
      <c r="J55" s="35"/>
      <c r="K55" s="35"/>
      <c r="L55" s="35"/>
      <c r="M55" s="35"/>
      <c r="Q55" s="35"/>
      <c r="R55" s="35"/>
    </row>
    <row r="56" spans="3:18" s="34" customFormat="1" ht="11.25" x14ac:dyDescent="0.2">
      <c r="C56" s="35"/>
      <c r="D56" s="37"/>
      <c r="E56" s="36"/>
      <c r="G56" s="35"/>
      <c r="H56" s="35"/>
      <c r="I56" s="35"/>
      <c r="J56" s="35"/>
      <c r="K56" s="35"/>
      <c r="L56" s="35"/>
      <c r="M56" s="35"/>
      <c r="Q56" s="35"/>
      <c r="R56" s="35"/>
    </row>
    <row r="57" spans="3:18" s="34" customFormat="1" ht="11.25" x14ac:dyDescent="0.2">
      <c r="C57" s="35"/>
      <c r="D57" s="37"/>
      <c r="E57" s="36"/>
      <c r="G57" s="35"/>
      <c r="H57" s="35"/>
      <c r="I57" s="35"/>
      <c r="J57" s="35"/>
      <c r="K57" s="35"/>
      <c r="L57" s="35"/>
      <c r="M57" s="35"/>
      <c r="Q57" s="35"/>
      <c r="R57" s="35"/>
    </row>
    <row r="58" spans="3:18" s="34" customFormat="1" ht="11.25" x14ac:dyDescent="0.2">
      <c r="C58" s="35"/>
      <c r="D58" s="37"/>
      <c r="E58" s="36"/>
      <c r="G58" s="35"/>
      <c r="H58" s="35"/>
      <c r="I58" s="35"/>
      <c r="J58" s="35"/>
      <c r="K58" s="35"/>
      <c r="L58" s="35"/>
      <c r="M58" s="35"/>
      <c r="Q58" s="35"/>
      <c r="R58" s="35"/>
    </row>
    <row r="59" spans="3:18" s="34" customFormat="1" ht="11.25" x14ac:dyDescent="0.2">
      <c r="C59" s="35"/>
      <c r="D59" s="37"/>
      <c r="E59" s="36"/>
      <c r="G59" s="35"/>
      <c r="H59" s="35"/>
      <c r="I59" s="35"/>
      <c r="J59" s="35"/>
      <c r="K59" s="35"/>
      <c r="L59" s="35"/>
      <c r="M59" s="35"/>
      <c r="Q59" s="35"/>
      <c r="R59" s="35"/>
    </row>
    <row r="60" spans="3:18" s="34" customFormat="1" ht="11.25" x14ac:dyDescent="0.2">
      <c r="C60" s="35"/>
      <c r="D60" s="37"/>
      <c r="E60" s="36"/>
      <c r="G60" s="35"/>
      <c r="H60" s="35"/>
      <c r="I60" s="35"/>
      <c r="J60" s="35"/>
      <c r="K60" s="35"/>
      <c r="L60" s="35"/>
      <c r="M60" s="35"/>
      <c r="Q60" s="35"/>
      <c r="R60" s="35"/>
    </row>
    <row r="61" spans="3:18" s="34" customFormat="1" ht="11.25" x14ac:dyDescent="0.2">
      <c r="C61" s="35"/>
      <c r="D61" s="37"/>
      <c r="E61" s="36"/>
      <c r="G61" s="35"/>
      <c r="H61" s="35"/>
      <c r="I61" s="35"/>
      <c r="J61" s="35"/>
      <c r="K61" s="35"/>
      <c r="L61" s="35"/>
      <c r="M61" s="35"/>
      <c r="Q61" s="35"/>
      <c r="R61" s="35"/>
    </row>
    <row r="62" spans="3:18" s="34" customFormat="1" ht="11.25" x14ac:dyDescent="0.2">
      <c r="C62" s="35"/>
      <c r="D62" s="37"/>
      <c r="E62" s="36"/>
      <c r="G62" s="35"/>
      <c r="H62" s="35"/>
      <c r="I62" s="35"/>
      <c r="J62" s="35"/>
      <c r="K62" s="35"/>
      <c r="L62" s="35"/>
      <c r="M62" s="35"/>
      <c r="Q62" s="35"/>
      <c r="R62" s="35"/>
    </row>
    <row r="63" spans="3:18" s="34" customFormat="1" ht="11.25" x14ac:dyDescent="0.2">
      <c r="C63" s="35"/>
      <c r="D63" s="37"/>
      <c r="E63" s="36"/>
      <c r="G63" s="35"/>
      <c r="H63" s="35"/>
      <c r="I63" s="35"/>
      <c r="J63" s="35"/>
      <c r="K63" s="35"/>
      <c r="L63" s="35"/>
      <c r="M63" s="35"/>
      <c r="Q63" s="35"/>
      <c r="R63" s="35"/>
    </row>
    <row r="64" spans="3:18" s="34" customFormat="1" ht="11.25" x14ac:dyDescent="0.2">
      <c r="C64" s="35"/>
      <c r="D64" s="37"/>
      <c r="E64" s="36"/>
      <c r="G64" s="35"/>
      <c r="H64" s="35"/>
      <c r="I64" s="35"/>
      <c r="J64" s="35"/>
      <c r="K64" s="35"/>
      <c r="L64" s="35"/>
      <c r="M64" s="35"/>
      <c r="Q64" s="35"/>
      <c r="R64" s="35"/>
    </row>
    <row r="65" spans="3:18" s="34" customFormat="1" ht="11.25" x14ac:dyDescent="0.2">
      <c r="C65" s="35"/>
      <c r="D65" s="37"/>
      <c r="E65" s="36"/>
      <c r="G65" s="35"/>
      <c r="H65" s="35"/>
      <c r="I65" s="35"/>
      <c r="J65" s="35"/>
      <c r="K65" s="35"/>
      <c r="L65" s="35"/>
      <c r="M65" s="35"/>
      <c r="Q65" s="35"/>
      <c r="R65" s="35"/>
    </row>
    <row r="66" spans="3:18" s="34" customFormat="1" ht="11.25" x14ac:dyDescent="0.2">
      <c r="C66" s="35"/>
      <c r="D66" s="37"/>
      <c r="E66" s="36"/>
      <c r="G66" s="35"/>
      <c r="H66" s="35"/>
      <c r="I66" s="35"/>
      <c r="J66" s="35"/>
      <c r="K66" s="35"/>
      <c r="L66" s="35"/>
      <c r="M66" s="35"/>
      <c r="Q66" s="35"/>
      <c r="R66" s="35"/>
    </row>
    <row r="67" spans="3:18" s="34" customFormat="1" ht="11.25" x14ac:dyDescent="0.2">
      <c r="C67" s="35"/>
      <c r="D67" s="37"/>
      <c r="E67" s="36"/>
      <c r="G67" s="35"/>
      <c r="H67" s="35"/>
      <c r="I67" s="35"/>
      <c r="J67" s="35"/>
      <c r="K67" s="35"/>
      <c r="L67" s="35"/>
      <c r="M67" s="35"/>
      <c r="Q67" s="35"/>
      <c r="R67" s="35"/>
    </row>
    <row r="68" spans="3:18" s="34" customFormat="1" ht="11.25" x14ac:dyDescent="0.2">
      <c r="C68" s="35"/>
      <c r="D68" s="37"/>
      <c r="E68" s="36"/>
      <c r="G68" s="35"/>
      <c r="H68" s="35"/>
      <c r="I68" s="35"/>
      <c r="J68" s="35"/>
      <c r="K68" s="35"/>
      <c r="L68" s="35"/>
      <c r="M68" s="35"/>
      <c r="Q68" s="35"/>
      <c r="R68" s="35"/>
    </row>
    <row r="69" spans="3:18" s="34" customFormat="1" ht="11.25" x14ac:dyDescent="0.2">
      <c r="C69" s="35"/>
      <c r="D69" s="37"/>
      <c r="E69" s="36"/>
      <c r="G69" s="35"/>
      <c r="H69" s="35"/>
      <c r="I69" s="35"/>
      <c r="J69" s="35"/>
      <c r="K69" s="35"/>
      <c r="L69" s="35"/>
      <c r="M69" s="35"/>
      <c r="Q69" s="35"/>
      <c r="R69" s="35"/>
    </row>
    <row r="70" spans="3:18" s="34" customFormat="1" ht="11.25" x14ac:dyDescent="0.2">
      <c r="C70" s="35"/>
      <c r="D70" s="37"/>
      <c r="E70" s="36"/>
      <c r="G70" s="35"/>
      <c r="H70" s="35"/>
      <c r="I70" s="35"/>
      <c r="J70" s="35"/>
      <c r="K70" s="35"/>
      <c r="L70" s="35"/>
      <c r="M70" s="35"/>
      <c r="Q70" s="35"/>
      <c r="R70" s="35"/>
    </row>
    <row r="71" spans="3:18" s="34" customFormat="1" ht="11.25" x14ac:dyDescent="0.2">
      <c r="C71" s="35"/>
      <c r="D71" s="37"/>
      <c r="E71" s="36"/>
      <c r="G71" s="35"/>
      <c r="H71" s="35"/>
      <c r="I71" s="35"/>
      <c r="J71" s="35"/>
      <c r="K71" s="35"/>
      <c r="L71" s="35"/>
      <c r="M71" s="35"/>
      <c r="Q71" s="35"/>
      <c r="R71" s="35"/>
    </row>
  </sheetData>
  <mergeCells count="31"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6:R36"/>
    <mergeCell ref="B35:R35"/>
    <mergeCell ref="B31:R31"/>
    <mergeCell ref="B32:R32"/>
    <mergeCell ref="B33:R33"/>
    <mergeCell ref="B34:R34"/>
    <mergeCell ref="B30:R30"/>
    <mergeCell ref="B28:R28"/>
    <mergeCell ref="B29:R29"/>
    <mergeCell ref="B21:I21"/>
    <mergeCell ref="P16:P17"/>
    <mergeCell ref="B20:R20"/>
    <mergeCell ref="B22:R22"/>
    <mergeCell ref="B26:R26"/>
    <mergeCell ref="S16:S17"/>
    <mergeCell ref="T16:T17"/>
    <mergeCell ref="Q16:Q17"/>
    <mergeCell ref="R16:R17"/>
    <mergeCell ref="B27:R2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B4:V39"/>
  <sheetViews>
    <sheetView zoomScale="70" zoomScaleNormal="70" zoomScaleSheetLayoutView="55" workbookViewId="0">
      <selection activeCell="C17" sqref="C17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65" t="s">
        <v>108</v>
      </c>
    </row>
    <row r="5" spans="2:11" ht="18.75" x14ac:dyDescent="0.3">
      <c r="B5" s="65"/>
    </row>
    <row r="6" spans="2:11" ht="18.75" x14ac:dyDescent="0.3">
      <c r="B6" s="65"/>
    </row>
    <row r="7" spans="2:11" ht="15.75" x14ac:dyDescent="0.25">
      <c r="B7" s="12" t="s">
        <v>141</v>
      </c>
      <c r="C7" s="14"/>
      <c r="D7" s="14"/>
      <c r="E7" s="66"/>
      <c r="F7" s="66"/>
      <c r="G7" s="66"/>
      <c r="H7" s="66"/>
      <c r="I7" s="66"/>
    </row>
    <row r="8" spans="2:11" x14ac:dyDescent="0.25">
      <c r="B8" s="21" t="s">
        <v>10</v>
      </c>
      <c r="C8" s="21"/>
      <c r="D8" s="21"/>
      <c r="E8" s="66"/>
      <c r="F8" s="66"/>
      <c r="G8" s="66"/>
      <c r="H8" s="66"/>
      <c r="I8" s="66"/>
    </row>
    <row r="9" spans="2:11" ht="15.75" x14ac:dyDescent="0.25">
      <c r="B9" s="5"/>
      <c r="C9" s="66"/>
      <c r="D9" s="66"/>
      <c r="E9" s="66"/>
      <c r="F9" s="66"/>
      <c r="G9" s="66"/>
      <c r="H9" s="66"/>
      <c r="I9" s="66"/>
    </row>
    <row r="10" spans="2:11" ht="15.75" x14ac:dyDescent="0.25">
      <c r="B10" s="12" t="s">
        <v>155</v>
      </c>
      <c r="C10" s="66"/>
      <c r="D10" s="66"/>
      <c r="E10" s="66"/>
      <c r="F10" s="66"/>
      <c r="G10" s="66"/>
      <c r="H10" s="66"/>
      <c r="I10" s="66"/>
    </row>
    <row r="11" spans="2:11" x14ac:dyDescent="0.25">
      <c r="B11" s="66"/>
      <c r="C11" s="66"/>
      <c r="D11" s="66"/>
      <c r="E11" s="66"/>
      <c r="F11" s="66"/>
      <c r="G11" s="66"/>
      <c r="H11" s="66"/>
      <c r="I11" s="66"/>
    </row>
    <row r="12" spans="2:11" x14ac:dyDescent="0.25">
      <c r="B12" s="66"/>
      <c r="C12" s="66"/>
      <c r="D12" s="66"/>
      <c r="E12" s="66"/>
      <c r="F12" s="66"/>
      <c r="G12" s="66"/>
      <c r="H12" s="66"/>
      <c r="I12" s="66"/>
    </row>
    <row r="13" spans="2:11" x14ac:dyDescent="0.25">
      <c r="B13" s="66"/>
      <c r="C13" s="66"/>
      <c r="D13" s="66"/>
      <c r="E13" s="66"/>
      <c r="F13" s="66"/>
      <c r="G13" s="66"/>
      <c r="H13" s="66"/>
      <c r="I13" s="66"/>
    </row>
    <row r="14" spans="2:11" x14ac:dyDescent="0.25">
      <c r="B14" s="66"/>
      <c r="C14" s="66"/>
      <c r="D14" s="66"/>
      <c r="E14" s="66"/>
      <c r="F14" s="66"/>
      <c r="G14" s="66"/>
      <c r="H14" s="66"/>
      <c r="I14" s="66"/>
    </row>
    <row r="15" spans="2:11" ht="15" customHeight="1" x14ac:dyDescent="0.25">
      <c r="B15" s="136" t="s">
        <v>1</v>
      </c>
      <c r="C15" s="138" t="s">
        <v>158</v>
      </c>
      <c r="D15" s="138"/>
      <c r="E15" s="138"/>
      <c r="F15" s="138"/>
      <c r="H15" s="67"/>
      <c r="I15" s="67"/>
      <c r="J15" s="78"/>
      <c r="K15" s="78"/>
    </row>
    <row r="16" spans="2:11" ht="15.75" x14ac:dyDescent="0.25">
      <c r="B16" s="136"/>
      <c r="C16" s="106">
        <v>2024</v>
      </c>
      <c r="D16" s="106">
        <v>2025</v>
      </c>
      <c r="E16" s="106">
        <v>2026</v>
      </c>
      <c r="F16" s="106">
        <v>2027</v>
      </c>
      <c r="H16" s="67"/>
      <c r="I16" s="67"/>
      <c r="J16" s="78"/>
      <c r="K16" s="78"/>
    </row>
    <row r="17" spans="2:22" ht="15.75" x14ac:dyDescent="0.25">
      <c r="B17" s="102" t="s">
        <v>109</v>
      </c>
      <c r="C17" s="103">
        <f>'[5]Дефл год Базовый Сайт'!C$90</f>
        <v>109.11350326220534</v>
      </c>
      <c r="D17" s="103">
        <f>'[5]Дефл год Базовый Сайт'!D$90</f>
        <v>107.81631706396419</v>
      </c>
      <c r="E17" s="103">
        <f>'[5]Дефл год Базовый Сайт'!E$90</f>
        <v>105.26289686896166</v>
      </c>
      <c r="F17" s="103">
        <f>'[5]Дефл год Базовый Сайт'!F$90</f>
        <v>104.42089798933949</v>
      </c>
      <c r="H17" s="67"/>
      <c r="I17" s="67"/>
      <c r="J17" s="78"/>
      <c r="K17" s="78"/>
    </row>
    <row r="18" spans="2:22" ht="15.75" x14ac:dyDescent="0.25">
      <c r="B18" s="76"/>
      <c r="C18" s="69"/>
      <c r="D18" s="69"/>
      <c r="E18" s="69"/>
      <c r="F18" s="69"/>
      <c r="G18" s="69"/>
      <c r="H18" s="67"/>
      <c r="I18" s="67"/>
      <c r="J18" s="78"/>
      <c r="K18" s="78"/>
    </row>
    <row r="19" spans="2:22" ht="15.75" x14ac:dyDescent="0.25">
      <c r="B19" s="77" t="s">
        <v>47</v>
      </c>
      <c r="C19" s="67"/>
      <c r="D19" s="67"/>
      <c r="E19" s="67"/>
      <c r="F19" s="67"/>
      <c r="G19" s="67"/>
      <c r="H19" s="67"/>
      <c r="I19" s="67"/>
      <c r="J19" s="78"/>
      <c r="K19" s="78"/>
    </row>
    <row r="20" spans="2:22" s="75" customFormat="1" ht="60.75" customHeight="1" x14ac:dyDescent="0.25">
      <c r="B20" s="137" t="s">
        <v>110</v>
      </c>
      <c r="C20" s="137"/>
      <c r="D20" s="137"/>
      <c r="E20" s="137"/>
      <c r="F20" s="137"/>
      <c r="G20" s="137"/>
      <c r="H20" s="137"/>
      <c r="I20" s="137"/>
      <c r="J20" s="74"/>
      <c r="K20" s="74"/>
      <c r="L20" s="74"/>
      <c r="M20" s="74"/>
      <c r="Q20" s="74"/>
      <c r="R20" s="74"/>
      <c r="S20" s="74"/>
      <c r="T20" s="74"/>
      <c r="U20" s="74"/>
      <c r="V20" s="74"/>
    </row>
    <row r="21" spans="2:22" s="75" customFormat="1" ht="40.5" customHeight="1" x14ac:dyDescent="0.25">
      <c r="B21" s="137" t="s">
        <v>111</v>
      </c>
      <c r="C21" s="137"/>
      <c r="D21" s="137"/>
      <c r="E21" s="137"/>
      <c r="F21" s="137"/>
      <c r="G21" s="137"/>
      <c r="H21" s="137"/>
      <c r="I21" s="137"/>
      <c r="J21" s="74"/>
      <c r="K21" s="74"/>
      <c r="L21" s="74"/>
      <c r="M21" s="74"/>
      <c r="Q21" s="74"/>
      <c r="R21" s="74"/>
      <c r="S21" s="74"/>
      <c r="T21" s="74"/>
      <c r="U21" s="74"/>
      <c r="V21" s="74"/>
    </row>
    <row r="22" spans="2:22" s="72" customFormat="1" ht="207.75" customHeight="1" x14ac:dyDescent="0.25">
      <c r="B22" s="110" t="s">
        <v>112</v>
      </c>
      <c r="C22" s="110"/>
      <c r="D22" s="110"/>
      <c r="E22" s="110"/>
      <c r="F22" s="110"/>
      <c r="G22" s="110"/>
      <c r="H22" s="110"/>
      <c r="I22" s="110"/>
      <c r="J22" s="79"/>
      <c r="K22" s="79"/>
    </row>
    <row r="23" spans="2:22" s="72" customFormat="1" x14ac:dyDescent="0.25">
      <c r="B23" s="73"/>
      <c r="C23" s="73"/>
      <c r="D23" s="73"/>
      <c r="E23" s="73"/>
      <c r="F23" s="73"/>
      <c r="G23" s="73"/>
      <c r="H23" s="73"/>
      <c r="I23" s="73"/>
    </row>
    <row r="24" spans="2:22" s="72" customFormat="1" x14ac:dyDescent="0.25"/>
    <row r="35" spans="3:7" x14ac:dyDescent="0.25">
      <c r="C35" s="68"/>
      <c r="D35" s="68"/>
      <c r="E35" s="68"/>
      <c r="F35" s="68"/>
      <c r="G35" s="68"/>
    </row>
    <row r="36" spans="3:7" x14ac:dyDescent="0.25">
      <c r="C36" s="68"/>
      <c r="D36" s="68"/>
      <c r="E36" s="68"/>
      <c r="F36" s="68"/>
      <c r="G36" s="68"/>
    </row>
    <row r="37" spans="3:7" ht="15.75" x14ac:dyDescent="0.25">
      <c r="C37" s="22"/>
      <c r="D37" s="22"/>
      <c r="E37" s="22"/>
      <c r="F37" s="22"/>
      <c r="G37" s="68"/>
    </row>
    <row r="38" spans="3:7" ht="15.75" x14ac:dyDescent="0.25">
      <c r="C38" s="69"/>
      <c r="D38" s="69"/>
      <c r="E38" s="69"/>
      <c r="F38" s="69"/>
      <c r="G38" s="68"/>
    </row>
    <row r="39" spans="3:7" ht="15.75" x14ac:dyDescent="0.25">
      <c r="C39" s="70"/>
      <c r="D39" s="71"/>
      <c r="E39" s="70"/>
      <c r="F39" s="70"/>
      <c r="G39" s="68"/>
    </row>
  </sheetData>
  <mergeCells count="5">
    <mergeCell ref="B15:B16"/>
    <mergeCell ref="B20:I20"/>
    <mergeCell ref="B21:I21"/>
    <mergeCell ref="B22:I22"/>
    <mergeCell ref="C15:F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Воронин Андрей Николаевич</cp:lastModifiedBy>
  <cp:lastPrinted>2022-02-04T17:27:26Z</cp:lastPrinted>
  <dcterms:created xsi:type="dcterms:W3CDTF">2018-08-07T02:20:41Z</dcterms:created>
  <dcterms:modified xsi:type="dcterms:W3CDTF">2024-10-29T10:54:56Z</dcterms:modified>
</cp:coreProperties>
</file>