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oek.local\Shares\Files\17 Департамент строительства\07 Папки пользователей\Сметный сектор\2024\Ленинградская область\ПС Ручьи\ИП\Корректировка ИП\"/>
    </mc:Choice>
  </mc:AlternateContent>
  <xr:revisionPtr revIDLastSave="0" documentId="13_ncr:1_{9E352F57-0306-4E08-875C-DFAF6B6E17AF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20.1" sheetId="1" r:id="rId1"/>
    <sheet name="20.2" sheetId="2" r:id="rId2"/>
    <sheet name="20.3" sheetId="3" r:id="rId3"/>
    <sheet name="20.4" sheetId="4" r:id="rId4"/>
  </sheets>
  <definedNames>
    <definedName name="Print_Titles" localSheetId="0">'20.1'!$13:$13</definedName>
    <definedName name="_xlnm.Print_Area" localSheetId="0">'20.1'!$A$1:$U$30</definedName>
    <definedName name="_xlnm.Print_Area" localSheetId="1">'20.2'!$A$1:$O$19</definedName>
    <definedName name="_xlnm.Print_Area" localSheetId="2">'20.3'!$A$1:$T$21</definedName>
    <definedName name="_xlnm.Print_Area" localSheetId="3">'20.4'!$A$1:$H$19</definedName>
  </definedNames>
  <calcPr calcId="191029" iterate="1" iterateDelta="1.0000000000000001E-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3" l="1"/>
  <c r="Q13" i="3"/>
  <c r="L13" i="3"/>
  <c r="M12" i="2"/>
  <c r="M14" i="2"/>
  <c r="M13" i="2"/>
  <c r="S14" i="3"/>
  <c r="T14" i="3"/>
  <c r="T15" i="3"/>
  <c r="S15" i="3"/>
  <c r="P15" i="3"/>
  <c r="L15" i="3"/>
  <c r="M15" i="3" s="1"/>
  <c r="O15" i="3"/>
  <c r="K15" i="3"/>
  <c r="K13" i="3"/>
  <c r="I15" i="3"/>
  <c r="I14" i="3"/>
  <c r="I13" i="3"/>
  <c r="H13" i="4"/>
  <c r="G13" i="4"/>
  <c r="F13" i="4"/>
  <c r="E13" i="4"/>
  <c r="H15" i="3"/>
  <c r="T25" i="1"/>
  <c r="T26" i="1" s="1"/>
  <c r="T17" i="1"/>
  <c r="T16" i="1"/>
  <c r="T15" i="1" l="1"/>
  <c r="H13" i="3"/>
  <c r="H14" i="3"/>
  <c r="T22" i="1" l="1"/>
  <c r="O21" i="1"/>
  <c r="T21" i="1" s="1"/>
  <c r="O20" i="1"/>
  <c r="T20" i="1" s="1"/>
  <c r="T23" i="1" l="1"/>
  <c r="T14" i="1" l="1"/>
  <c r="T18" i="1" s="1"/>
  <c r="P14" i="3" l="1"/>
  <c r="P13" i="3"/>
  <c r="O14" i="3"/>
  <c r="K14" i="3" l="1"/>
  <c r="M14" i="3" s="1"/>
  <c r="O13" i="3"/>
  <c r="M13" i="3"/>
</calcChain>
</file>

<file path=xl/sharedStrings.xml><?xml version="1.0" encoding="utf-8"?>
<sst xmlns="http://schemas.openxmlformats.org/spreadsheetml/2006/main" count="384" uniqueCount="194">
  <si>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</si>
  <si>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</si>
  <si>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Инвестиционная программа  АО "ОЭК"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</si>
  <si>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</si>
  <si>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</si>
  <si>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</si>
  <si>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</si>
  <si>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</si>
  <si>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</si>
  <si>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 xml:space="preserve">Номер этапа строительства
(реализации проекта) </t>
  </si>
  <si>
    <t>Текущая стадия реализации (этапа) инвестиционного проекта (строительства объекта)</t>
  </si>
  <si>
    <t>Планируемый (фактический) срок ввода объекта в эксплуатацию, год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</si>
  <si>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</si>
  <si>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</si>
  <si>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</si>
  <si>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</si>
  <si>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</si>
  <si>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</si>
  <si>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</si>
  <si>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Субъект Российской Федерации, на территории которого реализуется технологическое решение (мероприятие)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</si>
  <si>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</si>
  <si>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</si>
  <si>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</si>
  <si>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</si>
  <si>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</si>
  <si>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</si>
  <si>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</si>
  <si>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нд</t>
  </si>
  <si>
    <t>П</t>
  </si>
  <si>
    <t>Техническое задание</t>
  </si>
  <si>
    <t>б/н</t>
  </si>
  <si>
    <t>1</t>
  </si>
  <si>
    <t>Итого объем финансовых потребностей по инвестиционному проекту, тыс. рублей</t>
  </si>
  <si>
    <t>1 объект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</si>
  <si>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</si>
  <si>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</si>
  <si>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</si>
  <si>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</si>
  <si>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</si>
  <si>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</si>
  <si>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</si>
  <si>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</si>
  <si>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</si>
  <si>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</si>
  <si>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</si>
  <si>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</si>
  <si>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</si>
  <si>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</si>
  <si>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</si>
  <si>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</si>
  <si>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</si>
  <si>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</si>
  <si>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</si>
  <si>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</si>
  <si>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</si>
  <si>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</si>
  <si>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</si>
  <si>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</si>
  <si>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</si>
  <si>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</si>
  <si>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</si>
  <si>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</si>
  <si>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</si>
  <si>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</si>
  <si>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</si>
  <si>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</si>
  <si>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</si>
  <si>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</si>
  <si>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</si>
  <si>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</si>
  <si>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</si>
  <si>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</si>
  <si>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</si>
  <si>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</si>
  <si>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</si>
  <si>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</si>
  <si>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Инвестиционная программа АО "ОЭК"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</si>
  <si>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</si>
  <si>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</si>
  <si>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</si>
  <si>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</si>
  <si>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</si>
  <si>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</si>
  <si>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</si>
  <si>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</si>
  <si>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</si>
  <si>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</si>
  <si>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</si>
  <si>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</si>
  <si>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</si>
  <si>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</si>
  <si>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</si>
  <si>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</si>
  <si>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</si>
  <si>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</si>
  <si>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</si>
  <si>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</si>
  <si>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</si>
  <si>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</si>
  <si>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</si>
  <si>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</si>
  <si>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</si>
  <si>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</si>
  <si>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</si>
  <si>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</si>
  <si>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</si>
  <si>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</si>
  <si>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</si>
  <si>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</si>
  <si>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</si>
  <si>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</si>
  <si>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</si>
  <si>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</si>
  <si>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</si>
  <si>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</si>
  <si>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</si>
  <si>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</si>
  <si>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</si>
  <si>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</si>
  <si>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</si>
  <si>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</si>
  <si>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</si>
  <si>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</si>
  <si>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</si>
  <si>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indexed="64"/>
        <rFont val="Times New Roman"/>
        <family val="1"/>
        <charset val="204"/>
      </rPr>
      <t>УНЦ</t>
    </r>
    <r>
      <rPr>
        <sz val="12"/>
        <color indexed="64"/>
        <rFont val="Times New Roman"/>
        <family val="1"/>
        <charset val="204"/>
      </rPr>
      <t>d в текущих ценах, млн рублей (с НДС) (данные формы 2 - п.16.3 (16.1))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</si>
  <si>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</si>
  <si>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</si>
  <si>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indexed="64"/>
        <rFont val="Times New Roman"/>
        <family val="1"/>
        <charset val="204"/>
      </rPr>
      <t>ПР</t>
    </r>
    <r>
      <rPr>
        <vertAlign val="superscript"/>
        <sz val="12"/>
        <color indexed="64"/>
        <rFont val="Times New Roman"/>
        <family val="1"/>
        <charset val="204"/>
      </rPr>
      <t>УНЦ</t>
    </r>
    <r>
      <rPr>
        <sz val="12"/>
        <color indexed="64"/>
        <rFont val="Times New Roman"/>
        <family val="1"/>
        <charset val="204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indexed="64"/>
        <rFont val="Times New Roman"/>
        <family val="1"/>
        <charset val="204"/>
      </rPr>
      <t>(ст.10=ст8+ст.9)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</si>
  <si>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</si>
  <si>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</si>
  <si>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</si>
  <si>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</si>
  <si>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</si>
  <si>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</si>
  <si>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</si>
  <si>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</si>
  <si>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</si>
  <si>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</si>
  <si>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</si>
  <si>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</si>
  <si>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</si>
  <si>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</si>
  <si>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</si>
  <si>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</si>
  <si>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</si>
  <si>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</si>
  <si>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</si>
  <si>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</si>
  <si>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 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</si>
  <si>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 26</t>
    </r>
    <r>
      <rPr>
        <sz val="11"/>
        <color theme="1"/>
        <rFont val="Calibri"/>
        <family val="2"/>
        <charset val="204"/>
        <scheme val="minor"/>
      </rPr>
      <t/>
    </r>
  </si>
  <si>
    <t>15.3</t>
  </si>
  <si>
    <t>15.4</t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</si>
  <si>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 xml:space="preserve"> 2024   </t>
    </r>
    <r>
      <rPr>
        <sz val="12"/>
        <color indexed="64"/>
        <rFont val="Times New Roman"/>
        <family val="1"/>
        <charset val="204"/>
      </rPr>
      <t>год</t>
    </r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</si>
  <si>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2024  </t>
    </r>
    <r>
      <rPr>
        <sz val="12"/>
        <rFont val="Times New Roman"/>
        <family val="1"/>
        <charset val="204"/>
      </rPr>
      <t xml:space="preserve"> год</t>
    </r>
  </si>
  <si>
    <t>Составил:</t>
  </si>
  <si>
    <t xml:space="preserve"> Ведущий инженер-сметчик департамента строительства                                                    Лейвикова Е.М.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</si>
  <si>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2024  </t>
    </r>
    <r>
      <rPr>
        <sz val="12"/>
        <rFont val="Times New Roman"/>
        <family val="1"/>
        <charset val="204"/>
      </rPr>
      <t>год</t>
    </r>
  </si>
  <si>
    <t>Ленинградская область</t>
  </si>
  <si>
    <t>Затраты на проектно-изыскательские работы</t>
  </si>
  <si>
    <t>Благоустройство территории ПС</t>
  </si>
  <si>
    <t>П6-10</t>
  </si>
  <si>
    <t>1 м2</t>
  </si>
  <si>
    <t>УНЦ подготовки и устройства территории ПС</t>
  </si>
  <si>
    <t>м2</t>
  </si>
  <si>
    <t>Б1-05</t>
  </si>
  <si>
    <t>УНЦ на проектные и изыскательские работы для отдельных элементов электрических сетей</t>
  </si>
  <si>
    <t>П6-12</t>
  </si>
  <si>
    <t xml:space="preserve">УНЦ зданий </t>
  </si>
  <si>
    <t>З4-03</t>
  </si>
  <si>
    <t xml:space="preserve"> кровля, фасад</t>
  </si>
  <si>
    <t>З4-01</t>
  </si>
  <si>
    <t>Подготовка и устройство территории ПС</t>
  </si>
  <si>
    <t>Реконструкция зданий и сооружений</t>
  </si>
  <si>
    <t xml:space="preserve"> Здание ОПУ 110 кВ, ЗРУ 10 кВ,</t>
  </si>
  <si>
    <t>УНЦ защитных ограждений ПС</t>
  </si>
  <si>
    <t>ограждение внешнее</t>
  </si>
  <si>
    <t>ограждение сетчатое</t>
  </si>
  <si>
    <t>1 м</t>
  </si>
  <si>
    <t>У4-01</t>
  </si>
  <si>
    <t>У4-02</t>
  </si>
  <si>
    <t>освещение периметрально-охранное</t>
  </si>
  <si>
    <t>ограждение внешнее, ограждение сетчатое, освещение периметрально-охранное</t>
  </si>
  <si>
    <t>ССПИ</t>
  </si>
  <si>
    <t>ограждение, наружное освещение периметрально-охранное</t>
  </si>
  <si>
    <t>УНЦ на проектирование подсистемы безопасности значимого объекта критической информационной инфраструктуры</t>
  </si>
  <si>
    <t>2028</t>
  </si>
  <si>
    <t>П12-01-1</t>
  </si>
  <si>
    <t>О_ОЭК_41_ЕНЭС_5</t>
  </si>
  <si>
    <t>О_ОЭК_41_ЕНЭС_4</t>
  </si>
  <si>
    <t>Здание ОПУ 110 кВ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</si>
  <si>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 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</si>
  <si>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 28</t>
    </r>
  </si>
  <si>
    <t>6,7,8</t>
  </si>
  <si>
    <t>1,2,3,4,5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</si>
</sst>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\ _₽_-;\-* #,##0.00\ _₽_-;_-* &quot;-&quot;??\ _₽_-;_-@_-"/>
    <numFmt numFmtId="168" formatCode="0.0"/>
    <numFmt numFmtId="169" formatCode="#,##0.000"/>
  </numFmts>
  <fonts count="56" x14ac:knownFonts="1">
    <font>
      <sz val="11"/>
      <color indexed="64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4"/>
      <name val="Calibri"/>
      <family val="2"/>
      <charset val="204"/>
    </font>
    <font>
      <b/>
      <sz val="11"/>
      <color indexed="65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indexed="64"/>
      <name val="SimSun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2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64"/>
      <name val="Calibri"/>
      <family val="2"/>
      <charset val="204"/>
    </font>
    <font>
      <sz val="8"/>
      <color indexed="64"/>
      <name val="Calibri"/>
      <family val="2"/>
      <charset val="204"/>
    </font>
    <font>
      <sz val="8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12"/>
      <color indexed="64"/>
      <name val="Calibri"/>
      <family val="2"/>
      <charset val="204"/>
      <scheme val="minor"/>
    </font>
    <font>
      <u/>
      <sz val="12"/>
      <color indexed="64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indexed="64"/>
      <name val="Times New Roman"/>
      <family val="1"/>
      <charset val="204"/>
    </font>
    <font>
      <vertAlign val="subscript"/>
      <sz val="12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61">
    <xf numFmtId="0" fontId="0" fillId="0" borderId="0"/>
    <xf numFmtId="0" fontId="2" fillId="2" borderId="0" applyNumberFormat="0" applyBorder="0" applyProtection="0"/>
    <xf numFmtId="0" fontId="2" fillId="3" borderId="0" applyNumberFormat="0" applyBorder="0" applyProtection="0"/>
    <xf numFmtId="0" fontId="2" fillId="4" borderId="0" applyNumberFormat="0" applyBorder="0" applyProtection="0"/>
    <xf numFmtId="0" fontId="2" fillId="5" borderId="0" applyNumberFormat="0" applyBorder="0" applyProtection="0"/>
    <xf numFmtId="0" fontId="2" fillId="6" borderId="0" applyNumberFormat="0" applyBorder="0" applyProtection="0"/>
    <xf numFmtId="0" fontId="2" fillId="7" borderId="0" applyNumberFormat="0" applyBorder="0" applyProtection="0"/>
    <xf numFmtId="0" fontId="2" fillId="8" borderId="0" applyNumberFormat="0" applyBorder="0" applyProtection="0"/>
    <xf numFmtId="0" fontId="2" fillId="9" borderId="0" applyNumberFormat="0" applyBorder="0" applyProtection="0"/>
    <xf numFmtId="0" fontId="2" fillId="10" borderId="0" applyNumberFormat="0" applyBorder="0" applyProtection="0"/>
    <xf numFmtId="0" fontId="2" fillId="5" borderId="0" applyNumberFormat="0" applyBorder="0" applyProtection="0"/>
    <xf numFmtId="0" fontId="2" fillId="8" borderId="0" applyNumberFormat="0" applyBorder="0" applyProtection="0"/>
    <xf numFmtId="0" fontId="2" fillId="11" borderId="0" applyNumberFormat="0" applyBorder="0" applyProtection="0"/>
    <xf numFmtId="0" fontId="3" fillId="12" borderId="0" applyNumberFormat="0" applyBorder="0" applyProtection="0"/>
    <xf numFmtId="0" fontId="3" fillId="9" borderId="0" applyNumberFormat="0" applyBorder="0" applyProtection="0"/>
    <xf numFmtId="0" fontId="3" fillId="10" borderId="0" applyNumberFormat="0" applyBorder="0" applyProtection="0"/>
    <xf numFmtId="0" fontId="3" fillId="13" borderId="0" applyNumberFormat="0" applyBorder="0" applyProtection="0"/>
    <xf numFmtId="0" fontId="3" fillId="14" borderId="0" applyNumberFormat="0" applyBorder="0" applyProtection="0"/>
    <xf numFmtId="0" fontId="3" fillId="15" borderId="0" applyNumberFormat="0" applyBorder="0" applyProtection="0"/>
    <xf numFmtId="0" fontId="4" fillId="0" borderId="0"/>
    <xf numFmtId="0" fontId="5" fillId="0" borderId="0"/>
    <xf numFmtId="0" fontId="3" fillId="16" borderId="0" applyNumberFormat="0" applyBorder="0" applyProtection="0"/>
    <xf numFmtId="0" fontId="3" fillId="17" borderId="0" applyNumberFormat="0" applyBorder="0" applyProtection="0"/>
    <xf numFmtId="0" fontId="3" fillId="18" borderId="0" applyNumberFormat="0" applyBorder="0" applyProtection="0"/>
    <xf numFmtId="0" fontId="3" fillId="13" borderId="0" applyNumberFormat="0" applyBorder="0" applyProtection="0"/>
    <xf numFmtId="0" fontId="3" fillId="14" borderId="0" applyNumberFormat="0" applyBorder="0" applyProtection="0"/>
    <xf numFmtId="0" fontId="3" fillId="19" borderId="0" applyNumberFormat="0" applyBorder="0" applyProtection="0"/>
    <xf numFmtId="0" fontId="6" fillId="7" borderId="1" applyNumberFormat="0" applyProtection="0"/>
    <xf numFmtId="0" fontId="6" fillId="7" borderId="1" applyNumberFormat="0" applyProtection="0"/>
    <xf numFmtId="0" fontId="6" fillId="7" borderId="1" applyNumberFormat="0" applyProtection="0"/>
    <xf numFmtId="0" fontId="7" fillId="20" borderId="2" applyNumberFormat="0" applyProtection="0"/>
    <xf numFmtId="0" fontId="7" fillId="20" borderId="2" applyNumberFormat="0" applyProtection="0"/>
    <xf numFmtId="0" fontId="7" fillId="20" borderId="2" applyNumberFormat="0" applyProtection="0"/>
    <xf numFmtId="0" fontId="7" fillId="20" borderId="2" applyNumberFormat="0" applyProtection="0"/>
    <xf numFmtId="0" fontId="8" fillId="20" borderId="1" applyNumberFormat="0" applyProtection="0"/>
    <xf numFmtId="0" fontId="8" fillId="20" borderId="1" applyNumberFormat="0" applyProtection="0"/>
    <xf numFmtId="0" fontId="8" fillId="20" borderId="1" applyNumberFormat="0" applyProtection="0"/>
    <xf numFmtId="0" fontId="9" fillId="0" borderId="3" applyNumberFormat="0" applyFill="0" applyProtection="0"/>
    <xf numFmtId="0" fontId="10" fillId="0" borderId="4" applyNumberFormat="0" applyFill="0" applyProtection="0"/>
    <xf numFmtId="0" fontId="11" fillId="0" borderId="5" applyNumberFormat="0" applyFill="0" applyProtection="0"/>
    <xf numFmtId="0" fontId="11" fillId="0" borderId="0" applyNumberFormat="0" applyFill="0" applyBorder="0" applyProtection="0"/>
    <xf numFmtId="0" fontId="12" fillId="0" borderId="6" applyNumberFormat="0" applyFill="0" applyProtection="0"/>
    <xf numFmtId="0" fontId="12" fillId="0" borderId="6" applyNumberFormat="0" applyFill="0" applyProtection="0"/>
    <xf numFmtId="0" fontId="12" fillId="0" borderId="6" applyNumberFormat="0" applyFill="0" applyProtection="0"/>
    <xf numFmtId="0" fontId="12" fillId="0" borderId="6" applyNumberFormat="0" applyFill="0" applyProtection="0"/>
    <xf numFmtId="0" fontId="13" fillId="21" borderId="7" applyNumberFormat="0" applyProtection="0"/>
    <xf numFmtId="0" fontId="14" fillId="0" borderId="0" applyNumberFormat="0" applyFill="0" applyBorder="0" applyProtection="0"/>
    <xf numFmtId="0" fontId="15" fillId="22" borderId="0" applyNumberFormat="0" applyBorder="0" applyProtection="0"/>
    <xf numFmtId="0" fontId="16" fillId="0" borderId="0"/>
    <xf numFmtId="0" fontId="16" fillId="0" borderId="0"/>
    <xf numFmtId="0" fontId="4" fillId="0" borderId="0"/>
    <xf numFmtId="0" fontId="5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0" fontId="18" fillId="0" borderId="0"/>
    <xf numFmtId="0" fontId="16" fillId="0" borderId="0"/>
    <xf numFmtId="0" fontId="5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3" borderId="0" applyNumberFormat="0" applyBorder="0" applyProtection="0"/>
    <xf numFmtId="0" fontId="21" fillId="0" borderId="0" applyNumberFormat="0" applyFill="0" applyBorder="0" applyProtection="0"/>
    <xf numFmtId="0" fontId="2" fillId="23" borderId="8" applyNumberFormat="0" applyFont="0" applyProtection="0"/>
    <xf numFmtId="0" fontId="2" fillId="23" borderId="8" applyNumberFormat="0" applyFont="0" applyProtection="0"/>
    <xf numFmtId="0" fontId="2" fillId="23" borderId="8" applyNumberFormat="0" applyFont="0" applyProtection="0"/>
    <xf numFmtId="0" fontId="2" fillId="23" borderId="8" applyNumberFormat="0" applyFont="0" applyProtection="0"/>
    <xf numFmtId="9" fontId="5" fillId="0" borderId="0" applyFont="0" applyFill="0" applyBorder="0" applyProtection="0"/>
    <xf numFmtId="9" fontId="16" fillId="0" borderId="0" applyFont="0" applyFill="0" applyBorder="0" applyProtection="0"/>
    <xf numFmtId="0" fontId="22" fillId="0" borderId="9" applyNumberFormat="0" applyFill="0" applyProtection="0"/>
    <xf numFmtId="0" fontId="23" fillId="0" borderId="0"/>
    <xf numFmtId="0" fontId="24" fillId="0" borderId="0" applyNumberForma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5" fontId="5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7" fontId="16" fillId="0" borderId="0" applyFont="0" applyFill="0" applyBorder="0" applyProtection="0"/>
    <xf numFmtId="0" fontId="25" fillId="4" borderId="0" applyNumberFormat="0" applyBorder="0" applyProtection="0"/>
  </cellStyleXfs>
  <cellXfs count="200">
    <xf numFmtId="0" fontId="0" fillId="0" borderId="0" xfId="0"/>
    <xf numFmtId="0" fontId="16" fillId="0" borderId="0" xfId="52"/>
    <xf numFmtId="49" fontId="16" fillId="0" borderId="0" xfId="52" applyNumberFormat="1" applyAlignment="1">
      <alignment horizontal="center"/>
    </xf>
    <xf numFmtId="0" fontId="16" fillId="0" borderId="0" xfId="52" applyAlignment="1">
      <alignment vertical="center"/>
    </xf>
    <xf numFmtId="49" fontId="16" fillId="0" borderId="0" xfId="52" applyNumberFormat="1"/>
    <xf numFmtId="0" fontId="28" fillId="0" borderId="0" xfId="170" applyFont="1" applyAlignment="1">
      <alignment vertical="top"/>
    </xf>
    <xf numFmtId="0" fontId="29" fillId="0" borderId="0" xfId="0" applyFont="1"/>
    <xf numFmtId="0" fontId="30" fillId="0" borderId="0" xfId="52" applyFont="1" applyAlignment="1">
      <alignment vertical="center"/>
    </xf>
    <xf numFmtId="0" fontId="16" fillId="0" borderId="10" xfId="52" applyBorder="1" applyAlignment="1">
      <alignment horizontal="center" vertical="center" wrapText="1"/>
    </xf>
    <xf numFmtId="0" fontId="16" fillId="0" borderId="11" xfId="52" applyBorder="1" applyAlignment="1">
      <alignment horizontal="center" vertical="center" wrapText="1"/>
    </xf>
    <xf numFmtId="0" fontId="16" fillId="0" borderId="0" xfId="52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4" fontId="16" fillId="0" borderId="11" xfId="52" applyNumberFormat="1" applyBorder="1" applyAlignment="1">
      <alignment horizontal="center" vertical="center" wrapText="1"/>
    </xf>
    <xf numFmtId="4" fontId="16" fillId="0" borderId="11" xfId="0" applyNumberFormat="1" applyFont="1" applyBorder="1" applyAlignment="1">
      <alignment horizontal="center" vertical="center"/>
    </xf>
    <xf numFmtId="49" fontId="31" fillId="0" borderId="0" xfId="0" applyNumberFormat="1" applyFont="1" applyAlignment="1">
      <alignment horizontal="left" vertical="center"/>
    </xf>
    <xf numFmtId="49" fontId="32" fillId="0" borderId="0" xfId="52" applyNumberFormat="1" applyFont="1" applyAlignment="1">
      <alignment horizontal="left"/>
    </xf>
    <xf numFmtId="0" fontId="33" fillId="0" borderId="0" xfId="0" applyFont="1" applyAlignment="1">
      <alignment horizontal="left"/>
    </xf>
    <xf numFmtId="0" fontId="29" fillId="0" borderId="0" xfId="0" applyFont="1" applyAlignment="1">
      <alignment horizontal="center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vertical="top"/>
    </xf>
    <xf numFmtId="0" fontId="0" fillId="0" borderId="0" xfId="0" applyAlignment="1">
      <alignment horizontal="center"/>
    </xf>
    <xf numFmtId="168" fontId="16" fillId="0" borderId="0" xfId="0" applyNumberFormat="1" applyFont="1" applyAlignment="1">
      <alignment horizontal="center" wrapText="1"/>
    </xf>
    <xf numFmtId="0" fontId="16" fillId="0" borderId="0" xfId="0" applyFont="1"/>
    <xf numFmtId="0" fontId="16" fillId="0" borderId="15" xfId="0" applyFont="1" applyBorder="1"/>
    <xf numFmtId="0" fontId="33" fillId="0" borderId="11" xfId="0" applyFont="1" applyBorder="1" applyAlignment="1">
      <alignment horizontal="center" vertical="center" wrapText="1"/>
    </xf>
    <xf numFmtId="16" fontId="16" fillId="0" borderId="11" xfId="52" quotePrefix="1" applyNumberFormat="1" applyBorder="1" applyAlignment="1">
      <alignment horizontal="center" vertical="center" wrapText="1"/>
    </xf>
    <xf numFmtId="4" fontId="16" fillId="0" borderId="11" xfId="52" quotePrefix="1" applyNumberForma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36" fillId="0" borderId="0" xfId="0" applyFont="1"/>
    <xf numFmtId="0" fontId="37" fillId="0" borderId="0" xfId="0" applyFont="1" applyAlignment="1">
      <alignment horizontal="center"/>
    </xf>
    <xf numFmtId="0" fontId="37" fillId="0" borderId="0" xfId="0" applyFont="1"/>
    <xf numFmtId="0" fontId="37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2" fillId="0" borderId="0" xfId="0" applyFont="1" applyAlignment="1">
      <alignment horizontal="left" vertical="top"/>
    </xf>
    <xf numFmtId="49" fontId="39" fillId="0" borderId="0" xfId="0" applyNumberFormat="1" applyFont="1"/>
    <xf numFmtId="0" fontId="40" fillId="0" borderId="0" xfId="0" applyFont="1"/>
    <xf numFmtId="0" fontId="33" fillId="0" borderId="0" xfId="0" applyFont="1"/>
    <xf numFmtId="0" fontId="41" fillId="0" borderId="0" xfId="0" applyFont="1"/>
    <xf numFmtId="0" fontId="33" fillId="0" borderId="11" xfId="0" applyFont="1" applyBorder="1" applyAlignment="1">
      <alignment horizontal="center" vertical="center"/>
    </xf>
    <xf numFmtId="169" fontId="16" fillId="0" borderId="11" xfId="0" applyNumberFormat="1" applyFont="1" applyBorder="1" applyAlignment="1">
      <alignment horizontal="center" wrapText="1"/>
    </xf>
    <xf numFmtId="0" fontId="33" fillId="0" borderId="0" xfId="0" applyFont="1" applyAlignment="1">
      <alignment horizontal="center" vertical="center"/>
    </xf>
    <xf numFmtId="0" fontId="42" fillId="0" borderId="0" xfId="0" applyFont="1"/>
    <xf numFmtId="0" fontId="36" fillId="0" borderId="0" xfId="0" applyFont="1" applyAlignment="1">
      <alignment horizontal="center" wrapText="1"/>
    </xf>
    <xf numFmtId="0" fontId="36" fillId="0" borderId="0" xfId="0" applyFont="1" applyAlignment="1">
      <alignment wrapText="1"/>
    </xf>
    <xf numFmtId="0" fontId="0" fillId="0" borderId="0" xfId="0" applyAlignment="1">
      <alignment wrapText="1"/>
    </xf>
    <xf numFmtId="0" fontId="41" fillId="0" borderId="0" xfId="0" applyFont="1" applyAlignment="1">
      <alignment wrapText="1"/>
    </xf>
    <xf numFmtId="0" fontId="40" fillId="0" borderId="0" xfId="0" applyFont="1" applyAlignment="1">
      <alignment wrapText="1"/>
    </xf>
    <xf numFmtId="0" fontId="35" fillId="0" borderId="0" xfId="0" applyFont="1" applyAlignment="1">
      <alignment horizontal="center" vertical="center"/>
    </xf>
    <xf numFmtId="0" fontId="16" fillId="0" borderId="17" xfId="52" applyBorder="1" applyAlignment="1">
      <alignment horizontal="center" vertical="center" wrapText="1"/>
    </xf>
    <xf numFmtId="4" fontId="16" fillId="0" borderId="17" xfId="52" applyNumberFormat="1" applyBorder="1" applyAlignment="1">
      <alignment horizontal="center" vertical="center" wrapText="1"/>
    </xf>
    <xf numFmtId="49" fontId="52" fillId="0" borderId="0" xfId="52" applyNumberFormat="1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4" fontId="16" fillId="0" borderId="0" xfId="0" applyNumberFormat="1" applyFont="1" applyAlignment="1">
      <alignment horizontal="center" vertical="center"/>
    </xf>
    <xf numFmtId="4" fontId="16" fillId="0" borderId="17" xfId="0" applyNumberFormat="1" applyFont="1" applyBorder="1" applyAlignment="1">
      <alignment horizontal="center" vertical="center"/>
    </xf>
    <xf numFmtId="4" fontId="16" fillId="0" borderId="11" xfId="0" applyNumberFormat="1" applyFont="1" applyBorder="1" applyAlignment="1">
      <alignment horizontal="center" wrapText="1"/>
    </xf>
    <xf numFmtId="0" fontId="16" fillId="0" borderId="17" xfId="0" applyFont="1" applyBorder="1" applyAlignment="1">
      <alignment horizontal="center" vertical="center" wrapText="1"/>
    </xf>
    <xf numFmtId="49" fontId="52" fillId="0" borderId="0" xfId="52" applyNumberFormat="1" applyFont="1" applyAlignment="1">
      <alignment horizontal="center" vertical="center" wrapText="1"/>
    </xf>
    <xf numFmtId="0" fontId="26" fillId="0" borderId="0" xfId="52" applyFont="1" applyAlignment="1">
      <alignment horizontal="center" vertical="center" wrapText="1"/>
    </xf>
    <xf numFmtId="49" fontId="26" fillId="0" borderId="0" xfId="52" applyNumberFormat="1" applyFont="1" applyAlignment="1">
      <alignment horizontal="right" vertical="center" wrapText="1"/>
    </xf>
    <xf numFmtId="0" fontId="26" fillId="0" borderId="0" xfId="0" applyFont="1" applyAlignment="1">
      <alignment horizontal="center" vertical="center" wrapText="1"/>
    </xf>
    <xf numFmtId="4" fontId="27" fillId="0" borderId="0" xfId="52" applyNumberFormat="1" applyFont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49" fontId="26" fillId="0" borderId="0" xfId="52" applyNumberFormat="1" applyFont="1" applyAlignment="1">
      <alignment horizontal="left" vertical="center" wrapText="1"/>
    </xf>
    <xf numFmtId="0" fontId="16" fillId="0" borderId="16" xfId="52" applyBorder="1" applyAlignment="1">
      <alignment horizontal="center" vertical="center" wrapText="1"/>
    </xf>
    <xf numFmtId="49" fontId="52" fillId="0" borderId="16" xfId="52" applyNumberFormat="1" applyFont="1" applyBorder="1" applyAlignment="1">
      <alignment horizontal="left" vertical="center" wrapText="1"/>
    </xf>
    <xf numFmtId="49" fontId="52" fillId="0" borderId="16" xfId="52" applyNumberFormat="1" applyFont="1" applyBorder="1" applyAlignment="1">
      <alignment horizontal="center" vertical="center" wrapText="1"/>
    </xf>
    <xf numFmtId="4" fontId="16" fillId="0" borderId="16" xfId="52" applyNumberFormat="1" applyBorder="1" applyAlignment="1">
      <alignment horizontal="center" vertical="center" wrapText="1"/>
    </xf>
    <xf numFmtId="4" fontId="16" fillId="0" borderId="16" xfId="0" applyNumberFormat="1" applyFont="1" applyBorder="1" applyAlignment="1">
      <alignment horizontal="center" vertical="center"/>
    </xf>
    <xf numFmtId="4" fontId="16" fillId="0" borderId="0" xfId="52" quotePrefix="1" applyNumberFormat="1" applyAlignment="1">
      <alignment horizontal="center" vertical="center" wrapText="1"/>
    </xf>
    <xf numFmtId="4" fontId="16" fillId="0" borderId="0" xfId="52" applyNumberFormat="1" applyAlignment="1">
      <alignment horizontal="center" vertical="center" wrapText="1"/>
    </xf>
    <xf numFmtId="49" fontId="16" fillId="0" borderId="17" xfId="52" applyNumberForma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6" fillId="0" borderId="17" xfId="170" applyFont="1" applyBorder="1" applyAlignment="1">
      <alignment horizontal="center" vertical="center"/>
    </xf>
    <xf numFmtId="49" fontId="16" fillId="0" borderId="0" xfId="52" applyNumberFormat="1" applyFill="1" applyAlignment="1">
      <alignment horizontal="center"/>
    </xf>
    <xf numFmtId="0" fontId="16" fillId="0" borderId="0" xfId="52" applyFill="1" applyAlignment="1">
      <alignment wrapText="1"/>
    </xf>
    <xf numFmtId="0" fontId="16" fillId="0" borderId="0" xfId="52" applyFill="1" applyAlignment="1">
      <alignment horizontal="center" wrapText="1"/>
    </xf>
    <xf numFmtId="0" fontId="16" fillId="0" borderId="0" xfId="52" applyFill="1" applyAlignment="1">
      <alignment horizontal="center"/>
    </xf>
    <xf numFmtId="0" fontId="26" fillId="0" borderId="0" xfId="55" applyFont="1" applyFill="1" applyAlignment="1">
      <alignment horizontal="right"/>
    </xf>
    <xf numFmtId="0" fontId="16" fillId="0" borderId="0" xfId="52" applyFill="1"/>
    <xf numFmtId="0" fontId="27" fillId="0" borderId="0" xfId="52" applyFont="1" applyFill="1" applyAlignment="1">
      <alignment horizontal="center" vertical="center" wrapText="1"/>
    </xf>
    <xf numFmtId="0" fontId="27" fillId="0" borderId="0" xfId="52" applyFont="1" applyFill="1" applyAlignment="1">
      <alignment vertical="center"/>
    </xf>
    <xf numFmtId="0" fontId="27" fillId="0" borderId="0" xfId="52" applyFont="1" applyFill="1" applyAlignment="1">
      <alignment horizontal="center"/>
    </xf>
    <xf numFmtId="0" fontId="27" fillId="0" borderId="0" xfId="52" applyFont="1" applyFill="1"/>
    <xf numFmtId="0" fontId="16" fillId="0" borderId="0" xfId="52" applyFill="1" applyAlignment="1">
      <alignment vertical="center"/>
    </xf>
    <xf numFmtId="49" fontId="16" fillId="0" borderId="0" xfId="52" applyNumberFormat="1" applyFill="1"/>
    <xf numFmtId="0" fontId="28" fillId="0" borderId="0" xfId="170" applyFont="1" applyFill="1" applyAlignment="1">
      <alignment vertical="top"/>
    </xf>
    <xf numFmtId="0" fontId="29" fillId="0" borderId="0" xfId="0" applyFont="1" applyFill="1"/>
    <xf numFmtId="0" fontId="30" fillId="0" borderId="0" xfId="52" applyFont="1" applyFill="1" applyAlignment="1">
      <alignment vertical="center"/>
    </xf>
    <xf numFmtId="0" fontId="16" fillId="0" borderId="11" xfId="52" applyFill="1" applyBorder="1" applyAlignment="1">
      <alignment horizontal="center" vertical="center" wrapText="1"/>
    </xf>
    <xf numFmtId="3" fontId="16" fillId="0" borderId="11" xfId="52" applyNumberFormat="1" applyFill="1" applyBorder="1" applyAlignment="1">
      <alignment horizontal="center" vertical="center" wrapText="1"/>
    </xf>
    <xf numFmtId="0" fontId="30" fillId="0" borderId="0" xfId="52" applyFont="1" applyFill="1" applyAlignment="1">
      <alignment horizontal="center" vertical="center" wrapText="1"/>
    </xf>
    <xf numFmtId="0" fontId="16" fillId="0" borderId="0" xfId="52" applyFill="1" applyAlignment="1">
      <alignment horizontal="center" vertical="center" wrapText="1"/>
    </xf>
    <xf numFmtId="49" fontId="16" fillId="0" borderId="11" xfId="52" applyNumberForma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7" xfId="52" applyFill="1" applyBorder="1" applyAlignment="1">
      <alignment horizontal="center" vertical="center" wrapText="1"/>
    </xf>
    <xf numFmtId="4" fontId="16" fillId="0" borderId="11" xfId="52" applyNumberFormat="1" applyFill="1" applyBorder="1" applyAlignment="1">
      <alignment horizontal="center" vertical="center" wrapText="1"/>
    </xf>
    <xf numFmtId="0" fontId="16" fillId="0" borderId="17" xfId="52" applyFill="1" applyBorder="1" applyAlignment="1">
      <alignment horizontal="left" vertical="center" wrapText="1"/>
    </xf>
    <xf numFmtId="0" fontId="16" fillId="0" borderId="11" xfId="52" applyFill="1" applyBorder="1" applyAlignment="1">
      <alignment vertical="center" wrapText="1"/>
    </xf>
    <xf numFmtId="4" fontId="30" fillId="0" borderId="17" xfId="52" applyNumberFormat="1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6" fillId="0" borderId="17" xfId="52" applyFill="1" applyBorder="1" applyAlignment="1">
      <alignment vertical="center" wrapText="1"/>
    </xf>
    <xf numFmtId="49" fontId="16" fillId="0" borderId="17" xfId="52" applyNumberFormat="1" applyFont="1" applyFill="1" applyBorder="1" applyAlignment="1">
      <alignment horizontal="center" vertical="center" wrapText="1"/>
    </xf>
    <xf numFmtId="49" fontId="52" fillId="0" borderId="0" xfId="52" applyNumberFormat="1" applyFont="1" applyFill="1" applyAlignment="1">
      <alignment horizontal="left" vertical="center" wrapText="1"/>
    </xf>
    <xf numFmtId="49" fontId="52" fillId="0" borderId="0" xfId="52" applyNumberFormat="1" applyFont="1" applyFill="1" applyAlignment="1">
      <alignment horizontal="center" vertical="center" wrapText="1"/>
    </xf>
    <xf numFmtId="0" fontId="16" fillId="0" borderId="0" xfId="52" applyFill="1" applyAlignment="1">
      <alignment vertical="center" wrapText="1"/>
    </xf>
    <xf numFmtId="0" fontId="16" fillId="0" borderId="0" xfId="0" applyFont="1" applyFill="1" applyAlignment="1">
      <alignment horizontal="center" vertical="center" wrapText="1"/>
    </xf>
    <xf numFmtId="4" fontId="54" fillId="0" borderId="0" xfId="52" applyNumberFormat="1" applyFont="1" applyFill="1" applyAlignment="1">
      <alignment horizontal="center" vertical="center" wrapText="1"/>
    </xf>
    <xf numFmtId="0" fontId="26" fillId="0" borderId="0" xfId="52" applyFont="1" applyFill="1" applyAlignment="1">
      <alignment horizontal="center" vertical="center" wrapText="1"/>
    </xf>
    <xf numFmtId="49" fontId="26" fillId="0" borderId="0" xfId="52" applyNumberFormat="1" applyFont="1" applyFill="1" applyAlignment="1">
      <alignment horizontal="right" vertical="center" wrapText="1"/>
    </xf>
    <xf numFmtId="0" fontId="26" fillId="0" borderId="0" xfId="0" applyFont="1" applyFill="1" applyAlignment="1">
      <alignment horizontal="center" vertical="center" wrapText="1"/>
    </xf>
    <xf numFmtId="4" fontId="27" fillId="0" borderId="0" xfId="52" applyNumberFormat="1" applyFont="1" applyFill="1" applyAlignment="1">
      <alignment horizontal="center" vertical="center" wrapText="1"/>
    </xf>
    <xf numFmtId="49" fontId="16" fillId="0" borderId="0" xfId="52" applyNumberFormat="1" applyFill="1" applyAlignment="1">
      <alignment horizontal="center" vertical="center" wrapText="1"/>
    </xf>
    <xf numFmtId="4" fontId="16" fillId="0" borderId="0" xfId="0" applyNumberFormat="1" applyFont="1" applyFill="1" applyAlignment="1">
      <alignment horizontal="center" vertical="center" wrapText="1"/>
    </xf>
    <xf numFmtId="49" fontId="31" fillId="0" borderId="0" xfId="0" applyNumberFormat="1" applyFont="1" applyFill="1" applyAlignment="1">
      <alignment horizontal="left" vertical="center"/>
    </xf>
    <xf numFmtId="49" fontId="32" fillId="0" borderId="0" xfId="52" applyNumberFormat="1" applyFont="1" applyFill="1" applyAlignment="1">
      <alignment horizontal="left"/>
    </xf>
    <xf numFmtId="49" fontId="16" fillId="0" borderId="0" xfId="52" applyNumberFormat="1" applyFill="1" applyAlignment="1">
      <alignment horizontal="left"/>
    </xf>
    <xf numFmtId="0" fontId="16" fillId="0" borderId="0" xfId="52" applyFill="1" applyAlignment="1">
      <alignment horizontal="left" wrapText="1"/>
    </xf>
    <xf numFmtId="0" fontId="16" fillId="0" borderId="0" xfId="52" applyFill="1" applyAlignment="1">
      <alignment horizontal="left"/>
    </xf>
    <xf numFmtId="0" fontId="33" fillId="0" borderId="0" xfId="0" applyFont="1" applyFill="1" applyAlignment="1">
      <alignment horizontal="left"/>
    </xf>
    <xf numFmtId="0" fontId="34" fillId="0" borderId="0" xfId="0" applyFont="1" applyFill="1" applyAlignment="1">
      <alignment vertical="top" wrapText="1"/>
    </xf>
    <xf numFmtId="0" fontId="33" fillId="0" borderId="0" xfId="0" applyFont="1" applyFill="1" applyAlignment="1">
      <alignment horizontal="left" vertical="top" wrapText="1"/>
    </xf>
    <xf numFmtId="0" fontId="16" fillId="0" borderId="0" xfId="52" applyFill="1" applyAlignment="1">
      <alignment horizontal="left" vertical="top" wrapText="1"/>
    </xf>
    <xf numFmtId="0" fontId="16" fillId="0" borderId="17" xfId="52" applyBorder="1" applyAlignment="1">
      <alignment vertical="center" wrapText="1"/>
    </xf>
    <xf numFmtId="49" fontId="16" fillId="0" borderId="17" xfId="52" applyNumberFormat="1" applyBorder="1" applyAlignment="1">
      <alignment horizontal="center" vertical="center" wrapText="1"/>
    </xf>
    <xf numFmtId="4" fontId="16" fillId="0" borderId="17" xfId="0" applyNumberFormat="1" applyFont="1" applyFill="1" applyBorder="1" applyAlignment="1">
      <alignment horizontal="center" vertical="center" wrapText="1"/>
    </xf>
    <xf numFmtId="3" fontId="16" fillId="0" borderId="17" xfId="0" applyNumberFormat="1" applyFont="1" applyFill="1" applyBorder="1" applyAlignment="1">
      <alignment horizontal="center" vertical="center" wrapText="1"/>
    </xf>
    <xf numFmtId="0" fontId="16" fillId="0" borderId="11" xfId="52" applyBorder="1" applyAlignment="1">
      <alignment horizontal="center" vertical="center" wrapText="1"/>
    </xf>
    <xf numFmtId="49" fontId="26" fillId="0" borderId="0" xfId="52" applyNumberFormat="1" applyFont="1" applyAlignment="1">
      <alignment vertical="center" wrapText="1"/>
    </xf>
    <xf numFmtId="0" fontId="16" fillId="0" borderId="11" xfId="52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25" borderId="17" xfId="0" applyFont="1" applyFill="1" applyBorder="1" applyAlignment="1">
      <alignment horizontal="center" vertical="center" wrapText="1"/>
    </xf>
    <xf numFmtId="0" fontId="16" fillId="25" borderId="17" xfId="52" applyFill="1" applyBorder="1" applyAlignment="1">
      <alignment horizontal="center" vertical="center" wrapText="1"/>
    </xf>
    <xf numFmtId="0" fontId="16" fillId="25" borderId="17" xfId="0" applyFont="1" applyFill="1" applyBorder="1" applyAlignment="1">
      <alignment horizontal="left" vertical="center" wrapText="1"/>
    </xf>
    <xf numFmtId="0" fontId="16" fillId="25" borderId="17" xfId="52" applyFill="1" applyBorder="1" applyAlignment="1">
      <alignment vertical="center" wrapText="1"/>
    </xf>
    <xf numFmtId="0" fontId="16" fillId="25" borderId="10" xfId="0" applyFont="1" applyFill="1" applyBorder="1" applyAlignment="1">
      <alignment horizontal="center" vertical="center" wrapText="1"/>
    </xf>
    <xf numFmtId="49" fontId="16" fillId="25" borderId="10" xfId="52" applyNumberFormat="1" applyFill="1" applyBorder="1" applyAlignment="1">
      <alignment horizontal="center" vertical="center" wrapText="1"/>
    </xf>
    <xf numFmtId="0" fontId="16" fillId="25" borderId="10" xfId="52" applyFill="1" applyBorder="1" applyAlignment="1">
      <alignment horizontal="center" vertical="center" wrapText="1"/>
    </xf>
    <xf numFmtId="4" fontId="16" fillId="25" borderId="11" xfId="52" applyNumberFormat="1" applyFill="1" applyBorder="1" applyAlignment="1">
      <alignment horizontal="center" vertical="center" wrapText="1"/>
    </xf>
    <xf numFmtId="0" fontId="16" fillId="25" borderId="0" xfId="52" applyFill="1" applyAlignment="1">
      <alignment horizontal="center" vertical="center" wrapText="1"/>
    </xf>
    <xf numFmtId="49" fontId="16" fillId="25" borderId="17" xfId="52" applyNumberFormat="1" applyFill="1" applyBorder="1" applyAlignment="1">
      <alignment horizontal="left" vertical="center" wrapText="1"/>
    </xf>
    <xf numFmtId="0" fontId="16" fillId="25" borderId="11" xfId="0" applyFont="1" applyFill="1" applyBorder="1" applyAlignment="1">
      <alignment horizontal="center" vertical="center" wrapText="1"/>
    </xf>
    <xf numFmtId="4" fontId="16" fillId="25" borderId="17" xfId="0" applyNumberFormat="1" applyFont="1" applyFill="1" applyBorder="1" applyAlignment="1">
      <alignment horizontal="center" vertical="center" wrapText="1"/>
    </xf>
    <xf numFmtId="0" fontId="16" fillId="25" borderId="11" xfId="52" applyFill="1" applyBorder="1" applyAlignment="1">
      <alignment vertical="center" wrapText="1"/>
    </xf>
    <xf numFmtId="4" fontId="30" fillId="25" borderId="17" xfId="52" applyNumberFormat="1" applyFont="1" applyFill="1" applyBorder="1" applyAlignment="1">
      <alignment horizontal="center" vertical="center" wrapText="1"/>
    </xf>
    <xf numFmtId="0" fontId="16" fillId="0" borderId="20" xfId="52" applyFill="1" applyBorder="1" applyAlignment="1">
      <alignment horizontal="center" vertical="center" wrapText="1"/>
    </xf>
    <xf numFmtId="0" fontId="16" fillId="0" borderId="20" xfId="52" applyBorder="1" applyAlignment="1">
      <alignment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49" fontId="16" fillId="0" borderId="20" xfId="52" applyNumberFormat="1" applyBorder="1" applyAlignment="1">
      <alignment horizontal="center" vertical="center" wrapText="1"/>
    </xf>
    <xf numFmtId="3" fontId="16" fillId="0" borderId="20" xfId="0" applyNumberFormat="1" applyFont="1" applyFill="1" applyBorder="1" applyAlignment="1">
      <alignment horizontal="center" vertical="center" wrapText="1"/>
    </xf>
    <xf numFmtId="0" fontId="16" fillId="0" borderId="21" xfId="52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left" vertical="center" wrapText="1"/>
    </xf>
    <xf numFmtId="49" fontId="16" fillId="0" borderId="21" xfId="52" applyNumberFormat="1" applyFont="1" applyFill="1" applyBorder="1" applyAlignment="1">
      <alignment horizontal="center" vertical="center" wrapText="1"/>
    </xf>
    <xf numFmtId="0" fontId="16" fillId="0" borderId="21" xfId="52" applyFill="1" applyBorder="1" applyAlignment="1">
      <alignment vertical="center" wrapText="1"/>
    </xf>
    <xf numFmtId="0" fontId="16" fillId="0" borderId="21" xfId="0" applyFont="1" applyFill="1" applyBorder="1" applyAlignment="1">
      <alignment horizontal="center" vertical="center" wrapText="1"/>
    </xf>
    <xf numFmtId="4" fontId="30" fillId="0" borderId="21" xfId="52" applyNumberFormat="1" applyFont="1" applyFill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 wrapText="1"/>
    </xf>
    <xf numFmtId="4" fontId="16" fillId="0" borderId="21" xfId="0" applyNumberFormat="1" applyFont="1" applyBorder="1" applyAlignment="1">
      <alignment horizontal="center" vertical="center"/>
    </xf>
    <xf numFmtId="49" fontId="16" fillId="0" borderId="21" xfId="52" applyNumberFormat="1" applyFont="1" applyBorder="1" applyAlignment="1">
      <alignment horizontal="left" vertical="center" wrapText="1"/>
    </xf>
    <xf numFmtId="49" fontId="52" fillId="26" borderId="21" xfId="52" applyNumberFormat="1" applyFont="1" applyFill="1" applyBorder="1" applyAlignment="1">
      <alignment horizontal="center" vertical="center" wrapText="1"/>
    </xf>
    <xf numFmtId="49" fontId="31" fillId="26" borderId="17" xfId="170" applyNumberFormat="1" applyFont="1" applyFill="1" applyBorder="1" applyAlignment="1">
      <alignment horizontal="center" vertical="center"/>
    </xf>
    <xf numFmtId="0" fontId="16" fillId="26" borderId="21" xfId="52" applyFill="1" applyBorder="1" applyAlignment="1">
      <alignment horizontal="center" vertical="center" wrapText="1"/>
    </xf>
    <xf numFmtId="0" fontId="16" fillId="26" borderId="17" xfId="170" applyFont="1" applyFill="1" applyBorder="1" applyAlignment="1">
      <alignment horizontal="center" vertical="center"/>
    </xf>
    <xf numFmtId="0" fontId="27" fillId="0" borderId="0" xfId="52" applyFont="1" applyFill="1" applyAlignment="1">
      <alignment horizontal="center" vertical="center" wrapText="1"/>
    </xf>
    <xf numFmtId="0" fontId="27" fillId="0" borderId="0" xfId="52" applyFont="1" applyFill="1" applyAlignment="1">
      <alignment horizontal="center"/>
    </xf>
    <xf numFmtId="0" fontId="16" fillId="0" borderId="10" xfId="52" applyFill="1" applyBorder="1" applyAlignment="1">
      <alignment horizontal="center" vertical="center" wrapText="1"/>
    </xf>
    <xf numFmtId="0" fontId="16" fillId="0" borderId="14" xfId="52" applyFill="1" applyBorder="1" applyAlignment="1">
      <alignment horizontal="center" vertical="center" wrapText="1"/>
    </xf>
    <xf numFmtId="0" fontId="16" fillId="0" borderId="11" xfId="52" applyFill="1" applyBorder="1" applyAlignment="1">
      <alignment horizontal="center" vertical="center" wrapText="1"/>
    </xf>
    <xf numFmtId="0" fontId="16" fillId="0" borderId="12" xfId="52" applyFill="1" applyBorder="1" applyAlignment="1">
      <alignment horizontal="center" vertical="center" wrapText="1"/>
    </xf>
    <xf numFmtId="0" fontId="16" fillId="0" borderId="13" xfId="52" applyFill="1" applyBorder="1" applyAlignment="1">
      <alignment horizontal="center" vertical="center" wrapText="1"/>
    </xf>
    <xf numFmtId="49" fontId="31" fillId="0" borderId="0" xfId="0" applyNumberFormat="1" applyFont="1" applyFill="1" applyAlignment="1">
      <alignment horizontal="left" vertical="center"/>
    </xf>
    <xf numFmtId="0" fontId="33" fillId="0" borderId="0" xfId="0" applyFont="1" applyFill="1" applyAlignment="1">
      <alignment horizontal="left" vertical="top" wrapText="1"/>
    </xf>
    <xf numFmtId="0" fontId="16" fillId="0" borderId="0" xfId="0" applyFont="1" applyFill="1" applyAlignment="1">
      <alignment horizontal="left" vertical="top"/>
    </xf>
    <xf numFmtId="0" fontId="33" fillId="0" borderId="0" xfId="0" applyFont="1" applyFill="1" applyAlignment="1">
      <alignment horizontal="left" vertical="top"/>
    </xf>
    <xf numFmtId="49" fontId="26" fillId="0" borderId="0" xfId="52" applyNumberFormat="1" applyFont="1" applyFill="1" applyAlignment="1">
      <alignment horizontal="left" vertical="center" wrapText="1"/>
    </xf>
    <xf numFmtId="0" fontId="16" fillId="25" borderId="19" xfId="0" applyFont="1" applyFill="1" applyBorder="1" applyAlignment="1">
      <alignment horizontal="center" vertical="center" wrapText="1"/>
    </xf>
    <xf numFmtId="0" fontId="16" fillId="25" borderId="18" xfId="0" applyFont="1" applyFill="1" applyBorder="1" applyAlignment="1">
      <alignment horizontal="center" vertical="center" wrapText="1"/>
    </xf>
    <xf numFmtId="0" fontId="16" fillId="25" borderId="14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left" vertical="center"/>
    </xf>
    <xf numFmtId="0" fontId="27" fillId="0" borderId="0" xfId="52" applyFont="1" applyAlignment="1">
      <alignment horizontal="center" vertical="center" wrapText="1"/>
    </xf>
    <xf numFmtId="49" fontId="31" fillId="0" borderId="0" xfId="0" applyNumberFormat="1" applyFont="1" applyAlignment="1">
      <alignment horizontal="left" vertical="center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 wrapText="1"/>
    </xf>
    <xf numFmtId="49" fontId="26" fillId="0" borderId="0" xfId="52" applyNumberFormat="1" applyFont="1" applyAlignment="1">
      <alignment horizontal="left" vertical="center" wrapText="1"/>
    </xf>
    <xf numFmtId="0" fontId="33" fillId="24" borderId="0" xfId="0" applyFont="1" applyFill="1" applyAlignment="1">
      <alignment horizontal="left" vertical="top" wrapText="1"/>
    </xf>
    <xf numFmtId="0" fontId="35" fillId="0" borderId="10" xfId="0" applyFont="1" applyBorder="1" applyAlignment="1">
      <alignment horizontal="center" vertical="center"/>
    </xf>
    <xf numFmtId="0" fontId="35" fillId="0" borderId="14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0" fontId="16" fillId="0" borderId="11" xfId="52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31" fillId="0" borderId="11" xfId="0" applyFont="1" applyBorder="1" applyAlignment="1">
      <alignment horizontal="center" vertical="center" wrapText="1"/>
    </xf>
    <xf numFmtId="0" fontId="31" fillId="0" borderId="0" xfId="0" applyFont="1" applyAlignment="1">
      <alignment horizontal="left" vertical="top" wrapText="1"/>
    </xf>
    <xf numFmtId="49" fontId="26" fillId="0" borderId="0" xfId="52" applyNumberFormat="1" applyFont="1" applyAlignment="1">
      <alignment horizontal="center" vertical="center" wrapText="1"/>
    </xf>
    <xf numFmtId="49" fontId="33" fillId="0" borderId="22" xfId="0" applyNumberFormat="1" applyFont="1" applyBorder="1" applyAlignment="1">
      <alignment horizontal="center" vertical="center" wrapText="1"/>
    </xf>
    <xf numFmtId="49" fontId="33" fillId="0" borderId="23" xfId="0" applyNumberFormat="1" applyFont="1" applyBorder="1" applyAlignment="1">
      <alignment horizontal="center" vertical="center" wrapText="1"/>
    </xf>
  </cellXfs>
  <cellStyles count="261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" xfId="19" xr:uid="{00000000-0005-0000-0000-000012000000}"/>
    <cellStyle name="Normal 2" xfId="20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28" xr:uid="{00000000-0005-0000-0000-00001B000000}"/>
    <cellStyle name="Ввод  3" xfId="29" xr:uid="{00000000-0005-0000-0000-00001C000000}"/>
    <cellStyle name="Вывод 2" xfId="30" xr:uid="{00000000-0005-0000-0000-00001D000000}"/>
    <cellStyle name="Вывод 2 2" xfId="31" xr:uid="{00000000-0005-0000-0000-00001E000000}"/>
    <cellStyle name="Вывод 3" xfId="32" xr:uid="{00000000-0005-0000-0000-00001F000000}"/>
    <cellStyle name="Вывод 4" xfId="33" xr:uid="{00000000-0005-0000-0000-000020000000}"/>
    <cellStyle name="Вычисление 2" xfId="34" xr:uid="{00000000-0005-0000-0000-000021000000}"/>
    <cellStyle name="Вычисление 2 2" xfId="35" xr:uid="{00000000-0005-0000-0000-000022000000}"/>
    <cellStyle name="Вычисление 3" xfId="36" xr:uid="{00000000-0005-0000-0000-000023000000}"/>
    <cellStyle name="Заголовок 1 2" xfId="37" xr:uid="{00000000-0005-0000-0000-000024000000}"/>
    <cellStyle name="Заголовок 2 2" xfId="38" xr:uid="{00000000-0005-0000-0000-000025000000}"/>
    <cellStyle name="Заголовок 3 2" xfId="39" xr:uid="{00000000-0005-0000-0000-000026000000}"/>
    <cellStyle name="Заголовок 4 2" xfId="40" xr:uid="{00000000-0005-0000-0000-000027000000}"/>
    <cellStyle name="Итог 2" xfId="41" xr:uid="{00000000-0005-0000-0000-000028000000}"/>
    <cellStyle name="Итог 2 2" xfId="42" xr:uid="{00000000-0005-0000-0000-000029000000}"/>
    <cellStyle name="Итог 3" xfId="43" xr:uid="{00000000-0005-0000-0000-00002A000000}"/>
    <cellStyle name="Итог 4" xfId="44" xr:uid="{00000000-0005-0000-0000-00002B000000}"/>
    <cellStyle name="Контрольная ячейка 2" xfId="45" xr:uid="{00000000-0005-0000-0000-00002C000000}"/>
    <cellStyle name="Название 2" xfId="46" xr:uid="{00000000-0005-0000-0000-00002D000000}"/>
    <cellStyle name="Нейтральный 2" xfId="47" xr:uid="{00000000-0005-0000-0000-00002E000000}"/>
    <cellStyle name="Обычный" xfId="0" builtinId="0"/>
    <cellStyle name="Обычный 10" xfId="48" xr:uid="{00000000-0005-0000-0000-000030000000}"/>
    <cellStyle name="Обычный 11" xfId="49" xr:uid="{00000000-0005-0000-0000-000031000000}"/>
    <cellStyle name="Обычный 12" xfId="50" xr:uid="{00000000-0005-0000-0000-000032000000}"/>
    <cellStyle name="Обычный 12 2" xfId="51" xr:uid="{00000000-0005-0000-0000-000033000000}"/>
    <cellStyle name="Обычный 14" xfId="52" xr:uid="{00000000-0005-0000-0000-000034000000}"/>
    <cellStyle name="Обычный 2" xfId="53" xr:uid="{00000000-0005-0000-0000-000035000000}"/>
    <cellStyle name="Обычный 2 26 2" xfId="54" xr:uid="{00000000-0005-0000-0000-000036000000}"/>
    <cellStyle name="Обычный 3" xfId="55" xr:uid="{00000000-0005-0000-0000-000037000000}"/>
    <cellStyle name="Обычный 3 2" xfId="56" xr:uid="{00000000-0005-0000-0000-000038000000}"/>
    <cellStyle name="Обычный 3 2 2" xfId="57" xr:uid="{00000000-0005-0000-0000-000039000000}"/>
    <cellStyle name="Обычный 3 2 2 2" xfId="58" xr:uid="{00000000-0005-0000-0000-00003A000000}"/>
    <cellStyle name="Обычный 3 21" xfId="59" xr:uid="{00000000-0005-0000-0000-00003B000000}"/>
    <cellStyle name="Обычный 4" xfId="60" xr:uid="{00000000-0005-0000-0000-00003C000000}"/>
    <cellStyle name="Обычный 4 2" xfId="61" xr:uid="{00000000-0005-0000-0000-00003D000000}"/>
    <cellStyle name="Обычный 5" xfId="62" xr:uid="{00000000-0005-0000-0000-00003E000000}"/>
    <cellStyle name="Обычный 6" xfId="63" xr:uid="{00000000-0005-0000-0000-00003F000000}"/>
    <cellStyle name="Обычный 6 10" xfId="64" xr:uid="{00000000-0005-0000-0000-000040000000}"/>
    <cellStyle name="Обычный 6 2" xfId="65" xr:uid="{00000000-0005-0000-0000-000041000000}"/>
    <cellStyle name="Обычный 6 2 10" xfId="66" xr:uid="{00000000-0005-0000-0000-000042000000}"/>
    <cellStyle name="Обычный 6 2 11" xfId="67" xr:uid="{00000000-0005-0000-0000-000043000000}"/>
    <cellStyle name="Обычный 6 2 2" xfId="68" xr:uid="{00000000-0005-0000-0000-000044000000}"/>
    <cellStyle name="Обычный 6 2 2 2" xfId="69" xr:uid="{00000000-0005-0000-0000-000045000000}"/>
    <cellStyle name="Обычный 6 2 2 2 2" xfId="70" xr:uid="{00000000-0005-0000-0000-000046000000}"/>
    <cellStyle name="Обычный 6 2 2 2 2 2" xfId="71" xr:uid="{00000000-0005-0000-0000-000047000000}"/>
    <cellStyle name="Обычный 6 2 2 2 2 2 2" xfId="72" xr:uid="{00000000-0005-0000-0000-000048000000}"/>
    <cellStyle name="Обычный 6 2 2 2 2 2 3" xfId="73" xr:uid="{00000000-0005-0000-0000-000049000000}"/>
    <cellStyle name="Обычный 6 2 2 2 2 3" xfId="74" xr:uid="{00000000-0005-0000-0000-00004A000000}"/>
    <cellStyle name="Обычный 6 2 2 2 2 4" xfId="75" xr:uid="{00000000-0005-0000-0000-00004B000000}"/>
    <cellStyle name="Обычный 6 2 2 2 3" xfId="76" xr:uid="{00000000-0005-0000-0000-00004C000000}"/>
    <cellStyle name="Обычный 6 2 2 2 3 2" xfId="77" xr:uid="{00000000-0005-0000-0000-00004D000000}"/>
    <cellStyle name="Обычный 6 2 2 2 3 3" xfId="78" xr:uid="{00000000-0005-0000-0000-00004E000000}"/>
    <cellStyle name="Обычный 6 2 2 2 4" xfId="79" xr:uid="{00000000-0005-0000-0000-00004F000000}"/>
    <cellStyle name="Обычный 6 2 2 2 5" xfId="80" xr:uid="{00000000-0005-0000-0000-000050000000}"/>
    <cellStyle name="Обычный 6 2 2 3" xfId="81" xr:uid="{00000000-0005-0000-0000-000051000000}"/>
    <cellStyle name="Обычный 6 2 2 3 2" xfId="82" xr:uid="{00000000-0005-0000-0000-000052000000}"/>
    <cellStyle name="Обычный 6 2 2 3 2 2" xfId="83" xr:uid="{00000000-0005-0000-0000-000053000000}"/>
    <cellStyle name="Обычный 6 2 2 3 2 3" xfId="84" xr:uid="{00000000-0005-0000-0000-000054000000}"/>
    <cellStyle name="Обычный 6 2 2 3 3" xfId="85" xr:uid="{00000000-0005-0000-0000-000055000000}"/>
    <cellStyle name="Обычный 6 2 2 3 4" xfId="86" xr:uid="{00000000-0005-0000-0000-000056000000}"/>
    <cellStyle name="Обычный 6 2 2 4" xfId="87" xr:uid="{00000000-0005-0000-0000-000057000000}"/>
    <cellStyle name="Обычный 6 2 2 4 2" xfId="88" xr:uid="{00000000-0005-0000-0000-000058000000}"/>
    <cellStyle name="Обычный 6 2 2 4 2 2" xfId="89" xr:uid="{00000000-0005-0000-0000-000059000000}"/>
    <cellStyle name="Обычный 6 2 2 4 2 3" xfId="90" xr:uid="{00000000-0005-0000-0000-00005A000000}"/>
    <cellStyle name="Обычный 6 2 2 4 3" xfId="91" xr:uid="{00000000-0005-0000-0000-00005B000000}"/>
    <cellStyle name="Обычный 6 2 2 4 4" xfId="92" xr:uid="{00000000-0005-0000-0000-00005C000000}"/>
    <cellStyle name="Обычный 6 2 2 5" xfId="93" xr:uid="{00000000-0005-0000-0000-00005D000000}"/>
    <cellStyle name="Обычный 6 2 2 5 2" xfId="94" xr:uid="{00000000-0005-0000-0000-00005E000000}"/>
    <cellStyle name="Обычный 6 2 2 5 3" xfId="95" xr:uid="{00000000-0005-0000-0000-00005F000000}"/>
    <cellStyle name="Обычный 6 2 2 6" xfId="96" xr:uid="{00000000-0005-0000-0000-000060000000}"/>
    <cellStyle name="Обычный 6 2 2 7" xfId="97" xr:uid="{00000000-0005-0000-0000-000061000000}"/>
    <cellStyle name="Обычный 6 2 2 8" xfId="98" xr:uid="{00000000-0005-0000-0000-000062000000}"/>
    <cellStyle name="Обычный 6 2 2 9" xfId="99" xr:uid="{00000000-0005-0000-0000-000063000000}"/>
    <cellStyle name="Обычный 6 2 3" xfId="100" xr:uid="{00000000-0005-0000-0000-000064000000}"/>
    <cellStyle name="Обычный 6 2 3 2" xfId="101" xr:uid="{00000000-0005-0000-0000-000065000000}"/>
    <cellStyle name="Обычный 6 2 3 2 2" xfId="102" xr:uid="{00000000-0005-0000-0000-000066000000}"/>
    <cellStyle name="Обычный 6 2 3 2 2 2" xfId="103" xr:uid="{00000000-0005-0000-0000-000067000000}"/>
    <cellStyle name="Обычный 6 2 3 2 2 2 2" xfId="104" xr:uid="{00000000-0005-0000-0000-000068000000}"/>
    <cellStyle name="Обычный 6 2 3 2 2 2 3" xfId="105" xr:uid="{00000000-0005-0000-0000-000069000000}"/>
    <cellStyle name="Обычный 6 2 3 2 2 3" xfId="106" xr:uid="{00000000-0005-0000-0000-00006A000000}"/>
    <cellStyle name="Обычный 6 2 3 2 2 4" xfId="107" xr:uid="{00000000-0005-0000-0000-00006B000000}"/>
    <cellStyle name="Обычный 6 2 3 2 3" xfId="108" xr:uid="{00000000-0005-0000-0000-00006C000000}"/>
    <cellStyle name="Обычный 6 2 3 2 3 2" xfId="109" xr:uid="{00000000-0005-0000-0000-00006D000000}"/>
    <cellStyle name="Обычный 6 2 3 2 3 3" xfId="110" xr:uid="{00000000-0005-0000-0000-00006E000000}"/>
    <cellStyle name="Обычный 6 2 3 2 4" xfId="111" xr:uid="{00000000-0005-0000-0000-00006F000000}"/>
    <cellStyle name="Обычный 6 2 3 2 5" xfId="112" xr:uid="{00000000-0005-0000-0000-000070000000}"/>
    <cellStyle name="Обычный 6 2 3 3" xfId="113" xr:uid="{00000000-0005-0000-0000-000071000000}"/>
    <cellStyle name="Обычный 6 2 3 3 2" xfId="114" xr:uid="{00000000-0005-0000-0000-000072000000}"/>
    <cellStyle name="Обычный 6 2 3 3 2 2" xfId="115" xr:uid="{00000000-0005-0000-0000-000073000000}"/>
    <cellStyle name="Обычный 6 2 3 3 2 3" xfId="116" xr:uid="{00000000-0005-0000-0000-000074000000}"/>
    <cellStyle name="Обычный 6 2 3 3 3" xfId="117" xr:uid="{00000000-0005-0000-0000-000075000000}"/>
    <cellStyle name="Обычный 6 2 3 3 4" xfId="118" xr:uid="{00000000-0005-0000-0000-000076000000}"/>
    <cellStyle name="Обычный 6 2 3 4" xfId="119" xr:uid="{00000000-0005-0000-0000-000077000000}"/>
    <cellStyle name="Обычный 6 2 3 4 2" xfId="120" xr:uid="{00000000-0005-0000-0000-000078000000}"/>
    <cellStyle name="Обычный 6 2 3 4 2 2" xfId="121" xr:uid="{00000000-0005-0000-0000-000079000000}"/>
    <cellStyle name="Обычный 6 2 3 4 2 3" xfId="122" xr:uid="{00000000-0005-0000-0000-00007A000000}"/>
    <cellStyle name="Обычный 6 2 3 4 3" xfId="123" xr:uid="{00000000-0005-0000-0000-00007B000000}"/>
    <cellStyle name="Обычный 6 2 3 4 4" xfId="124" xr:uid="{00000000-0005-0000-0000-00007C000000}"/>
    <cellStyle name="Обычный 6 2 3 5" xfId="125" xr:uid="{00000000-0005-0000-0000-00007D000000}"/>
    <cellStyle name="Обычный 6 2 3 5 2" xfId="126" xr:uid="{00000000-0005-0000-0000-00007E000000}"/>
    <cellStyle name="Обычный 6 2 3 5 3" xfId="127" xr:uid="{00000000-0005-0000-0000-00007F000000}"/>
    <cellStyle name="Обычный 6 2 3 6" xfId="128" xr:uid="{00000000-0005-0000-0000-000080000000}"/>
    <cellStyle name="Обычный 6 2 3 7" xfId="129" xr:uid="{00000000-0005-0000-0000-000081000000}"/>
    <cellStyle name="Обычный 6 2 3 8" xfId="130" xr:uid="{00000000-0005-0000-0000-000082000000}"/>
    <cellStyle name="Обычный 6 2 3 9" xfId="131" xr:uid="{00000000-0005-0000-0000-000083000000}"/>
    <cellStyle name="Обычный 6 2 4" xfId="132" xr:uid="{00000000-0005-0000-0000-000084000000}"/>
    <cellStyle name="Обычный 6 2 4 2" xfId="133" xr:uid="{00000000-0005-0000-0000-000085000000}"/>
    <cellStyle name="Обычный 6 2 4 2 2" xfId="134" xr:uid="{00000000-0005-0000-0000-000086000000}"/>
    <cellStyle name="Обычный 6 2 4 2 3" xfId="135" xr:uid="{00000000-0005-0000-0000-000087000000}"/>
    <cellStyle name="Обычный 6 2 4 3" xfId="136" xr:uid="{00000000-0005-0000-0000-000088000000}"/>
    <cellStyle name="Обычный 6 2 4 4" xfId="137" xr:uid="{00000000-0005-0000-0000-000089000000}"/>
    <cellStyle name="Обычный 6 2 4 5" xfId="138" xr:uid="{00000000-0005-0000-0000-00008A000000}"/>
    <cellStyle name="Обычный 6 2 5" xfId="139" xr:uid="{00000000-0005-0000-0000-00008B000000}"/>
    <cellStyle name="Обычный 6 2 5 2" xfId="140" xr:uid="{00000000-0005-0000-0000-00008C000000}"/>
    <cellStyle name="Обычный 6 2 5 2 2" xfId="141" xr:uid="{00000000-0005-0000-0000-00008D000000}"/>
    <cellStyle name="Обычный 6 2 5 2 3" xfId="142" xr:uid="{00000000-0005-0000-0000-00008E000000}"/>
    <cellStyle name="Обычный 6 2 5 3" xfId="143" xr:uid="{00000000-0005-0000-0000-00008F000000}"/>
    <cellStyle name="Обычный 6 2 5 4" xfId="144" xr:uid="{00000000-0005-0000-0000-000090000000}"/>
    <cellStyle name="Обычный 6 2 6" xfId="145" xr:uid="{00000000-0005-0000-0000-000091000000}"/>
    <cellStyle name="Обычный 6 2 6 2" xfId="146" xr:uid="{00000000-0005-0000-0000-000092000000}"/>
    <cellStyle name="Обычный 6 2 6 3" xfId="147" xr:uid="{00000000-0005-0000-0000-000093000000}"/>
    <cellStyle name="Обычный 6 2 7" xfId="148" xr:uid="{00000000-0005-0000-0000-000094000000}"/>
    <cellStyle name="Обычный 6 2 8" xfId="149" xr:uid="{00000000-0005-0000-0000-000095000000}"/>
    <cellStyle name="Обычный 6 2 9" xfId="150" xr:uid="{00000000-0005-0000-0000-000096000000}"/>
    <cellStyle name="Обычный 6 3" xfId="151" xr:uid="{00000000-0005-0000-0000-000097000000}"/>
    <cellStyle name="Обычный 6 3 2" xfId="152" xr:uid="{00000000-0005-0000-0000-000098000000}"/>
    <cellStyle name="Обычный 6 3 2 2" xfId="153" xr:uid="{00000000-0005-0000-0000-000099000000}"/>
    <cellStyle name="Обычный 6 3 2 3" xfId="154" xr:uid="{00000000-0005-0000-0000-00009A000000}"/>
    <cellStyle name="Обычный 6 3 3" xfId="155" xr:uid="{00000000-0005-0000-0000-00009B000000}"/>
    <cellStyle name="Обычный 6 3 4" xfId="156" xr:uid="{00000000-0005-0000-0000-00009C000000}"/>
    <cellStyle name="Обычный 6 4" xfId="157" xr:uid="{00000000-0005-0000-0000-00009D000000}"/>
    <cellStyle name="Обычный 6 4 2" xfId="158" xr:uid="{00000000-0005-0000-0000-00009E000000}"/>
    <cellStyle name="Обычный 6 4 2 2" xfId="159" xr:uid="{00000000-0005-0000-0000-00009F000000}"/>
    <cellStyle name="Обычный 6 4 2 3" xfId="160" xr:uid="{00000000-0005-0000-0000-0000A0000000}"/>
    <cellStyle name="Обычный 6 4 3" xfId="161" xr:uid="{00000000-0005-0000-0000-0000A1000000}"/>
    <cellStyle name="Обычный 6 4 4" xfId="162" xr:uid="{00000000-0005-0000-0000-0000A2000000}"/>
    <cellStyle name="Обычный 6 5" xfId="163" xr:uid="{00000000-0005-0000-0000-0000A3000000}"/>
    <cellStyle name="Обычный 6 5 2" xfId="164" xr:uid="{00000000-0005-0000-0000-0000A4000000}"/>
    <cellStyle name="Обычный 6 5 3" xfId="165" xr:uid="{00000000-0005-0000-0000-0000A5000000}"/>
    <cellStyle name="Обычный 6 6" xfId="166" xr:uid="{00000000-0005-0000-0000-0000A6000000}"/>
    <cellStyle name="Обычный 6 7" xfId="167" xr:uid="{00000000-0005-0000-0000-0000A7000000}"/>
    <cellStyle name="Обычный 6 8" xfId="168" xr:uid="{00000000-0005-0000-0000-0000A8000000}"/>
    <cellStyle name="Обычный 6 9" xfId="169" xr:uid="{00000000-0005-0000-0000-0000A9000000}"/>
    <cellStyle name="Обычный 7" xfId="170" xr:uid="{00000000-0005-0000-0000-0000AA000000}"/>
    <cellStyle name="Обычный 7 2" xfId="171" xr:uid="{00000000-0005-0000-0000-0000AB000000}"/>
    <cellStyle name="Обычный 7 2 2" xfId="172" xr:uid="{00000000-0005-0000-0000-0000AC000000}"/>
    <cellStyle name="Обычный 7 2 2 2" xfId="173" xr:uid="{00000000-0005-0000-0000-0000AD000000}"/>
    <cellStyle name="Обычный 7 2 2 2 2" xfId="174" xr:uid="{00000000-0005-0000-0000-0000AE000000}"/>
    <cellStyle name="Обычный 7 2 2 2 3" xfId="175" xr:uid="{00000000-0005-0000-0000-0000AF000000}"/>
    <cellStyle name="Обычный 7 2 2 3" xfId="176" xr:uid="{00000000-0005-0000-0000-0000B0000000}"/>
    <cellStyle name="Обычный 7 2 2 4" xfId="177" xr:uid="{00000000-0005-0000-0000-0000B1000000}"/>
    <cellStyle name="Обычный 7 2 3" xfId="178" xr:uid="{00000000-0005-0000-0000-0000B2000000}"/>
    <cellStyle name="Обычный 7 2 3 2" xfId="179" xr:uid="{00000000-0005-0000-0000-0000B3000000}"/>
    <cellStyle name="Обычный 7 2 3 2 2" xfId="180" xr:uid="{00000000-0005-0000-0000-0000B4000000}"/>
    <cellStyle name="Обычный 7 2 3 2 3" xfId="181" xr:uid="{00000000-0005-0000-0000-0000B5000000}"/>
    <cellStyle name="Обычный 7 2 3 3" xfId="182" xr:uid="{00000000-0005-0000-0000-0000B6000000}"/>
    <cellStyle name="Обычный 7 2 3 4" xfId="183" xr:uid="{00000000-0005-0000-0000-0000B7000000}"/>
    <cellStyle name="Обычный 7 2 4" xfId="184" xr:uid="{00000000-0005-0000-0000-0000B8000000}"/>
    <cellStyle name="Обычный 7 2 4 2" xfId="185" xr:uid="{00000000-0005-0000-0000-0000B9000000}"/>
    <cellStyle name="Обычный 7 2 4 3" xfId="186" xr:uid="{00000000-0005-0000-0000-0000BA000000}"/>
    <cellStyle name="Обычный 7 2 5" xfId="187" xr:uid="{00000000-0005-0000-0000-0000BB000000}"/>
    <cellStyle name="Обычный 7 2 6" xfId="188" xr:uid="{00000000-0005-0000-0000-0000BC000000}"/>
    <cellStyle name="Обычный 7 2 7" xfId="189" xr:uid="{00000000-0005-0000-0000-0000BD000000}"/>
    <cellStyle name="Обычный 8" xfId="190" xr:uid="{00000000-0005-0000-0000-0000BE000000}"/>
    <cellStyle name="Обычный 9" xfId="191" xr:uid="{00000000-0005-0000-0000-0000BF000000}"/>
    <cellStyle name="Обычный 9 2" xfId="192" xr:uid="{00000000-0005-0000-0000-0000C0000000}"/>
    <cellStyle name="Обычный 9 2 2" xfId="193" xr:uid="{00000000-0005-0000-0000-0000C1000000}"/>
    <cellStyle name="Обычный 9 2 2 2" xfId="194" xr:uid="{00000000-0005-0000-0000-0000C2000000}"/>
    <cellStyle name="Обычный 9 2 2 3" xfId="195" xr:uid="{00000000-0005-0000-0000-0000C3000000}"/>
    <cellStyle name="Обычный 9 2 2 4" xfId="196" xr:uid="{00000000-0005-0000-0000-0000C4000000}"/>
    <cellStyle name="Обычный 9 2 3" xfId="197" xr:uid="{00000000-0005-0000-0000-0000C5000000}"/>
    <cellStyle name="Обычный 9 2 4" xfId="198" xr:uid="{00000000-0005-0000-0000-0000C6000000}"/>
    <cellStyle name="Обычный 9 3" xfId="199" xr:uid="{00000000-0005-0000-0000-0000C7000000}"/>
    <cellStyle name="Обычный 9 3 2" xfId="200" xr:uid="{00000000-0005-0000-0000-0000C8000000}"/>
    <cellStyle name="Обычный 9 3 3" xfId="201" xr:uid="{00000000-0005-0000-0000-0000C9000000}"/>
    <cellStyle name="Обычный 9 3 4" xfId="202" xr:uid="{00000000-0005-0000-0000-0000CA000000}"/>
    <cellStyle name="Обычный 9 4" xfId="203" xr:uid="{00000000-0005-0000-0000-0000CB000000}"/>
    <cellStyle name="Обычный 9 5" xfId="204" xr:uid="{00000000-0005-0000-0000-0000CC000000}"/>
    <cellStyle name="Плохой 2" xfId="205" xr:uid="{00000000-0005-0000-0000-0000CD000000}"/>
    <cellStyle name="Пояснение 2" xfId="206" xr:uid="{00000000-0005-0000-0000-0000CE000000}"/>
    <cellStyle name="Примечание 2" xfId="207" xr:uid="{00000000-0005-0000-0000-0000CF000000}"/>
    <cellStyle name="Примечание 2 2" xfId="208" xr:uid="{00000000-0005-0000-0000-0000D0000000}"/>
    <cellStyle name="Примечание 3" xfId="209" xr:uid="{00000000-0005-0000-0000-0000D1000000}"/>
    <cellStyle name="Примечание 4" xfId="210" xr:uid="{00000000-0005-0000-0000-0000D2000000}"/>
    <cellStyle name="Процентный 2" xfId="211" xr:uid="{00000000-0005-0000-0000-0000D3000000}"/>
    <cellStyle name="Процентный 3" xfId="212" xr:uid="{00000000-0005-0000-0000-0000D4000000}"/>
    <cellStyle name="Связанная ячейка 2" xfId="213" xr:uid="{00000000-0005-0000-0000-0000D5000000}"/>
    <cellStyle name="Стиль 1" xfId="214" xr:uid="{00000000-0005-0000-0000-0000D6000000}"/>
    <cellStyle name="Текст предупреждения 2" xfId="215" xr:uid="{00000000-0005-0000-0000-0000D7000000}"/>
    <cellStyle name="Финансовый 2" xfId="216" xr:uid="{00000000-0005-0000-0000-0000D8000000}"/>
    <cellStyle name="Финансовый 2 2" xfId="217" xr:uid="{00000000-0005-0000-0000-0000D9000000}"/>
    <cellStyle name="Финансовый 2 2 2" xfId="218" xr:uid="{00000000-0005-0000-0000-0000DA000000}"/>
    <cellStyle name="Финансовый 2 2 2 2" xfId="219" xr:uid="{00000000-0005-0000-0000-0000DB000000}"/>
    <cellStyle name="Финансовый 2 2 2 2 2" xfId="220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224" xr:uid="{00000000-0005-0000-0000-0000E0000000}"/>
    <cellStyle name="Финансовый 2 3 2" xfId="225" xr:uid="{00000000-0005-0000-0000-0000E1000000}"/>
    <cellStyle name="Финансовый 2 3 2 2" xfId="226" xr:uid="{00000000-0005-0000-0000-0000E2000000}"/>
    <cellStyle name="Финансовый 2 3 2 3" xfId="227" xr:uid="{00000000-0005-0000-0000-0000E3000000}"/>
    <cellStyle name="Финансовый 2 3 3" xfId="228" xr:uid="{00000000-0005-0000-0000-0000E4000000}"/>
    <cellStyle name="Финансовый 2 3 4" xfId="229" xr:uid="{00000000-0005-0000-0000-0000E5000000}"/>
    <cellStyle name="Финансовый 2 4" xfId="230" xr:uid="{00000000-0005-0000-0000-0000E6000000}"/>
    <cellStyle name="Финансовый 2 4 2" xfId="231" xr:uid="{00000000-0005-0000-0000-0000E7000000}"/>
    <cellStyle name="Финансовый 2 4 3" xfId="232" xr:uid="{00000000-0005-0000-0000-0000E8000000}"/>
    <cellStyle name="Финансовый 2 5" xfId="233" xr:uid="{00000000-0005-0000-0000-0000E9000000}"/>
    <cellStyle name="Финансовый 2 6" xfId="234" xr:uid="{00000000-0005-0000-0000-0000EA000000}"/>
    <cellStyle name="Финансовый 2 7" xfId="235" xr:uid="{00000000-0005-0000-0000-0000EB000000}"/>
    <cellStyle name="Финансовый 2 8" xfId="236" xr:uid="{00000000-0005-0000-0000-0000EC000000}"/>
    <cellStyle name="Финансовый 2 9" xfId="237" xr:uid="{00000000-0005-0000-0000-0000ED000000}"/>
    <cellStyle name="Финансовый 3" xfId="238" xr:uid="{00000000-0005-0000-0000-0000EE000000}"/>
    <cellStyle name="Финансовый 3 2" xfId="239" xr:uid="{00000000-0005-0000-0000-0000EF000000}"/>
    <cellStyle name="Финансовый 3 2 2" xfId="240" xr:uid="{00000000-0005-0000-0000-0000F0000000}"/>
    <cellStyle name="Финансовый 3 2 2 2" xfId="241" xr:uid="{00000000-0005-0000-0000-0000F1000000}"/>
    <cellStyle name="Финансовый 3 2 2 3" xfId="242" xr:uid="{00000000-0005-0000-0000-0000F2000000}"/>
    <cellStyle name="Финансовый 3 2 3" xfId="243" xr:uid="{00000000-0005-0000-0000-0000F3000000}"/>
    <cellStyle name="Финансовый 3 2 4" xfId="244" xr:uid="{00000000-0005-0000-0000-0000F4000000}"/>
    <cellStyle name="Финансовый 3 3" xfId="245" xr:uid="{00000000-0005-0000-0000-0000F5000000}"/>
    <cellStyle name="Финансовый 3 3 2" xfId="246" xr:uid="{00000000-0005-0000-0000-0000F6000000}"/>
    <cellStyle name="Финансовый 3 3 2 2" xfId="247" xr:uid="{00000000-0005-0000-0000-0000F7000000}"/>
    <cellStyle name="Финансовый 3 3 2 3" xfId="248" xr:uid="{00000000-0005-0000-0000-0000F8000000}"/>
    <cellStyle name="Финансовый 3 3 3" xfId="249" xr:uid="{00000000-0005-0000-0000-0000F9000000}"/>
    <cellStyle name="Финансовый 3 3 4" xfId="250" xr:uid="{00000000-0005-0000-0000-0000FA000000}"/>
    <cellStyle name="Финансовый 3 4" xfId="251" xr:uid="{00000000-0005-0000-0000-0000FB000000}"/>
    <cellStyle name="Финансовый 3 4 2" xfId="252" xr:uid="{00000000-0005-0000-0000-0000FC000000}"/>
    <cellStyle name="Финансовый 3 4 3" xfId="253" xr:uid="{00000000-0005-0000-0000-0000FD000000}"/>
    <cellStyle name="Финансовый 3 5" xfId="254" xr:uid="{00000000-0005-0000-0000-0000FE000000}"/>
    <cellStyle name="Финансовый 3 6" xfId="255" xr:uid="{00000000-0005-0000-0000-0000FF000000}"/>
    <cellStyle name="Финансовый 3 7" xfId="256" xr:uid="{00000000-0005-0000-0000-000000010000}"/>
    <cellStyle name="Финансовый 3 8" xfId="257" xr:uid="{00000000-0005-0000-0000-000001010000}"/>
    <cellStyle name="Финансовый 3 9" xfId="258" xr:uid="{00000000-0005-0000-0000-000002010000}"/>
    <cellStyle name="Финансовый 4" xfId="259" xr:uid="{00000000-0005-0000-0000-000003010000}"/>
    <cellStyle name="Хороший 2" xfId="260" xr:uid="{00000000-0005-0000-0000-000004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G85"/>
  <sheetViews>
    <sheetView view="pageBreakPreview" topLeftCell="J1" zoomScale="70" zoomScaleNormal="70" zoomScaleSheetLayoutView="70" workbookViewId="0">
      <selection activeCell="J27" sqref="J27"/>
    </sheetView>
  </sheetViews>
  <sheetFormatPr defaultColWidth="9.140625" defaultRowHeight="15.75" x14ac:dyDescent="0.25"/>
  <cols>
    <col min="1" max="1" width="13.28515625" style="76" customWidth="1"/>
    <col min="2" max="2" width="51.7109375" style="76" customWidth="1"/>
    <col min="3" max="3" width="24.85546875" style="76" customWidth="1"/>
    <col min="4" max="4" width="46" style="77" customWidth="1"/>
    <col min="5" max="5" width="29.42578125" style="77" customWidth="1"/>
    <col min="6" max="6" width="22.85546875" style="77" customWidth="1"/>
    <col min="7" max="7" width="25.7109375" style="77" customWidth="1"/>
    <col min="8" max="8" width="25.42578125" style="77" customWidth="1"/>
    <col min="9" max="9" width="16.42578125" style="78" customWidth="1"/>
    <col min="10" max="10" width="36" style="77" customWidth="1"/>
    <col min="11" max="12" width="31.28515625" style="78" customWidth="1"/>
    <col min="13" max="13" width="31.85546875" style="78" customWidth="1"/>
    <col min="14" max="14" width="15.42578125" style="78" customWidth="1"/>
    <col min="15" max="15" width="14.42578125" style="78" customWidth="1"/>
    <col min="16" max="16" width="19.85546875" style="79" customWidth="1"/>
    <col min="17" max="17" width="14.85546875" style="79" customWidth="1"/>
    <col min="18" max="18" width="22.42578125" style="79" customWidth="1"/>
    <col min="19" max="19" width="30.140625" style="79" customWidth="1"/>
    <col min="20" max="20" width="36.85546875" style="79" customWidth="1"/>
    <col min="21" max="21" width="27.7109375" style="81" customWidth="1"/>
    <col min="22" max="22" width="6" style="81" customWidth="1"/>
    <col min="23" max="16384" width="9.140625" style="81"/>
  </cols>
  <sheetData>
    <row r="1" spans="1:33" ht="18.75" x14ac:dyDescent="0.3">
      <c r="U1" s="80"/>
    </row>
    <row r="2" spans="1:33" ht="18.75" x14ac:dyDescent="0.25">
      <c r="A2" s="167" t="s">
        <v>0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82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</row>
    <row r="3" spans="1:33" ht="18.75" x14ac:dyDescent="0.25">
      <c r="A3" s="167" t="s">
        <v>1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82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</row>
    <row r="4" spans="1:33" ht="18.75" x14ac:dyDescent="0.3">
      <c r="A4" s="168"/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84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</row>
    <row r="5" spans="1:33" x14ac:dyDescent="0.25">
      <c r="A5" s="81"/>
      <c r="B5" s="81"/>
      <c r="C5" s="81"/>
      <c r="D5" s="81"/>
      <c r="E5" s="86" t="s">
        <v>2</v>
      </c>
      <c r="F5" s="86"/>
      <c r="G5" s="86"/>
      <c r="H5" s="86"/>
      <c r="I5" s="87"/>
      <c r="J5" s="87"/>
      <c r="K5" s="81"/>
      <c r="L5" s="81"/>
      <c r="S5" s="87"/>
      <c r="T5" s="87"/>
    </row>
    <row r="6" spans="1:33" x14ac:dyDescent="0.25">
      <c r="A6" s="81"/>
      <c r="B6" s="81"/>
      <c r="C6" s="81"/>
      <c r="D6" s="81"/>
      <c r="E6" s="88" t="s">
        <v>3</v>
      </c>
      <c r="F6" s="88"/>
      <c r="G6" s="88"/>
      <c r="H6" s="88"/>
      <c r="I6" s="88"/>
      <c r="J6" s="88"/>
      <c r="K6" s="81"/>
      <c r="L6" s="81"/>
      <c r="S6" s="88"/>
      <c r="T6" s="88"/>
    </row>
    <row r="7" spans="1:33" x14ac:dyDescent="0.25">
      <c r="A7" s="81"/>
      <c r="B7" s="81"/>
      <c r="C7" s="81"/>
      <c r="D7" s="81"/>
      <c r="E7" s="76"/>
      <c r="F7" s="76"/>
      <c r="G7" s="76"/>
      <c r="H7" s="76"/>
      <c r="I7" s="87"/>
      <c r="J7" s="87"/>
      <c r="K7" s="81"/>
      <c r="L7" s="81"/>
      <c r="S7" s="87"/>
      <c r="T7" s="87"/>
    </row>
    <row r="8" spans="1:33" x14ac:dyDescent="0.25">
      <c r="A8" s="81"/>
      <c r="B8" s="81"/>
      <c r="C8" s="81"/>
      <c r="D8" s="81"/>
      <c r="E8" s="86" t="s">
        <v>156</v>
      </c>
      <c r="F8" s="86"/>
      <c r="G8" s="86"/>
      <c r="H8" s="86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33" s="89" customFormat="1" x14ac:dyDescent="0.25">
      <c r="E9" s="86"/>
      <c r="F9" s="86"/>
      <c r="G9" s="86"/>
      <c r="H9" s="86"/>
    </row>
    <row r="10" spans="1:33" s="86" customFormat="1" x14ac:dyDescent="0.25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</row>
    <row r="11" spans="1:33" x14ac:dyDescent="0.25">
      <c r="A11" s="169" t="s">
        <v>4</v>
      </c>
      <c r="B11" s="169" t="s">
        <v>5</v>
      </c>
      <c r="C11" s="169" t="s">
        <v>6</v>
      </c>
      <c r="D11" s="169" t="s">
        <v>7</v>
      </c>
      <c r="E11" s="171" t="s">
        <v>8</v>
      </c>
      <c r="F11" s="169" t="s">
        <v>9</v>
      </c>
      <c r="G11" s="169" t="s">
        <v>10</v>
      </c>
      <c r="H11" s="169" t="s">
        <v>11</v>
      </c>
      <c r="I11" s="172" t="s">
        <v>12</v>
      </c>
      <c r="J11" s="173"/>
      <c r="K11" s="173"/>
      <c r="L11" s="173"/>
      <c r="M11" s="173"/>
      <c r="N11" s="171" t="s">
        <v>13</v>
      </c>
      <c r="O11" s="171"/>
      <c r="P11" s="171"/>
      <c r="Q11" s="171"/>
      <c r="R11" s="171"/>
      <c r="S11" s="171"/>
      <c r="T11" s="171"/>
      <c r="U11" s="171" t="s">
        <v>14</v>
      </c>
    </row>
    <row r="12" spans="1:33" s="93" customFormat="1" ht="78.75" x14ac:dyDescent="0.25">
      <c r="A12" s="170"/>
      <c r="B12" s="170"/>
      <c r="C12" s="170"/>
      <c r="D12" s="170"/>
      <c r="E12" s="171"/>
      <c r="F12" s="170"/>
      <c r="G12" s="170"/>
      <c r="H12" s="170"/>
      <c r="I12" s="91" t="s">
        <v>15</v>
      </c>
      <c r="J12" s="91" t="s">
        <v>16</v>
      </c>
      <c r="K12" s="91" t="s">
        <v>17</v>
      </c>
      <c r="L12" s="91" t="s">
        <v>18</v>
      </c>
      <c r="M12" s="92" t="s">
        <v>19</v>
      </c>
      <c r="N12" s="91" t="s">
        <v>20</v>
      </c>
      <c r="O12" s="91" t="s">
        <v>21</v>
      </c>
      <c r="P12" s="91" t="s">
        <v>22</v>
      </c>
      <c r="Q12" s="91" t="s">
        <v>23</v>
      </c>
      <c r="R12" s="91" t="s">
        <v>24</v>
      </c>
      <c r="S12" s="91" t="s">
        <v>25</v>
      </c>
      <c r="T12" s="92" t="s">
        <v>26</v>
      </c>
      <c r="U12" s="171"/>
    </row>
    <row r="13" spans="1:33" s="94" customFormat="1" x14ac:dyDescent="0.25">
      <c r="A13" s="91">
        <v>1</v>
      </c>
      <c r="B13" s="91">
        <v>2</v>
      </c>
      <c r="C13" s="91">
        <v>3</v>
      </c>
      <c r="D13" s="91">
        <v>4</v>
      </c>
      <c r="E13" s="91">
        <v>5</v>
      </c>
      <c r="F13" s="91">
        <v>6</v>
      </c>
      <c r="G13" s="91">
        <v>7</v>
      </c>
      <c r="H13" s="91">
        <v>8</v>
      </c>
      <c r="I13" s="91">
        <v>9</v>
      </c>
      <c r="J13" s="91">
        <v>10</v>
      </c>
      <c r="K13" s="91">
        <v>11</v>
      </c>
      <c r="L13" s="91">
        <v>12</v>
      </c>
      <c r="M13" s="91">
        <v>13</v>
      </c>
      <c r="N13" s="91">
        <v>14</v>
      </c>
      <c r="O13" s="91">
        <v>15</v>
      </c>
      <c r="P13" s="91">
        <v>16</v>
      </c>
      <c r="Q13" s="91">
        <v>17</v>
      </c>
      <c r="R13" s="91">
        <v>18</v>
      </c>
      <c r="S13" s="91">
        <v>19</v>
      </c>
      <c r="T13" s="91">
        <v>20</v>
      </c>
      <c r="U13" s="91">
        <v>21</v>
      </c>
    </row>
    <row r="14" spans="1:33" s="94" customFormat="1" x14ac:dyDescent="0.25">
      <c r="A14" s="97"/>
      <c r="B14" s="99" t="s">
        <v>171</v>
      </c>
      <c r="C14" s="104" t="s">
        <v>187</v>
      </c>
      <c r="D14" s="125" t="s">
        <v>174</v>
      </c>
      <c r="E14" s="58" t="s">
        <v>175</v>
      </c>
      <c r="F14" s="96" t="s">
        <v>27</v>
      </c>
      <c r="G14" s="95" t="s">
        <v>28</v>
      </c>
      <c r="H14" s="95" t="s">
        <v>185</v>
      </c>
      <c r="I14" s="96" t="s">
        <v>27</v>
      </c>
      <c r="J14" s="58" t="s">
        <v>159</v>
      </c>
      <c r="K14" s="126" t="s">
        <v>29</v>
      </c>
      <c r="L14" s="126" t="s">
        <v>30</v>
      </c>
      <c r="M14" s="49" t="s">
        <v>157</v>
      </c>
      <c r="N14" s="126" t="s">
        <v>31</v>
      </c>
      <c r="O14" s="128">
        <v>144</v>
      </c>
      <c r="P14" s="149" t="s">
        <v>177</v>
      </c>
      <c r="Q14" s="58" t="s">
        <v>178</v>
      </c>
      <c r="R14" s="58">
        <v>18.600000000000001</v>
      </c>
      <c r="S14" s="58">
        <v>1.75</v>
      </c>
      <c r="T14" s="98">
        <f>O14*R14*S14</f>
        <v>4687.2</v>
      </c>
      <c r="U14" s="102"/>
    </row>
    <row r="15" spans="1:33" s="94" customFormat="1" x14ac:dyDescent="0.25">
      <c r="A15" s="147"/>
      <c r="B15" s="99" t="s">
        <v>171</v>
      </c>
      <c r="C15" s="104" t="s">
        <v>187</v>
      </c>
      <c r="D15" s="125" t="s">
        <v>174</v>
      </c>
      <c r="E15" s="58" t="s">
        <v>176</v>
      </c>
      <c r="F15" s="96" t="s">
        <v>27</v>
      </c>
      <c r="G15" s="95" t="s">
        <v>28</v>
      </c>
      <c r="H15" s="95" t="s">
        <v>185</v>
      </c>
      <c r="I15" s="96" t="s">
        <v>27</v>
      </c>
      <c r="J15" s="58" t="s">
        <v>159</v>
      </c>
      <c r="K15" s="126" t="s">
        <v>29</v>
      </c>
      <c r="L15" s="126" t="s">
        <v>30</v>
      </c>
      <c r="M15" s="49" t="s">
        <v>157</v>
      </c>
      <c r="N15" s="126" t="s">
        <v>31</v>
      </c>
      <c r="O15" s="152">
        <v>2600</v>
      </c>
      <c r="P15" s="149" t="s">
        <v>177</v>
      </c>
      <c r="Q15" s="149" t="s">
        <v>179</v>
      </c>
      <c r="R15" s="149">
        <v>9.86</v>
      </c>
      <c r="S15" s="149">
        <v>1.75</v>
      </c>
      <c r="T15" s="98">
        <f>O15*R15*S15</f>
        <v>44863</v>
      </c>
      <c r="U15" s="150"/>
    </row>
    <row r="16" spans="1:33" s="94" customFormat="1" ht="31.5" x14ac:dyDescent="0.25">
      <c r="A16" s="147"/>
      <c r="B16" s="99" t="s">
        <v>171</v>
      </c>
      <c r="C16" s="104" t="s">
        <v>187</v>
      </c>
      <c r="D16" s="148" t="s">
        <v>162</v>
      </c>
      <c r="E16" s="149" t="s">
        <v>180</v>
      </c>
      <c r="F16" s="96" t="s">
        <v>27</v>
      </c>
      <c r="G16" s="95" t="s">
        <v>28</v>
      </c>
      <c r="H16" s="95" t="s">
        <v>185</v>
      </c>
      <c r="I16" s="96" t="s">
        <v>27</v>
      </c>
      <c r="J16" s="58" t="s">
        <v>159</v>
      </c>
      <c r="K16" s="126" t="s">
        <v>29</v>
      </c>
      <c r="L16" s="126" t="s">
        <v>30</v>
      </c>
      <c r="M16" s="49" t="s">
        <v>157</v>
      </c>
      <c r="N16" s="151" t="s">
        <v>31</v>
      </c>
      <c r="O16" s="152">
        <v>75000</v>
      </c>
      <c r="P16" s="149" t="s">
        <v>163</v>
      </c>
      <c r="Q16" s="149" t="s">
        <v>164</v>
      </c>
      <c r="R16" s="149">
        <v>4.8499999999999996</v>
      </c>
      <c r="S16" s="149">
        <v>1</v>
      </c>
      <c r="T16" s="98">
        <f>O16*R16*S16</f>
        <v>363750</v>
      </c>
      <c r="U16" s="150"/>
    </row>
    <row r="17" spans="1:21" s="94" customFormat="1" ht="47.25" x14ac:dyDescent="0.25">
      <c r="A17" s="97"/>
      <c r="B17" s="99" t="s">
        <v>171</v>
      </c>
      <c r="C17" s="104" t="s">
        <v>187</v>
      </c>
      <c r="D17" s="73" t="s">
        <v>165</v>
      </c>
      <c r="E17" s="58" t="s">
        <v>183</v>
      </c>
      <c r="F17" s="58" t="s">
        <v>27</v>
      </c>
      <c r="G17" s="126" t="s">
        <v>28</v>
      </c>
      <c r="H17" s="95" t="s">
        <v>185</v>
      </c>
      <c r="I17" s="58" t="s">
        <v>27</v>
      </c>
      <c r="J17" s="96" t="s">
        <v>158</v>
      </c>
      <c r="K17" s="126" t="s">
        <v>29</v>
      </c>
      <c r="L17" s="126" t="s">
        <v>30</v>
      </c>
      <c r="M17" s="49" t="s">
        <v>157</v>
      </c>
      <c r="N17" s="126" t="s">
        <v>31</v>
      </c>
      <c r="O17" s="126" t="s">
        <v>31</v>
      </c>
      <c r="P17" s="49" t="s">
        <v>33</v>
      </c>
      <c r="Q17" s="49" t="s">
        <v>166</v>
      </c>
      <c r="R17" s="127">
        <v>35458.43</v>
      </c>
      <c r="S17" s="102">
        <v>1</v>
      </c>
      <c r="T17" s="98">
        <f>O17*R17*S17</f>
        <v>35458.43</v>
      </c>
      <c r="U17" s="102"/>
    </row>
    <row r="18" spans="1:21" s="94" customFormat="1" ht="31.5" x14ac:dyDescent="0.25">
      <c r="A18" s="97"/>
      <c r="B18" s="99" t="s">
        <v>171</v>
      </c>
      <c r="C18" s="104" t="s">
        <v>187</v>
      </c>
      <c r="D18" s="100" t="s">
        <v>32</v>
      </c>
      <c r="E18" s="96" t="s">
        <v>27</v>
      </c>
      <c r="F18" s="96" t="s">
        <v>27</v>
      </c>
      <c r="G18" s="96" t="s">
        <v>27</v>
      </c>
      <c r="H18" s="96" t="s">
        <v>27</v>
      </c>
      <c r="I18" s="96" t="s">
        <v>27</v>
      </c>
      <c r="J18" s="96" t="s">
        <v>27</v>
      </c>
      <c r="K18" s="96" t="s">
        <v>27</v>
      </c>
      <c r="L18" s="96" t="s">
        <v>27</v>
      </c>
      <c r="M18" s="96" t="s">
        <v>27</v>
      </c>
      <c r="N18" s="96" t="s">
        <v>27</v>
      </c>
      <c r="O18" s="96" t="s">
        <v>27</v>
      </c>
      <c r="P18" s="96" t="s">
        <v>27</v>
      </c>
      <c r="Q18" s="96" t="s">
        <v>27</v>
      </c>
      <c r="R18" s="96" t="s">
        <v>27</v>
      </c>
      <c r="S18" s="96" t="s">
        <v>27</v>
      </c>
      <c r="T18" s="101">
        <f>T14+T15+T16+T17</f>
        <v>448758.63</v>
      </c>
      <c r="U18" s="102"/>
    </row>
    <row r="19" spans="1:21" s="94" customFormat="1" x14ac:dyDescent="0.25">
      <c r="A19" s="97"/>
      <c r="B19" s="99"/>
      <c r="C19" s="104"/>
      <c r="D19" s="103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1"/>
      <c r="U19" s="102"/>
    </row>
    <row r="20" spans="1:21" s="141" customFormat="1" x14ac:dyDescent="0.25">
      <c r="A20" s="134"/>
      <c r="B20" s="135" t="s">
        <v>172</v>
      </c>
      <c r="C20" s="104" t="s">
        <v>188</v>
      </c>
      <c r="D20" s="136" t="s">
        <v>167</v>
      </c>
      <c r="E20" s="179" t="s">
        <v>173</v>
      </c>
      <c r="F20" s="137" t="s">
        <v>27</v>
      </c>
      <c r="G20" s="138" t="s">
        <v>28</v>
      </c>
      <c r="H20" s="95" t="s">
        <v>185</v>
      </c>
      <c r="I20" s="137" t="s">
        <v>27</v>
      </c>
      <c r="J20" s="138" t="s">
        <v>169</v>
      </c>
      <c r="K20" s="138" t="s">
        <v>29</v>
      </c>
      <c r="L20" s="138" t="s">
        <v>30</v>
      </c>
      <c r="M20" s="139" t="s">
        <v>157</v>
      </c>
      <c r="N20" s="138" t="s">
        <v>31</v>
      </c>
      <c r="O20" s="133">
        <f>12*33.35</f>
        <v>400.20000000000005</v>
      </c>
      <c r="P20" s="133" t="s">
        <v>161</v>
      </c>
      <c r="Q20" s="133" t="s">
        <v>168</v>
      </c>
      <c r="R20" s="133">
        <v>141.69</v>
      </c>
      <c r="S20" s="133">
        <v>1.75</v>
      </c>
      <c r="T20" s="140">
        <f>O20*R20*S20</f>
        <v>99232.59150000001</v>
      </c>
      <c r="U20" s="133"/>
    </row>
    <row r="21" spans="1:21" s="141" customFormat="1" x14ac:dyDescent="0.25">
      <c r="A21" s="134"/>
      <c r="B21" s="135" t="s">
        <v>172</v>
      </c>
      <c r="C21" s="104" t="s">
        <v>188</v>
      </c>
      <c r="D21" s="136" t="s">
        <v>167</v>
      </c>
      <c r="E21" s="180"/>
      <c r="F21" s="137" t="s">
        <v>27</v>
      </c>
      <c r="G21" s="138" t="s">
        <v>28</v>
      </c>
      <c r="H21" s="95" t="s">
        <v>185</v>
      </c>
      <c r="I21" s="137" t="s">
        <v>27</v>
      </c>
      <c r="J21" s="138" t="s">
        <v>169</v>
      </c>
      <c r="K21" s="138" t="s">
        <v>29</v>
      </c>
      <c r="L21" s="138" t="s">
        <v>30</v>
      </c>
      <c r="M21" s="139" t="s">
        <v>157</v>
      </c>
      <c r="N21" s="138" t="s">
        <v>31</v>
      </c>
      <c r="O21" s="133">
        <f>9*30</f>
        <v>270</v>
      </c>
      <c r="P21" s="133" t="s">
        <v>161</v>
      </c>
      <c r="Q21" s="133" t="s">
        <v>170</v>
      </c>
      <c r="R21" s="133">
        <v>97.26</v>
      </c>
      <c r="S21" s="133">
        <v>1.75</v>
      </c>
      <c r="T21" s="140">
        <f t="shared" ref="T21:T22" si="0">O21*R21*S21</f>
        <v>45955.35</v>
      </c>
      <c r="U21" s="133"/>
    </row>
    <row r="22" spans="1:21" s="141" customFormat="1" ht="47.25" x14ac:dyDescent="0.25">
      <c r="A22" s="134"/>
      <c r="B22" s="135" t="s">
        <v>172</v>
      </c>
      <c r="C22" s="104" t="s">
        <v>188</v>
      </c>
      <c r="D22" s="142" t="s">
        <v>165</v>
      </c>
      <c r="E22" s="181"/>
      <c r="F22" s="137" t="s">
        <v>27</v>
      </c>
      <c r="G22" s="138" t="s">
        <v>28</v>
      </c>
      <c r="H22" s="95" t="s">
        <v>185</v>
      </c>
      <c r="I22" s="137" t="s">
        <v>27</v>
      </c>
      <c r="J22" s="143" t="s">
        <v>158</v>
      </c>
      <c r="K22" s="138" t="s">
        <v>29</v>
      </c>
      <c r="L22" s="138" t="s">
        <v>30</v>
      </c>
      <c r="M22" s="139" t="s">
        <v>157</v>
      </c>
      <c r="N22" s="138" t="s">
        <v>31</v>
      </c>
      <c r="O22" s="133">
        <v>1</v>
      </c>
      <c r="P22" s="134" t="s">
        <v>33</v>
      </c>
      <c r="Q22" s="133" t="s">
        <v>160</v>
      </c>
      <c r="R22" s="144">
        <v>10637.53</v>
      </c>
      <c r="S22" s="133">
        <v>1</v>
      </c>
      <c r="T22" s="140">
        <f t="shared" si="0"/>
        <v>10637.53</v>
      </c>
      <c r="U22" s="133"/>
    </row>
    <row r="23" spans="1:21" s="141" customFormat="1" ht="31.5" x14ac:dyDescent="0.25">
      <c r="A23" s="134"/>
      <c r="B23" s="135" t="s">
        <v>172</v>
      </c>
      <c r="C23" s="104" t="s">
        <v>188</v>
      </c>
      <c r="D23" s="145" t="s">
        <v>32</v>
      </c>
      <c r="E23" s="143" t="s">
        <v>27</v>
      </c>
      <c r="F23" s="143" t="s">
        <v>27</v>
      </c>
      <c r="G23" s="143" t="s">
        <v>27</v>
      </c>
      <c r="H23" s="143" t="s">
        <v>27</v>
      </c>
      <c r="I23" s="143" t="s">
        <v>27</v>
      </c>
      <c r="J23" s="143" t="s">
        <v>27</v>
      </c>
      <c r="K23" s="143" t="s">
        <v>27</v>
      </c>
      <c r="L23" s="143" t="s">
        <v>27</v>
      </c>
      <c r="M23" s="143" t="s">
        <v>27</v>
      </c>
      <c r="N23" s="143" t="s">
        <v>27</v>
      </c>
      <c r="O23" s="143" t="s">
        <v>27</v>
      </c>
      <c r="P23" s="143" t="s">
        <v>27</v>
      </c>
      <c r="Q23" s="143" t="s">
        <v>27</v>
      </c>
      <c r="R23" s="143" t="s">
        <v>27</v>
      </c>
      <c r="S23" s="143" t="s">
        <v>27</v>
      </c>
      <c r="T23" s="146">
        <f>SUM(T20:T22)</f>
        <v>155825.47150000001</v>
      </c>
      <c r="U23" s="133"/>
    </row>
    <row r="24" spans="1:21" s="94" customFormat="1" x14ac:dyDescent="0.25">
      <c r="A24" s="153"/>
      <c r="B24" s="154"/>
      <c r="C24" s="155"/>
      <c r="D24" s="156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8"/>
      <c r="U24" s="157"/>
    </row>
    <row r="25" spans="1:21" s="94" customFormat="1" ht="63" x14ac:dyDescent="0.25">
      <c r="A25" s="153"/>
      <c r="B25" s="154" t="s">
        <v>182</v>
      </c>
      <c r="C25" s="155"/>
      <c r="D25" s="156" t="s">
        <v>184</v>
      </c>
      <c r="E25" s="157" t="s">
        <v>182</v>
      </c>
      <c r="F25" s="96" t="s">
        <v>27</v>
      </c>
      <c r="G25" s="95" t="s">
        <v>28</v>
      </c>
      <c r="H25" s="95" t="s">
        <v>185</v>
      </c>
      <c r="I25" s="96" t="s">
        <v>27</v>
      </c>
      <c r="J25" s="157" t="s">
        <v>182</v>
      </c>
      <c r="K25" s="126" t="s">
        <v>29</v>
      </c>
      <c r="L25" s="126" t="s">
        <v>30</v>
      </c>
      <c r="M25" s="49" t="s">
        <v>157</v>
      </c>
      <c r="N25" s="126" t="s">
        <v>31</v>
      </c>
      <c r="O25" s="157">
        <v>1</v>
      </c>
      <c r="P25" s="157" t="s">
        <v>33</v>
      </c>
      <c r="Q25" s="157" t="s">
        <v>186</v>
      </c>
      <c r="R25" s="157">
        <v>727.88</v>
      </c>
      <c r="S25" s="157">
        <v>1</v>
      </c>
      <c r="T25" s="98">
        <f>O25*R25*S25</f>
        <v>727.88</v>
      </c>
      <c r="U25" s="157"/>
    </row>
    <row r="26" spans="1:21" s="94" customFormat="1" ht="31.5" x14ac:dyDescent="0.25">
      <c r="A26" s="97"/>
      <c r="B26" s="99" t="s">
        <v>171</v>
      </c>
      <c r="C26" s="104"/>
      <c r="D26" s="100" t="s">
        <v>32</v>
      </c>
      <c r="E26" s="96" t="s">
        <v>27</v>
      </c>
      <c r="F26" s="96" t="s">
        <v>27</v>
      </c>
      <c r="G26" s="96" t="s">
        <v>27</v>
      </c>
      <c r="H26" s="96" t="s">
        <v>27</v>
      </c>
      <c r="I26" s="96" t="s">
        <v>27</v>
      </c>
      <c r="J26" s="96" t="s">
        <v>27</v>
      </c>
      <c r="K26" s="96" t="s">
        <v>27</v>
      </c>
      <c r="L26" s="96" t="s">
        <v>27</v>
      </c>
      <c r="M26" s="96" t="s">
        <v>27</v>
      </c>
      <c r="N26" s="96" t="s">
        <v>27</v>
      </c>
      <c r="O26" s="96" t="s">
        <v>27</v>
      </c>
      <c r="P26" s="96" t="s">
        <v>27</v>
      </c>
      <c r="Q26" s="96" t="s">
        <v>27</v>
      </c>
      <c r="R26" s="96" t="s">
        <v>27</v>
      </c>
      <c r="S26" s="96" t="s">
        <v>27</v>
      </c>
      <c r="T26" s="101">
        <f>T25</f>
        <v>727.88</v>
      </c>
      <c r="U26" s="102"/>
    </row>
    <row r="27" spans="1:21" s="94" customFormat="1" ht="72" customHeight="1" x14ac:dyDescent="0.25">
      <c r="B27" s="105"/>
      <c r="C27" s="106"/>
      <c r="D27" s="107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9"/>
      <c r="U27" s="108"/>
    </row>
    <row r="28" spans="1:21" s="110" customFormat="1" ht="54" customHeight="1" x14ac:dyDescent="0.25">
      <c r="B28" s="111" t="s">
        <v>154</v>
      </c>
      <c r="C28" s="178" t="s">
        <v>155</v>
      </c>
      <c r="D28" s="178"/>
      <c r="E28" s="178"/>
      <c r="F28" s="178"/>
      <c r="G28" s="178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3"/>
      <c r="U28" s="112"/>
    </row>
    <row r="29" spans="1:21" s="94" customFormat="1" x14ac:dyDescent="0.25">
      <c r="B29" s="105"/>
      <c r="C29" s="106"/>
      <c r="D29" s="107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9"/>
      <c r="U29" s="108"/>
    </row>
    <row r="30" spans="1:21" s="94" customFormat="1" x14ac:dyDescent="0.25">
      <c r="B30" s="105"/>
      <c r="C30" s="106"/>
      <c r="D30" s="107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9"/>
      <c r="U30" s="108"/>
    </row>
    <row r="31" spans="1:21" s="94" customFormat="1" x14ac:dyDescent="0.25">
      <c r="B31" s="105"/>
      <c r="C31" s="106"/>
      <c r="D31" s="107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9"/>
      <c r="U31" s="108"/>
    </row>
    <row r="32" spans="1:21" s="94" customFormat="1" x14ac:dyDescent="0.25">
      <c r="B32" s="105"/>
      <c r="C32" s="106"/>
      <c r="D32" s="107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9"/>
      <c r="U32" s="108"/>
    </row>
    <row r="33" spans="1:21" s="94" customFormat="1" x14ac:dyDescent="0.25">
      <c r="B33" s="105"/>
      <c r="C33" s="106"/>
      <c r="D33" s="107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9"/>
      <c r="U33" s="108"/>
    </row>
    <row r="34" spans="1:21" s="94" customFormat="1" x14ac:dyDescent="0.25">
      <c r="B34" s="105"/>
      <c r="C34" s="106"/>
      <c r="D34" s="107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9"/>
      <c r="U34" s="108"/>
    </row>
    <row r="35" spans="1:21" s="94" customFormat="1" x14ac:dyDescent="0.25">
      <c r="B35" s="105"/>
      <c r="C35" s="106"/>
      <c r="D35" s="107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9"/>
      <c r="U35" s="108"/>
    </row>
    <row r="36" spans="1:21" s="94" customFormat="1" x14ac:dyDescent="0.25">
      <c r="B36" s="105"/>
      <c r="C36" s="106"/>
      <c r="D36" s="107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9"/>
      <c r="U36" s="108"/>
    </row>
    <row r="37" spans="1:21" s="94" customFormat="1" x14ac:dyDescent="0.25">
      <c r="B37" s="105"/>
      <c r="C37" s="106"/>
      <c r="D37" s="107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9"/>
      <c r="U37" s="108"/>
    </row>
    <row r="38" spans="1:21" s="94" customFormat="1" x14ac:dyDescent="0.25">
      <c r="B38" s="105"/>
      <c r="C38" s="106"/>
      <c r="D38" s="107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9"/>
      <c r="U38" s="108"/>
    </row>
    <row r="39" spans="1:21" s="94" customFormat="1" x14ac:dyDescent="0.25">
      <c r="B39" s="105"/>
      <c r="C39" s="106"/>
      <c r="D39" s="107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9"/>
      <c r="U39" s="108"/>
    </row>
    <row r="40" spans="1:21" s="94" customFormat="1" x14ac:dyDescent="0.25">
      <c r="B40" s="105"/>
      <c r="C40" s="106"/>
      <c r="D40" s="107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9"/>
      <c r="U40" s="108"/>
    </row>
    <row r="41" spans="1:21" s="94" customFormat="1" x14ac:dyDescent="0.25">
      <c r="B41" s="105"/>
      <c r="C41" s="114"/>
      <c r="D41" s="107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15"/>
      <c r="U41" s="108"/>
    </row>
    <row r="42" spans="1:21" ht="18.75" x14ac:dyDescent="0.25">
      <c r="A42" s="174" t="s">
        <v>34</v>
      </c>
      <c r="B42" s="174"/>
      <c r="C42" s="174"/>
      <c r="D42" s="174"/>
      <c r="E42" s="174"/>
      <c r="F42" s="174"/>
      <c r="G42" s="174"/>
      <c r="H42" s="174"/>
    </row>
    <row r="43" spans="1:21" x14ac:dyDescent="0.25">
      <c r="B43" s="116"/>
      <c r="C43" s="116"/>
      <c r="D43" s="116"/>
      <c r="E43" s="116"/>
      <c r="F43" s="116"/>
      <c r="G43" s="116"/>
      <c r="H43" s="116"/>
    </row>
    <row r="44" spans="1:21" x14ac:dyDescent="0.25">
      <c r="A44" s="116"/>
    </row>
    <row r="45" spans="1:21" s="120" customFormat="1" x14ac:dyDescent="0.25">
      <c r="A45" s="117" t="s">
        <v>35</v>
      </c>
      <c r="B45" s="118"/>
      <c r="C45" s="118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</row>
    <row r="46" spans="1:21" s="120" customFormat="1" x14ac:dyDescent="0.25">
      <c r="A46" s="121" t="s">
        <v>36</v>
      </c>
      <c r="B46" s="118"/>
      <c r="C46" s="118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</row>
    <row r="47" spans="1:21" s="120" customFormat="1" x14ac:dyDescent="0.25">
      <c r="A47" s="121" t="s">
        <v>37</v>
      </c>
      <c r="B47" s="118"/>
      <c r="C47" s="118"/>
      <c r="I47" s="119"/>
      <c r="J47" s="119"/>
      <c r="K47" s="119"/>
      <c r="L47" s="119"/>
      <c r="M47" s="119"/>
      <c r="N47" s="119"/>
      <c r="O47" s="119"/>
    </row>
    <row r="48" spans="1:21" s="120" customFormat="1" ht="54" customHeight="1" x14ac:dyDescent="0.25">
      <c r="A48" s="175" t="s">
        <v>38</v>
      </c>
      <c r="B48" s="175"/>
      <c r="C48" s="175"/>
      <c r="D48" s="175"/>
      <c r="E48" s="175"/>
      <c r="F48" s="175"/>
      <c r="G48" s="175"/>
      <c r="H48" s="175"/>
      <c r="I48" s="175"/>
      <c r="J48" s="175"/>
      <c r="K48" s="175"/>
      <c r="L48" s="175"/>
      <c r="M48" s="175"/>
      <c r="N48" s="175"/>
      <c r="O48" s="175"/>
      <c r="P48" s="175"/>
      <c r="Q48" s="175"/>
      <c r="R48" s="175"/>
      <c r="S48" s="175"/>
      <c r="T48" s="175"/>
    </row>
    <row r="49" spans="1:20" s="120" customFormat="1" x14ac:dyDescent="0.25">
      <c r="A49" s="176" t="s">
        <v>39</v>
      </c>
      <c r="B49" s="176"/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  <c r="T49" s="176"/>
    </row>
    <row r="50" spans="1:20" s="120" customFormat="1" x14ac:dyDescent="0.25">
      <c r="A50" s="177" t="s">
        <v>40</v>
      </c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  <c r="T50" s="177"/>
    </row>
    <row r="51" spans="1:20" s="120" customFormat="1" ht="21" customHeight="1" x14ac:dyDescent="0.25">
      <c r="A51" s="175" t="s">
        <v>41</v>
      </c>
      <c r="B51" s="175"/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5"/>
    </row>
    <row r="52" spans="1:20" s="120" customFormat="1" ht="18.75" x14ac:dyDescent="0.25">
      <c r="A52" s="121" t="s">
        <v>42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</row>
    <row r="53" spans="1:20" s="120" customFormat="1" x14ac:dyDescent="0.25">
      <c r="A53" s="121"/>
      <c r="B53" s="175" t="s">
        <v>43</v>
      </c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</row>
    <row r="54" spans="1:20" s="120" customFormat="1" x14ac:dyDescent="0.25">
      <c r="A54" s="121"/>
      <c r="B54" s="175" t="s">
        <v>44</v>
      </c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</row>
    <row r="55" spans="1:20" s="120" customFormat="1" x14ac:dyDescent="0.25">
      <c r="A55" s="121"/>
      <c r="B55" s="175" t="s">
        <v>45</v>
      </c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</row>
    <row r="56" spans="1:20" s="120" customFormat="1" x14ac:dyDescent="0.25">
      <c r="A56" s="121"/>
      <c r="B56" s="175" t="s">
        <v>46</v>
      </c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</row>
    <row r="57" spans="1:20" s="120" customFormat="1" x14ac:dyDescent="0.25">
      <c r="A57" s="121"/>
      <c r="B57" s="175" t="s">
        <v>47</v>
      </c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  <c r="R57" s="175"/>
      <c r="S57" s="175"/>
    </row>
    <row r="58" spans="1:20" s="120" customFormat="1" x14ac:dyDescent="0.25">
      <c r="A58" s="121"/>
      <c r="B58" s="175" t="s">
        <v>48</v>
      </c>
      <c r="C58" s="175"/>
      <c r="D58" s="175"/>
      <c r="E58" s="175"/>
      <c r="F58" s="175"/>
      <c r="G58" s="175"/>
      <c r="H58" s="175"/>
      <c r="I58" s="175"/>
      <c r="J58" s="175"/>
      <c r="K58" s="175"/>
      <c r="L58" s="175"/>
      <c r="M58" s="175"/>
      <c r="N58" s="175"/>
      <c r="O58" s="175"/>
      <c r="P58" s="175"/>
      <c r="Q58" s="175"/>
      <c r="R58" s="175"/>
      <c r="S58" s="175"/>
    </row>
    <row r="59" spans="1:20" s="120" customFormat="1" x14ac:dyDescent="0.25">
      <c r="A59" s="121"/>
      <c r="B59" s="175" t="s">
        <v>49</v>
      </c>
      <c r="C59" s="175"/>
      <c r="D59" s="175"/>
      <c r="E59" s="175"/>
      <c r="F59" s="175"/>
      <c r="G59" s="175"/>
      <c r="H59" s="175"/>
      <c r="I59" s="175"/>
      <c r="J59" s="175"/>
      <c r="K59" s="175"/>
      <c r="L59" s="175"/>
      <c r="M59" s="175"/>
      <c r="N59" s="175"/>
      <c r="O59" s="175"/>
      <c r="P59" s="175"/>
      <c r="Q59" s="175"/>
      <c r="R59" s="175"/>
      <c r="S59" s="175"/>
    </row>
    <row r="60" spans="1:20" s="120" customFormat="1" x14ac:dyDescent="0.25">
      <c r="A60" s="177" t="s">
        <v>50</v>
      </c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77"/>
      <c r="S60" s="177"/>
      <c r="T60" s="177"/>
    </row>
    <row r="61" spans="1:20" s="120" customFormat="1" ht="36" customHeight="1" x14ac:dyDescent="0.25">
      <c r="A61" s="175" t="s">
        <v>51</v>
      </c>
      <c r="B61" s="175"/>
      <c r="C61" s="175"/>
      <c r="D61" s="175"/>
      <c r="E61" s="175"/>
      <c r="F61" s="175"/>
      <c r="G61" s="175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5"/>
    </row>
    <row r="62" spans="1:20" s="120" customFormat="1" x14ac:dyDescent="0.25">
      <c r="A62" s="175" t="s">
        <v>52</v>
      </c>
      <c r="B62" s="175"/>
      <c r="C62" s="175"/>
      <c r="D62" s="175"/>
      <c r="E62" s="175"/>
      <c r="F62" s="175"/>
      <c r="G62" s="175"/>
      <c r="H62" s="175"/>
      <c r="I62" s="175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5"/>
    </row>
    <row r="63" spans="1:20" s="120" customFormat="1" x14ac:dyDescent="0.25">
      <c r="A63" s="175" t="s">
        <v>53</v>
      </c>
      <c r="B63" s="175"/>
      <c r="C63" s="175"/>
      <c r="D63" s="175"/>
      <c r="E63" s="175"/>
      <c r="F63" s="175"/>
      <c r="G63" s="175"/>
      <c r="H63" s="175"/>
      <c r="I63" s="175"/>
      <c r="J63" s="175"/>
      <c r="K63" s="175"/>
      <c r="L63" s="175"/>
      <c r="M63" s="175"/>
      <c r="N63" s="175"/>
      <c r="O63" s="175"/>
      <c r="P63" s="175"/>
      <c r="Q63" s="175"/>
      <c r="R63" s="175"/>
      <c r="S63" s="175"/>
      <c r="T63" s="175"/>
    </row>
    <row r="64" spans="1:20" s="120" customFormat="1" x14ac:dyDescent="0.25">
      <c r="A64" s="175" t="s">
        <v>54</v>
      </c>
      <c r="B64" s="175"/>
      <c r="C64" s="175"/>
      <c r="D64" s="175"/>
      <c r="E64" s="175"/>
      <c r="F64" s="175"/>
      <c r="G64" s="175"/>
      <c r="H64" s="175"/>
      <c r="I64" s="175"/>
      <c r="J64" s="175"/>
      <c r="K64" s="175"/>
      <c r="L64" s="175"/>
      <c r="M64" s="175"/>
      <c r="N64" s="175"/>
      <c r="O64" s="175"/>
      <c r="P64" s="175"/>
      <c r="Q64" s="175"/>
      <c r="R64" s="175"/>
      <c r="S64" s="175"/>
      <c r="T64" s="175"/>
    </row>
    <row r="65" spans="1:20" s="120" customFormat="1" x14ac:dyDescent="0.25">
      <c r="A65" s="123"/>
      <c r="B65" s="175" t="s">
        <v>55</v>
      </c>
      <c r="C65" s="175"/>
      <c r="D65" s="175"/>
      <c r="E65" s="175"/>
      <c r="F65" s="175"/>
      <c r="G65" s="175"/>
      <c r="H65" s="175"/>
      <c r="I65" s="175"/>
      <c r="J65" s="175"/>
      <c r="K65" s="175"/>
      <c r="L65" s="175"/>
      <c r="M65" s="175"/>
      <c r="N65" s="175"/>
      <c r="O65" s="175"/>
      <c r="P65" s="175"/>
      <c r="Q65" s="175"/>
      <c r="R65" s="175"/>
      <c r="S65" s="175"/>
      <c r="T65" s="175"/>
    </row>
    <row r="66" spans="1:20" s="120" customFormat="1" x14ac:dyDescent="0.25">
      <c r="A66" s="123"/>
      <c r="B66" s="175" t="s">
        <v>56</v>
      </c>
      <c r="C66" s="175"/>
      <c r="D66" s="175"/>
      <c r="E66" s="175"/>
      <c r="F66" s="175"/>
      <c r="G66" s="175"/>
      <c r="H66" s="175"/>
      <c r="I66" s="175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5"/>
    </row>
    <row r="67" spans="1:20" s="120" customFormat="1" x14ac:dyDescent="0.25">
      <c r="A67" s="123"/>
      <c r="B67" s="175" t="s">
        <v>57</v>
      </c>
      <c r="C67" s="175"/>
      <c r="D67" s="175"/>
      <c r="E67" s="175"/>
      <c r="F67" s="175"/>
      <c r="G67" s="175"/>
      <c r="H67" s="175"/>
      <c r="I67" s="175"/>
      <c r="J67" s="175"/>
      <c r="K67" s="175"/>
      <c r="L67" s="175"/>
      <c r="M67" s="175"/>
      <c r="N67" s="175"/>
      <c r="O67" s="175"/>
      <c r="P67" s="175"/>
      <c r="Q67" s="175"/>
      <c r="R67" s="175"/>
      <c r="S67" s="175"/>
      <c r="T67" s="175"/>
    </row>
    <row r="68" spans="1:20" s="120" customFormat="1" x14ac:dyDescent="0.25">
      <c r="A68" s="123"/>
      <c r="B68" s="175" t="s">
        <v>58</v>
      </c>
      <c r="C68" s="175"/>
      <c r="D68" s="175"/>
      <c r="E68" s="175"/>
      <c r="F68" s="175"/>
      <c r="G68" s="175"/>
      <c r="H68" s="175"/>
      <c r="I68" s="175"/>
      <c r="J68" s="175"/>
      <c r="K68" s="175"/>
      <c r="L68" s="175"/>
      <c r="M68" s="175"/>
      <c r="N68" s="175"/>
      <c r="O68" s="175"/>
      <c r="P68" s="175"/>
      <c r="Q68" s="175"/>
      <c r="R68" s="175"/>
      <c r="S68" s="175"/>
      <c r="T68" s="175"/>
    </row>
    <row r="69" spans="1:20" s="120" customFormat="1" x14ac:dyDescent="0.25">
      <c r="A69" s="123"/>
      <c r="B69" s="175" t="s">
        <v>59</v>
      </c>
      <c r="C69" s="175"/>
      <c r="D69" s="175"/>
      <c r="E69" s="175"/>
      <c r="F69" s="175"/>
      <c r="G69" s="175"/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</row>
    <row r="70" spans="1:20" s="120" customFormat="1" x14ac:dyDescent="0.25">
      <c r="A70" s="123"/>
      <c r="B70" s="175" t="s">
        <v>60</v>
      </c>
      <c r="C70" s="175"/>
      <c r="D70" s="175"/>
      <c r="E70" s="175"/>
      <c r="F70" s="175"/>
      <c r="G70" s="175"/>
      <c r="H70" s="175"/>
      <c r="I70" s="175"/>
      <c r="J70" s="175"/>
      <c r="K70" s="175"/>
      <c r="L70" s="175"/>
      <c r="M70" s="175"/>
      <c r="N70" s="175"/>
      <c r="O70" s="175"/>
      <c r="P70" s="175"/>
      <c r="Q70" s="175"/>
      <c r="R70" s="175"/>
      <c r="S70" s="175"/>
      <c r="T70" s="175"/>
    </row>
    <row r="71" spans="1:20" s="120" customFormat="1" x14ac:dyDescent="0.25">
      <c r="A71" s="123"/>
      <c r="B71" s="175" t="s">
        <v>61</v>
      </c>
      <c r="C71" s="175"/>
      <c r="D71" s="175"/>
      <c r="E71" s="175"/>
      <c r="F71" s="175"/>
      <c r="G71" s="175"/>
      <c r="H71" s="175"/>
      <c r="I71" s="175"/>
      <c r="J71" s="175"/>
      <c r="K71" s="175"/>
      <c r="L71" s="175"/>
      <c r="M71" s="175"/>
      <c r="N71" s="175"/>
      <c r="O71" s="175"/>
      <c r="P71" s="175"/>
      <c r="Q71" s="175"/>
      <c r="R71" s="175"/>
      <c r="S71" s="175"/>
      <c r="T71" s="175"/>
    </row>
    <row r="72" spans="1:20" s="120" customFormat="1" x14ac:dyDescent="0.25">
      <c r="A72" s="123"/>
      <c r="B72" s="175" t="s">
        <v>62</v>
      </c>
      <c r="C72" s="175"/>
      <c r="D72" s="175"/>
      <c r="E72" s="175"/>
      <c r="F72" s="175"/>
      <c r="G72" s="175"/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  <c r="S72" s="175"/>
      <c r="T72" s="175"/>
    </row>
    <row r="73" spans="1:20" s="120" customFormat="1" x14ac:dyDescent="0.25">
      <c r="A73" s="123"/>
      <c r="B73" s="175" t="s">
        <v>63</v>
      </c>
      <c r="C73" s="175"/>
      <c r="D73" s="175"/>
      <c r="E73" s="175"/>
      <c r="F73" s="175"/>
      <c r="G73" s="175"/>
      <c r="H73" s="175"/>
      <c r="I73" s="175"/>
      <c r="J73" s="175"/>
      <c r="K73" s="175"/>
      <c r="L73" s="175"/>
      <c r="M73" s="175"/>
      <c r="N73" s="175"/>
      <c r="O73" s="175"/>
      <c r="P73" s="175"/>
      <c r="Q73" s="175"/>
      <c r="R73" s="175"/>
      <c r="S73" s="175"/>
      <c r="T73" s="175"/>
    </row>
    <row r="74" spans="1:20" s="120" customFormat="1" x14ac:dyDescent="0.25">
      <c r="A74" s="123"/>
      <c r="B74" s="175" t="s">
        <v>64</v>
      </c>
      <c r="C74" s="175"/>
      <c r="D74" s="175"/>
      <c r="E74" s="175"/>
      <c r="F74" s="175"/>
      <c r="G74" s="175"/>
      <c r="H74" s="175"/>
      <c r="I74" s="175"/>
      <c r="J74" s="175"/>
      <c r="K74" s="175"/>
      <c r="L74" s="175"/>
      <c r="M74" s="175"/>
      <c r="N74" s="175"/>
      <c r="O74" s="175"/>
      <c r="P74" s="175"/>
      <c r="Q74" s="175"/>
      <c r="R74" s="175"/>
      <c r="S74" s="175"/>
      <c r="T74" s="175"/>
    </row>
    <row r="75" spans="1:20" s="120" customFormat="1" x14ac:dyDescent="0.25">
      <c r="A75" s="123"/>
      <c r="B75" s="175" t="s">
        <v>65</v>
      </c>
      <c r="C75" s="175"/>
      <c r="D75" s="175"/>
      <c r="E75" s="175"/>
      <c r="F75" s="175"/>
      <c r="G75" s="175"/>
      <c r="H75" s="175"/>
      <c r="I75" s="175"/>
      <c r="J75" s="175"/>
      <c r="K75" s="175"/>
      <c r="L75" s="175"/>
      <c r="M75" s="175"/>
      <c r="N75" s="175"/>
      <c r="O75" s="175"/>
      <c r="P75" s="175"/>
      <c r="Q75" s="175"/>
      <c r="R75" s="175"/>
      <c r="S75" s="175"/>
      <c r="T75" s="175"/>
    </row>
    <row r="76" spans="1:20" s="120" customFormat="1" x14ac:dyDescent="0.25">
      <c r="A76" s="123"/>
      <c r="B76" s="175" t="s">
        <v>66</v>
      </c>
      <c r="C76" s="175"/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175"/>
      <c r="S76" s="175"/>
      <c r="T76" s="175"/>
    </row>
    <row r="77" spans="1:20" s="120" customFormat="1" x14ac:dyDescent="0.25">
      <c r="A77" s="182" t="s">
        <v>67</v>
      </c>
      <c r="B77" s="182"/>
      <c r="C77" s="182"/>
      <c r="D77" s="182"/>
      <c r="E77" s="182"/>
      <c r="F77" s="182"/>
      <c r="G77" s="182"/>
      <c r="H77" s="182"/>
      <c r="I77" s="182"/>
      <c r="J77" s="182"/>
      <c r="K77" s="182"/>
      <c r="L77" s="182"/>
      <c r="M77" s="182"/>
      <c r="N77" s="182"/>
      <c r="O77" s="182"/>
      <c r="P77" s="182"/>
      <c r="Q77" s="182"/>
      <c r="R77" s="182"/>
      <c r="S77" s="182"/>
      <c r="T77" s="182"/>
    </row>
    <row r="78" spans="1:20" s="120" customFormat="1" x14ac:dyDescent="0.25">
      <c r="A78" s="182" t="s">
        <v>68</v>
      </c>
      <c r="B78" s="182"/>
      <c r="C78" s="182"/>
      <c r="D78" s="18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2"/>
      <c r="Q78" s="182"/>
      <c r="R78" s="182"/>
      <c r="S78" s="182"/>
      <c r="T78" s="182"/>
    </row>
    <row r="79" spans="1:20" s="120" customFormat="1" x14ac:dyDescent="0.25">
      <c r="A79" s="182" t="s">
        <v>69</v>
      </c>
      <c r="B79" s="182"/>
      <c r="C79" s="182"/>
      <c r="D79" s="182"/>
      <c r="E79" s="182"/>
      <c r="F79" s="182"/>
      <c r="G79" s="182"/>
      <c r="H79" s="182"/>
      <c r="I79" s="182"/>
      <c r="J79" s="182"/>
      <c r="K79" s="182"/>
      <c r="L79" s="182"/>
      <c r="M79" s="182"/>
      <c r="N79" s="182"/>
      <c r="O79" s="182"/>
      <c r="P79" s="182"/>
      <c r="Q79" s="182"/>
      <c r="R79" s="182"/>
      <c r="S79" s="182"/>
      <c r="T79" s="182"/>
    </row>
    <row r="80" spans="1:20" s="120" customFormat="1" x14ac:dyDescent="0.25">
      <c r="A80" s="182" t="s">
        <v>70</v>
      </c>
      <c r="B80" s="182"/>
      <c r="C80" s="182"/>
      <c r="D80" s="182"/>
      <c r="E80" s="182"/>
      <c r="F80" s="182"/>
      <c r="G80" s="182"/>
      <c r="H80" s="182"/>
      <c r="I80" s="182"/>
      <c r="J80" s="182"/>
      <c r="K80" s="182"/>
      <c r="L80" s="182"/>
      <c r="M80" s="182"/>
      <c r="N80" s="182"/>
      <c r="O80" s="182"/>
      <c r="P80" s="182"/>
      <c r="Q80" s="182"/>
      <c r="R80" s="182"/>
      <c r="S80" s="182"/>
      <c r="T80" s="182"/>
    </row>
    <row r="81" spans="1:20" s="120" customFormat="1" x14ac:dyDescent="0.25">
      <c r="A81" s="182" t="s">
        <v>71</v>
      </c>
      <c r="B81" s="182"/>
      <c r="C81" s="182"/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</row>
    <row r="82" spans="1:20" s="120" customFormat="1" x14ac:dyDescent="0.25">
      <c r="A82" s="182" t="s">
        <v>72</v>
      </c>
      <c r="B82" s="182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</row>
    <row r="83" spans="1:20" s="124" customFormat="1" ht="35.25" customHeight="1" x14ac:dyDescent="0.25">
      <c r="A83" s="175" t="s">
        <v>73</v>
      </c>
      <c r="B83" s="175"/>
      <c r="C83" s="175"/>
      <c r="D83" s="175"/>
      <c r="E83" s="175"/>
      <c r="F83" s="175"/>
      <c r="G83" s="175"/>
      <c r="H83" s="175"/>
      <c r="I83" s="175"/>
      <c r="J83" s="175"/>
      <c r="K83" s="175"/>
      <c r="L83" s="175"/>
      <c r="M83" s="175"/>
      <c r="N83" s="175"/>
      <c r="O83" s="175"/>
      <c r="P83" s="175"/>
      <c r="Q83" s="175"/>
      <c r="R83" s="175"/>
      <c r="S83" s="175"/>
      <c r="T83" s="175"/>
    </row>
    <row r="84" spans="1:20" s="120" customFormat="1" ht="34.5" customHeight="1" x14ac:dyDescent="0.25">
      <c r="A84" s="175" t="s">
        <v>74</v>
      </c>
      <c r="B84" s="175"/>
      <c r="C84" s="175"/>
      <c r="D84" s="175"/>
      <c r="E84" s="175"/>
      <c r="F84" s="175"/>
      <c r="G84" s="175"/>
      <c r="H84" s="175"/>
      <c r="I84" s="175"/>
      <c r="J84" s="175"/>
      <c r="K84" s="175"/>
      <c r="L84" s="175"/>
      <c r="M84" s="175"/>
      <c r="N84" s="175"/>
      <c r="O84" s="175"/>
      <c r="P84" s="175"/>
      <c r="Q84" s="175"/>
      <c r="R84" s="175"/>
      <c r="S84" s="175"/>
      <c r="T84" s="175"/>
    </row>
    <row r="85" spans="1:20" s="120" customFormat="1" x14ac:dyDescent="0.25">
      <c r="A85" s="118"/>
      <c r="B85" s="118"/>
      <c r="C85" s="118"/>
      <c r="D85" s="119"/>
      <c r="E85" s="119"/>
      <c r="F85" s="119"/>
      <c r="G85" s="119"/>
      <c r="H85" s="119"/>
      <c r="I85" s="119"/>
      <c r="J85" s="119"/>
      <c r="K85" s="119"/>
      <c r="L85" s="119"/>
      <c r="M85" s="119"/>
      <c r="N85" s="119"/>
      <c r="O85" s="119"/>
    </row>
  </sheetData>
  <mergeCells count="53">
    <mergeCell ref="A82:T82"/>
    <mergeCell ref="A83:T83"/>
    <mergeCell ref="A84:T84"/>
    <mergeCell ref="A77:T77"/>
    <mergeCell ref="A78:T78"/>
    <mergeCell ref="A79:T79"/>
    <mergeCell ref="A80:T80"/>
    <mergeCell ref="A81:T81"/>
    <mergeCell ref="B72:T72"/>
    <mergeCell ref="B73:T73"/>
    <mergeCell ref="B74:T74"/>
    <mergeCell ref="B75:T75"/>
    <mergeCell ref="B76:T76"/>
    <mergeCell ref="B67:T67"/>
    <mergeCell ref="B68:T68"/>
    <mergeCell ref="B69:T69"/>
    <mergeCell ref="B70:T70"/>
    <mergeCell ref="B71:T71"/>
    <mergeCell ref="A62:T62"/>
    <mergeCell ref="A63:T63"/>
    <mergeCell ref="A64:T64"/>
    <mergeCell ref="B65:T65"/>
    <mergeCell ref="B66:T66"/>
    <mergeCell ref="B57:S57"/>
    <mergeCell ref="B58:S58"/>
    <mergeCell ref="B59:S59"/>
    <mergeCell ref="A60:T60"/>
    <mergeCell ref="A61:T61"/>
    <mergeCell ref="A51:T51"/>
    <mergeCell ref="B53:S53"/>
    <mergeCell ref="B54:S54"/>
    <mergeCell ref="B55:S55"/>
    <mergeCell ref="B56:S56"/>
    <mergeCell ref="U11:U12"/>
    <mergeCell ref="A42:H42"/>
    <mergeCell ref="A48:T48"/>
    <mergeCell ref="A49:T49"/>
    <mergeCell ref="A50:T50"/>
    <mergeCell ref="C28:G28"/>
    <mergeCell ref="E20:E22"/>
    <mergeCell ref="A2:T2"/>
    <mergeCell ref="A3:T3"/>
    <mergeCell ref="A4:T4"/>
    <mergeCell ref="A11:A12"/>
    <mergeCell ref="B11:B12"/>
    <mergeCell ref="C11:C12"/>
    <mergeCell ref="D11:D12"/>
    <mergeCell ref="E11:E12"/>
    <mergeCell ref="F11:F12"/>
    <mergeCell ref="G11:G12"/>
    <mergeCell ref="H11:H12"/>
    <mergeCell ref="I11:M11"/>
    <mergeCell ref="N11:T11"/>
  </mergeCells>
  <phoneticPr fontId="53" type="noConversion"/>
  <pageMargins left="0.25" right="0.25" top="0.75" bottom="0.75" header="0.3" footer="0.3"/>
  <pageSetup paperSize="8" scale="36" firstPageNumber="4294967295" fitToHeight="0" orientation="landscape" r:id="rId1"/>
  <headerFooter differentFirst="1">
    <oddHeader>&amp;C&amp;P</oddHeader>
  </headerFooter>
  <rowBreaks count="1" manualBreakCount="1">
    <brk id="37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B1:U56"/>
  <sheetViews>
    <sheetView view="pageBreakPreview" topLeftCell="G1" zoomScale="85" zoomScaleNormal="70" zoomScaleSheetLayoutView="85" workbookViewId="0">
      <selection activeCell="M12" sqref="M12"/>
    </sheetView>
  </sheetViews>
  <sheetFormatPr defaultColWidth="9.140625" defaultRowHeight="15.75" x14ac:dyDescent="0.25"/>
  <cols>
    <col min="1" max="1" width="3.42578125" style="6" customWidth="1"/>
    <col min="2" max="2" width="12.42578125" style="6" customWidth="1"/>
    <col min="3" max="3" width="39.85546875" style="6" customWidth="1"/>
    <col min="4" max="5" width="22.42578125" style="6" customWidth="1"/>
    <col min="6" max="6" width="102.7109375" style="6" customWidth="1"/>
    <col min="7" max="7" width="29.42578125" style="6" customWidth="1"/>
    <col min="8" max="8" width="19.42578125" style="6" customWidth="1"/>
    <col min="9" max="9" width="25.7109375" style="6" customWidth="1"/>
    <col min="10" max="10" width="15" style="6" customWidth="1"/>
    <col min="11" max="11" width="17.42578125" style="6" customWidth="1"/>
    <col min="12" max="12" width="14.42578125" style="6" customWidth="1"/>
    <col min="13" max="13" width="28.28515625" style="6" customWidth="1"/>
    <col min="14" max="14" width="22" style="6" customWidth="1"/>
    <col min="15" max="15" width="24.42578125" style="6" customWidth="1"/>
    <col min="16" max="16" width="11" style="6" customWidth="1"/>
    <col min="17" max="17" width="10.140625" style="6" customWidth="1"/>
    <col min="18" max="16384" width="9.140625" style="6"/>
  </cols>
  <sheetData>
    <row r="1" spans="2:15" s="1" customFormat="1" x14ac:dyDescent="0.25">
      <c r="L1" s="2"/>
      <c r="M1" s="2"/>
      <c r="N1" s="2"/>
      <c r="O1" s="2"/>
    </row>
    <row r="2" spans="2:15" s="1" customFormat="1" ht="18.75" x14ac:dyDescent="0.25">
      <c r="B2" s="183" t="s">
        <v>75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</row>
    <row r="3" spans="2:15" s="1" customFormat="1" x14ac:dyDescent="0.25"/>
    <row r="4" spans="2:15" s="1" customFormat="1" x14ac:dyDescent="0.25">
      <c r="F4" s="3" t="s">
        <v>76</v>
      </c>
      <c r="G4" s="4"/>
      <c r="H4" s="4"/>
      <c r="I4" s="4"/>
      <c r="J4" s="4"/>
      <c r="K4" s="4"/>
      <c r="L4" s="4"/>
    </row>
    <row r="5" spans="2:15" s="1" customFormat="1" x14ac:dyDescent="0.25">
      <c r="F5" s="5" t="s">
        <v>3</v>
      </c>
      <c r="G5" s="5"/>
      <c r="H5" s="5"/>
      <c r="I5" s="5"/>
      <c r="J5" s="5"/>
      <c r="K5" s="5"/>
      <c r="L5" s="5"/>
    </row>
    <row r="6" spans="2:15" s="1" customFormat="1" x14ac:dyDescent="0.25">
      <c r="F6" s="2"/>
      <c r="G6" s="4"/>
      <c r="H6" s="4"/>
      <c r="I6" s="4"/>
      <c r="J6" s="4"/>
      <c r="K6" s="4"/>
      <c r="L6" s="4"/>
    </row>
    <row r="7" spans="2:15" s="1" customFormat="1" x14ac:dyDescent="0.25">
      <c r="F7" s="3" t="s">
        <v>153</v>
      </c>
    </row>
    <row r="10" spans="2:15" s="18" customFormat="1" ht="94.5" x14ac:dyDescent="0.25">
      <c r="B10" s="8" t="s">
        <v>4</v>
      </c>
      <c r="C10" s="8" t="s">
        <v>5</v>
      </c>
      <c r="D10" s="8" t="s">
        <v>6</v>
      </c>
      <c r="E10" s="8" t="s">
        <v>77</v>
      </c>
      <c r="F10" s="8" t="s">
        <v>78</v>
      </c>
      <c r="G10" s="8" t="s">
        <v>79</v>
      </c>
      <c r="H10" s="8" t="s">
        <v>80</v>
      </c>
      <c r="I10" s="11" t="s">
        <v>81</v>
      </c>
      <c r="J10" s="11" t="s">
        <v>82</v>
      </c>
      <c r="K10" s="11" t="s">
        <v>83</v>
      </c>
      <c r="L10" s="11" t="s">
        <v>84</v>
      </c>
      <c r="M10" s="11" t="s">
        <v>85</v>
      </c>
      <c r="N10" s="11" t="s">
        <v>86</v>
      </c>
      <c r="O10" s="11" t="s">
        <v>87</v>
      </c>
    </row>
    <row r="11" spans="2:15" s="18" customFormat="1" x14ac:dyDescent="0.25">
      <c r="B11" s="12">
        <v>1</v>
      </c>
      <c r="C11" s="11">
        <v>2</v>
      </c>
      <c r="D11" s="11">
        <v>3</v>
      </c>
      <c r="E11" s="11">
        <v>4</v>
      </c>
      <c r="F11" s="12">
        <v>5</v>
      </c>
      <c r="G11" s="12">
        <v>6</v>
      </c>
      <c r="H11" s="12">
        <v>7</v>
      </c>
      <c r="I11" s="12">
        <v>8</v>
      </c>
      <c r="J11" s="12">
        <v>9</v>
      </c>
      <c r="K11" s="12">
        <v>10</v>
      </c>
      <c r="L11" s="12">
        <v>11</v>
      </c>
      <c r="M11" s="12">
        <v>12</v>
      </c>
      <c r="N11" s="12">
        <v>13</v>
      </c>
      <c r="O11" s="12">
        <v>14</v>
      </c>
    </row>
    <row r="12" spans="2:15" s="18" customFormat="1" ht="63" x14ac:dyDescent="0.25">
      <c r="B12" s="164"/>
      <c r="C12" s="74" t="s">
        <v>171</v>
      </c>
      <c r="D12" s="75" t="s">
        <v>187</v>
      </c>
      <c r="E12" s="12" t="s">
        <v>27</v>
      </c>
      <c r="F12" s="12" t="s">
        <v>32</v>
      </c>
      <c r="G12" s="11" t="s">
        <v>181</v>
      </c>
      <c r="H12" s="12" t="s">
        <v>27</v>
      </c>
      <c r="I12" s="12" t="s">
        <v>27</v>
      </c>
      <c r="J12" s="12">
        <v>1</v>
      </c>
      <c r="K12" s="11" t="s">
        <v>27</v>
      </c>
      <c r="L12" s="12" t="s">
        <v>193</v>
      </c>
      <c r="M12" s="14">
        <f>(5307926.33+6205469.26+10846866.07+10416960.76+1077916.13+901710*1.2)/1000</f>
        <v>34937.190550000007</v>
      </c>
      <c r="N12" s="11" t="s">
        <v>27</v>
      </c>
      <c r="O12" s="11" t="s">
        <v>27</v>
      </c>
    </row>
    <row r="13" spans="2:15" s="18" customFormat="1" x14ac:dyDescent="0.25">
      <c r="B13" s="164"/>
      <c r="C13" s="74" t="s">
        <v>172</v>
      </c>
      <c r="D13" s="75" t="s">
        <v>188</v>
      </c>
      <c r="E13" s="12" t="s">
        <v>27</v>
      </c>
      <c r="F13" s="12" t="s">
        <v>32</v>
      </c>
      <c r="G13" s="11" t="s">
        <v>189</v>
      </c>
      <c r="H13" s="12" t="s">
        <v>27</v>
      </c>
      <c r="I13" s="12" t="s">
        <v>27</v>
      </c>
      <c r="J13" s="12">
        <v>1</v>
      </c>
      <c r="K13" s="11" t="s">
        <v>27</v>
      </c>
      <c r="L13" s="12" t="s">
        <v>192</v>
      </c>
      <c r="M13" s="161">
        <f>(7721522.71+7420002.5+413016)/1000</f>
        <v>15554.541210000001</v>
      </c>
      <c r="N13" s="11" t="s">
        <v>27</v>
      </c>
      <c r="O13" s="11" t="s">
        <v>27</v>
      </c>
    </row>
    <row r="14" spans="2:15" s="18" customFormat="1" x14ac:dyDescent="0.25">
      <c r="B14" s="165"/>
      <c r="C14" s="162" t="s">
        <v>182</v>
      </c>
      <c r="D14" s="163"/>
      <c r="E14" s="12" t="s">
        <v>27</v>
      </c>
      <c r="F14" s="12" t="s">
        <v>32</v>
      </c>
      <c r="G14" s="160" t="s">
        <v>182</v>
      </c>
      <c r="H14" s="12" t="s">
        <v>27</v>
      </c>
      <c r="I14" s="12" t="s">
        <v>27</v>
      </c>
      <c r="J14" s="12">
        <v>1</v>
      </c>
      <c r="K14" s="132" t="s">
        <v>27</v>
      </c>
      <c r="L14" s="159">
        <v>9.1</v>
      </c>
      <c r="M14" s="161">
        <f>(55140+82730)*1.2/1000</f>
        <v>165.44399999999999</v>
      </c>
      <c r="N14" s="132" t="s">
        <v>27</v>
      </c>
      <c r="O14" s="132" t="s">
        <v>27</v>
      </c>
    </row>
    <row r="15" spans="2:15" s="18" customFormat="1" x14ac:dyDescent="0.25">
      <c r="B15" s="10"/>
      <c r="C15" s="51"/>
      <c r="D15" s="59"/>
      <c r="E15" s="53"/>
      <c r="F15" s="53"/>
      <c r="G15" s="64"/>
      <c r="H15" s="53"/>
      <c r="I15" s="53"/>
      <c r="J15" s="53"/>
      <c r="K15" s="52"/>
      <c r="L15" s="53"/>
      <c r="M15" s="55"/>
      <c r="N15" s="52"/>
      <c r="O15" s="52"/>
    </row>
    <row r="16" spans="2:15" s="18" customFormat="1" ht="27" customHeight="1" x14ac:dyDescent="0.25">
      <c r="B16" s="10"/>
      <c r="C16" s="51"/>
      <c r="D16" s="59"/>
      <c r="E16" s="53"/>
      <c r="F16" s="53"/>
      <c r="G16" s="64"/>
      <c r="H16" s="53"/>
      <c r="I16" s="53"/>
      <c r="J16" s="53"/>
      <c r="K16" s="52"/>
      <c r="L16" s="53"/>
      <c r="M16" s="55"/>
      <c r="N16" s="52"/>
      <c r="O16" s="52"/>
    </row>
    <row r="17" spans="2:21" s="60" customFormat="1" ht="54" customHeight="1" x14ac:dyDescent="0.25">
      <c r="C17" s="61" t="s">
        <v>154</v>
      </c>
      <c r="D17" s="187" t="s">
        <v>155</v>
      </c>
      <c r="E17" s="187"/>
      <c r="F17" s="187"/>
      <c r="G17" s="187"/>
      <c r="H17" s="65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3"/>
      <c r="U17" s="62"/>
    </row>
    <row r="18" spans="2:21" s="18" customFormat="1" x14ac:dyDescent="0.25">
      <c r="B18" s="10"/>
      <c r="C18" s="51"/>
      <c r="D18" s="59"/>
      <c r="E18" s="53"/>
      <c r="F18" s="53"/>
      <c r="G18" s="64"/>
      <c r="H18" s="53"/>
      <c r="I18" s="53"/>
      <c r="J18" s="53"/>
      <c r="K18" s="52"/>
      <c r="L18" s="53"/>
      <c r="M18" s="55"/>
      <c r="N18" s="52"/>
      <c r="O18" s="52"/>
    </row>
    <row r="19" spans="2:21" s="18" customFormat="1" x14ac:dyDescent="0.25">
      <c r="B19" s="10"/>
      <c r="C19" s="51"/>
      <c r="D19" s="59"/>
      <c r="E19" s="53"/>
      <c r="F19" s="53"/>
      <c r="G19" s="64"/>
      <c r="H19" s="53"/>
      <c r="I19" s="53"/>
      <c r="J19" s="53"/>
      <c r="K19" s="52"/>
      <c r="L19" s="53"/>
      <c r="M19" s="55"/>
      <c r="N19" s="52"/>
      <c r="O19" s="52"/>
    </row>
    <row r="20" spans="2:21" s="18" customFormat="1" x14ac:dyDescent="0.25">
      <c r="B20" s="10"/>
      <c r="C20" s="51"/>
      <c r="D20" s="59"/>
      <c r="E20" s="53"/>
      <c r="F20" s="53"/>
      <c r="G20" s="64"/>
      <c r="H20" s="53"/>
      <c r="I20" s="53"/>
      <c r="J20" s="53"/>
      <c r="K20" s="52"/>
      <c r="L20" s="53"/>
      <c r="M20" s="55"/>
      <c r="N20" s="52"/>
      <c r="O20" s="52"/>
    </row>
    <row r="21" spans="2:21" s="18" customFormat="1" x14ac:dyDescent="0.25">
      <c r="B21" s="10"/>
      <c r="C21" s="51"/>
      <c r="D21" s="59"/>
      <c r="E21" s="53"/>
      <c r="F21" s="53"/>
      <c r="G21" s="64"/>
      <c r="H21" s="53"/>
      <c r="I21" s="53"/>
      <c r="J21" s="53"/>
      <c r="K21" s="52"/>
      <c r="L21" s="53"/>
      <c r="M21" s="55"/>
      <c r="N21" s="52"/>
      <c r="O21" s="52"/>
    </row>
    <row r="22" spans="2:21" s="18" customFormat="1" x14ac:dyDescent="0.25">
      <c r="B22" s="10"/>
      <c r="C22" s="51"/>
      <c r="D22" s="59"/>
      <c r="E22" s="53"/>
      <c r="F22" s="53"/>
      <c r="G22" s="64"/>
      <c r="H22" s="53"/>
      <c r="I22" s="53"/>
      <c r="J22" s="53"/>
      <c r="K22" s="52"/>
      <c r="L22" s="53"/>
      <c r="M22" s="55"/>
      <c r="N22" s="52"/>
      <c r="O22" s="52"/>
    </row>
    <row r="23" spans="2:21" s="18" customFormat="1" x14ac:dyDescent="0.25">
      <c r="B23" s="10"/>
      <c r="C23" s="51"/>
      <c r="D23" s="59"/>
      <c r="E23" s="53"/>
      <c r="F23" s="53"/>
      <c r="G23" s="64"/>
      <c r="H23" s="53"/>
      <c r="I23" s="53"/>
      <c r="J23" s="53"/>
      <c r="K23" s="52"/>
      <c r="L23" s="53"/>
      <c r="M23" s="55"/>
      <c r="N23" s="52"/>
      <c r="O23" s="52"/>
    </row>
    <row r="24" spans="2:21" s="18" customFormat="1" x14ac:dyDescent="0.25">
      <c r="B24" s="10"/>
      <c r="C24" s="51"/>
      <c r="D24" s="59"/>
      <c r="E24" s="53"/>
      <c r="F24" s="53"/>
      <c r="G24" s="64"/>
      <c r="H24" s="53"/>
      <c r="I24" s="53"/>
      <c r="J24" s="53"/>
      <c r="K24" s="52"/>
      <c r="L24" s="53"/>
      <c r="M24" s="55"/>
      <c r="N24" s="52"/>
      <c r="O24" s="52"/>
    </row>
    <row r="25" spans="2:21" s="18" customFormat="1" x14ac:dyDescent="0.25">
      <c r="B25" s="10"/>
      <c r="C25" s="51"/>
      <c r="D25" s="59"/>
      <c r="E25" s="53"/>
      <c r="F25" s="53"/>
      <c r="G25" s="64"/>
      <c r="H25" s="53"/>
      <c r="I25" s="53"/>
      <c r="J25" s="53"/>
      <c r="K25" s="52"/>
      <c r="L25" s="53"/>
      <c r="M25" s="55"/>
      <c r="N25" s="52"/>
      <c r="O25" s="52"/>
    </row>
    <row r="26" spans="2:21" s="18" customFormat="1" x14ac:dyDescent="0.25">
      <c r="B26" s="10"/>
      <c r="C26" s="51"/>
      <c r="D26" s="59"/>
      <c r="E26" s="53"/>
      <c r="F26" s="53"/>
      <c r="G26" s="64"/>
      <c r="H26" s="53"/>
      <c r="I26" s="53"/>
      <c r="J26" s="53"/>
      <c r="K26" s="52"/>
      <c r="L26" s="53"/>
      <c r="M26" s="55"/>
      <c r="N26" s="52"/>
      <c r="O26" s="52"/>
    </row>
    <row r="27" spans="2:21" s="18" customFormat="1" x14ac:dyDescent="0.25">
      <c r="B27" s="53"/>
      <c r="C27" s="54"/>
      <c r="D27" s="10"/>
      <c r="E27" s="53"/>
      <c r="F27" s="53"/>
      <c r="G27" s="52"/>
      <c r="H27" s="53"/>
      <c r="I27" s="53"/>
      <c r="J27" s="53"/>
      <c r="K27" s="52"/>
      <c r="L27" s="53"/>
      <c r="M27" s="55"/>
      <c r="N27" s="52"/>
      <c r="O27" s="52"/>
    </row>
    <row r="28" spans="2:21" ht="18.75" x14ac:dyDescent="0.25">
      <c r="B28" s="184" t="s">
        <v>34</v>
      </c>
      <c r="C28" s="184"/>
      <c r="D28" s="184"/>
      <c r="E28" s="184"/>
      <c r="F28" s="184"/>
      <c r="G28" s="184"/>
      <c r="H28" s="184"/>
      <c r="I28" s="184"/>
    </row>
    <row r="29" spans="2:21" x14ac:dyDescent="0.25">
      <c r="B29" s="15"/>
      <c r="C29" s="15"/>
      <c r="D29" s="15"/>
      <c r="E29" s="15"/>
      <c r="F29" s="15"/>
      <c r="G29" s="15"/>
      <c r="H29" s="15"/>
      <c r="I29" s="15"/>
    </row>
    <row r="30" spans="2:21" x14ac:dyDescent="0.25">
      <c r="B30" s="16" t="s">
        <v>35</v>
      </c>
    </row>
    <row r="31" spans="2:21" x14ac:dyDescent="0.25">
      <c r="B31" s="17" t="s">
        <v>88</v>
      </c>
    </row>
    <row r="32" spans="2:21" x14ac:dyDescent="0.25">
      <c r="B32" s="185" t="s">
        <v>89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</row>
    <row r="33" spans="2:21" ht="15.75" customHeight="1" x14ac:dyDescent="0.25">
      <c r="C33" s="186" t="s">
        <v>90</v>
      </c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9"/>
    </row>
    <row r="34" spans="2:21" ht="31.5" customHeight="1" x14ac:dyDescent="0.25">
      <c r="C34" s="186" t="s">
        <v>91</v>
      </c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9"/>
    </row>
    <row r="35" spans="2:21" ht="15.75" customHeight="1" x14ac:dyDescent="0.25">
      <c r="C35" s="186" t="s">
        <v>92</v>
      </c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9"/>
    </row>
    <row r="36" spans="2:21" ht="15.75" customHeight="1" x14ac:dyDescent="0.25">
      <c r="C36" s="186" t="s">
        <v>93</v>
      </c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9"/>
    </row>
    <row r="37" spans="2:21" x14ac:dyDescent="0.25">
      <c r="C37" s="186" t="s">
        <v>94</v>
      </c>
      <c r="D37" s="186"/>
      <c r="E37" s="186"/>
      <c r="F37" s="186"/>
      <c r="G37" s="186"/>
      <c r="H37" s="186"/>
      <c r="I37" s="186"/>
      <c r="J37" s="186"/>
      <c r="K37" s="186"/>
      <c r="L37" s="186"/>
      <c r="M37" s="186"/>
      <c r="N37" s="186"/>
      <c r="O37" s="186"/>
      <c r="P37" s="20"/>
    </row>
    <row r="38" spans="2:21" x14ac:dyDescent="0.25">
      <c r="C38" s="186" t="s">
        <v>95</v>
      </c>
      <c r="D38" s="186"/>
      <c r="E38" s="186"/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20"/>
    </row>
    <row r="39" spans="2:21" x14ac:dyDescent="0.25">
      <c r="C39" s="186" t="s">
        <v>96</v>
      </c>
      <c r="D39" s="186"/>
      <c r="E39" s="186"/>
      <c r="F39" s="186"/>
      <c r="G39" s="186"/>
      <c r="H39" s="186"/>
      <c r="I39" s="186"/>
      <c r="J39" s="186"/>
      <c r="K39" s="186"/>
      <c r="L39" s="186"/>
      <c r="M39" s="186"/>
      <c r="N39" s="186"/>
      <c r="O39" s="186"/>
      <c r="P39" s="20"/>
    </row>
    <row r="40" spans="2:21" ht="15.75" customHeight="1" x14ac:dyDescent="0.25">
      <c r="C40" s="186" t="s">
        <v>97</v>
      </c>
      <c r="D40" s="186"/>
      <c r="E40" s="186"/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9"/>
    </row>
    <row r="41" spans="2:21" ht="15.75" customHeight="1" x14ac:dyDescent="0.25">
      <c r="C41" s="186" t="s">
        <v>98</v>
      </c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9"/>
    </row>
    <row r="42" spans="2:21" x14ac:dyDescent="0.25">
      <c r="C42" s="186" t="s">
        <v>99</v>
      </c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20"/>
    </row>
    <row r="43" spans="2:21" ht="15.75" customHeight="1" x14ac:dyDescent="0.25">
      <c r="C43" s="186" t="s">
        <v>100</v>
      </c>
      <c r="D43" s="186"/>
      <c r="E43" s="186"/>
      <c r="F43" s="186"/>
      <c r="G43" s="186"/>
      <c r="H43" s="186"/>
      <c r="I43" s="186"/>
      <c r="J43" s="186"/>
      <c r="K43" s="186"/>
      <c r="L43" s="186"/>
      <c r="M43" s="186"/>
      <c r="N43" s="186"/>
      <c r="O43" s="186"/>
      <c r="P43" s="19"/>
    </row>
    <row r="44" spans="2:21" ht="60.6" customHeight="1" x14ac:dyDescent="0.25">
      <c r="C44" s="186" t="s">
        <v>101</v>
      </c>
      <c r="D44" s="186"/>
      <c r="E44" s="186"/>
      <c r="F44" s="186"/>
      <c r="G44" s="186"/>
      <c r="H44" s="186"/>
      <c r="I44" s="186"/>
      <c r="J44" s="186"/>
      <c r="K44" s="186"/>
      <c r="L44" s="186"/>
      <c r="M44" s="186"/>
      <c r="N44" s="186"/>
      <c r="O44" s="186"/>
      <c r="P44" s="19"/>
    </row>
    <row r="45" spans="2:21" ht="15.75" customHeight="1" x14ac:dyDescent="0.25">
      <c r="C45" s="186" t="s">
        <v>102</v>
      </c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9"/>
    </row>
    <row r="46" spans="2:21" ht="21.75" customHeight="1" x14ac:dyDescent="0.25">
      <c r="B46" s="186" t="s">
        <v>103</v>
      </c>
      <c r="C46" s="186"/>
      <c r="D46" s="186"/>
      <c r="E46" s="186"/>
      <c r="F46" s="186"/>
      <c r="G46" s="186"/>
      <c r="H46" s="186"/>
      <c r="I46" s="186"/>
      <c r="J46" s="186"/>
      <c r="K46" s="186"/>
      <c r="L46" s="186"/>
      <c r="M46" s="186"/>
      <c r="N46" s="186"/>
      <c r="O46" s="186"/>
    </row>
    <row r="47" spans="2:21" ht="55.5" customHeight="1" x14ac:dyDescent="0.25">
      <c r="B47" s="186" t="s">
        <v>104</v>
      </c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6"/>
      <c r="N47" s="186"/>
      <c r="O47" s="20"/>
      <c r="P47" s="20"/>
      <c r="Q47" s="20"/>
      <c r="R47" s="20"/>
      <c r="S47" s="20"/>
      <c r="T47" s="20"/>
      <c r="U47" s="20"/>
    </row>
    <row r="48" spans="2:21" ht="20.25" customHeight="1" x14ac:dyDescent="0.25">
      <c r="B48" s="186" t="s">
        <v>105</v>
      </c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6"/>
      <c r="N48" s="186"/>
      <c r="O48" s="20"/>
      <c r="P48" s="20"/>
      <c r="Q48" s="20"/>
      <c r="R48" s="20"/>
      <c r="S48" s="20"/>
      <c r="T48" s="20"/>
      <c r="U48" s="20"/>
    </row>
    <row r="49" spans="2:15" x14ac:dyDescent="0.25">
      <c r="B49" s="186" t="s">
        <v>106</v>
      </c>
      <c r="C49" s="186"/>
      <c r="D49" s="186"/>
      <c r="E49" s="186"/>
      <c r="F49" s="186"/>
      <c r="G49" s="186"/>
      <c r="H49" s="186"/>
      <c r="I49" s="186"/>
      <c r="J49" s="186"/>
      <c r="K49" s="186"/>
      <c r="L49" s="186"/>
      <c r="M49" s="186"/>
      <c r="N49" s="186"/>
      <c r="O49" s="186"/>
    </row>
    <row r="50" spans="2:15" ht="20.25" customHeight="1" x14ac:dyDescent="0.25">
      <c r="B50" s="186" t="s">
        <v>107</v>
      </c>
      <c r="C50" s="186"/>
      <c r="D50" s="186"/>
      <c r="E50" s="186"/>
      <c r="F50" s="186"/>
      <c r="G50" s="186"/>
      <c r="H50" s="186"/>
      <c r="I50" s="186"/>
      <c r="J50" s="186"/>
      <c r="K50" s="186"/>
      <c r="L50" s="186"/>
      <c r="M50" s="186"/>
      <c r="N50" s="186"/>
      <c r="O50" s="186"/>
    </row>
    <row r="51" spans="2:15" x14ac:dyDescent="0.25">
      <c r="B51" s="186" t="s">
        <v>108</v>
      </c>
      <c r="C51" s="186"/>
      <c r="D51" s="186"/>
      <c r="E51" s="186"/>
      <c r="F51" s="186"/>
      <c r="G51" s="186"/>
      <c r="H51" s="186"/>
      <c r="I51" s="186"/>
      <c r="J51" s="186"/>
      <c r="K51" s="186"/>
      <c r="L51" s="186"/>
      <c r="M51" s="186"/>
      <c r="N51" s="186"/>
      <c r="O51" s="186"/>
    </row>
    <row r="52" spans="2:15" x14ac:dyDescent="0.25">
      <c r="B52" s="186" t="s">
        <v>109</v>
      </c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  <c r="O52" s="186"/>
    </row>
    <row r="53" spans="2:15" ht="31.5" customHeight="1" x14ac:dyDescent="0.25">
      <c r="B53" s="188" t="s">
        <v>110</v>
      </c>
      <c r="C53" s="188"/>
      <c r="D53" s="188"/>
      <c r="E53" s="188"/>
      <c r="F53" s="188"/>
      <c r="G53" s="188"/>
      <c r="H53" s="188"/>
      <c r="I53" s="188"/>
      <c r="J53" s="188"/>
      <c r="K53" s="188"/>
      <c r="L53" s="188"/>
      <c r="M53" s="188"/>
      <c r="N53" s="188"/>
      <c r="O53" s="188"/>
    </row>
    <row r="54" spans="2:15" x14ac:dyDescent="0.25">
      <c r="B54" s="186" t="s">
        <v>111</v>
      </c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  <c r="O54" s="186"/>
    </row>
    <row r="55" spans="2:15" ht="32.25" customHeight="1" x14ac:dyDescent="0.25">
      <c r="B55" s="186" t="s">
        <v>112</v>
      </c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186"/>
      <c r="N55" s="186"/>
      <c r="O55" s="186"/>
    </row>
    <row r="56" spans="2:15" ht="36" customHeight="1" x14ac:dyDescent="0.25">
      <c r="B56" s="186" t="s">
        <v>113</v>
      </c>
      <c r="C56" s="186"/>
      <c r="D56" s="186"/>
      <c r="E56" s="186"/>
      <c r="F56" s="186"/>
      <c r="G56" s="186"/>
      <c r="H56" s="186"/>
      <c r="I56" s="186"/>
      <c r="J56" s="186"/>
      <c r="K56" s="186"/>
      <c r="L56" s="186"/>
      <c r="M56" s="186"/>
      <c r="N56" s="186"/>
      <c r="O56" s="186"/>
    </row>
  </sheetData>
  <mergeCells count="28">
    <mergeCell ref="B55:O55"/>
    <mergeCell ref="B56:O56"/>
    <mergeCell ref="B50:O50"/>
    <mergeCell ref="B51:O51"/>
    <mergeCell ref="B52:O52"/>
    <mergeCell ref="B53:O53"/>
    <mergeCell ref="B54:O54"/>
    <mergeCell ref="C45:O45"/>
    <mergeCell ref="B46:O46"/>
    <mergeCell ref="B47:N47"/>
    <mergeCell ref="B48:N48"/>
    <mergeCell ref="B49:O49"/>
    <mergeCell ref="C40:O40"/>
    <mergeCell ref="C41:O41"/>
    <mergeCell ref="C42:O42"/>
    <mergeCell ref="C43:O43"/>
    <mergeCell ref="C44:O44"/>
    <mergeCell ref="C35:O35"/>
    <mergeCell ref="C36:O36"/>
    <mergeCell ref="C37:O37"/>
    <mergeCell ref="C38:O38"/>
    <mergeCell ref="C39:O39"/>
    <mergeCell ref="B2:O2"/>
    <mergeCell ref="B28:I28"/>
    <mergeCell ref="B32:N32"/>
    <mergeCell ref="C33:O33"/>
    <mergeCell ref="C34:O34"/>
    <mergeCell ref="D17:G17"/>
  </mergeCells>
  <pageMargins left="0.25" right="0.25" top="0.75" bottom="0.75" header="0.3" footer="0.3"/>
  <pageSetup paperSize="8" scale="51" firstPageNumber="42949672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pageSetUpPr fitToPage="1"/>
  </sheetPr>
  <dimension ref="A1:AG79"/>
  <sheetViews>
    <sheetView tabSelected="1" view="pageBreakPreview" zoomScale="80" zoomScaleNormal="80" zoomScaleSheetLayoutView="80" workbookViewId="0">
      <selection activeCell="N16" sqref="N16"/>
    </sheetView>
  </sheetViews>
  <sheetFormatPr defaultColWidth="9.140625" defaultRowHeight="15" x14ac:dyDescent="0.25"/>
  <cols>
    <col min="1" max="1" width="3.7109375" style="21" customWidth="1"/>
    <col min="2" max="2" width="11.7109375" customWidth="1"/>
    <col min="3" max="3" width="37" customWidth="1"/>
    <col min="4" max="4" width="22.5703125" customWidth="1"/>
    <col min="5" max="5" width="10" customWidth="1"/>
    <col min="6" max="6" width="14.140625" customWidth="1"/>
    <col min="7" max="8" width="18.85546875" customWidth="1"/>
    <col min="9" max="9" width="20.7109375" customWidth="1"/>
    <col min="10" max="10" width="19.140625" customWidth="1"/>
    <col min="11" max="11" width="23.7109375" customWidth="1"/>
    <col min="12" max="12" width="27.140625" customWidth="1"/>
    <col min="13" max="13" width="19.28515625" customWidth="1"/>
    <col min="14" max="14" width="21.140625" customWidth="1"/>
    <col min="15" max="15" width="17.140625" customWidth="1"/>
    <col min="16" max="16" width="21.7109375" customWidth="1"/>
    <col min="17" max="18" width="15.28515625" customWidth="1"/>
    <col min="19" max="20" width="15.140625" customWidth="1"/>
  </cols>
  <sheetData>
    <row r="1" spans="1:33" s="1" customFormat="1" ht="15.75" x14ac:dyDescent="0.25">
      <c r="L1" s="2"/>
      <c r="M1" s="2"/>
      <c r="N1" s="2"/>
      <c r="O1" s="2"/>
    </row>
    <row r="2" spans="1:33" s="1" customFormat="1" ht="18.75" x14ac:dyDescent="0.25">
      <c r="B2" s="183" t="s">
        <v>114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</row>
    <row r="3" spans="1:33" s="1" customFormat="1" ht="15.75" x14ac:dyDescent="0.25">
      <c r="L3" s="2"/>
      <c r="M3" s="2"/>
      <c r="N3" s="2"/>
      <c r="O3" s="2"/>
    </row>
    <row r="4" spans="1:33" s="1" customFormat="1" ht="15.75" x14ac:dyDescent="0.25"/>
    <row r="5" spans="1:33" s="1" customFormat="1" ht="15.75" x14ac:dyDescent="0.25">
      <c r="E5" s="3" t="s">
        <v>76</v>
      </c>
      <c r="F5" s="4"/>
      <c r="G5" s="4"/>
      <c r="H5" s="4"/>
      <c r="I5" s="4"/>
      <c r="J5" s="4"/>
      <c r="K5" s="4"/>
      <c r="L5" s="4"/>
    </row>
    <row r="6" spans="1:33" s="1" customFormat="1" ht="15.75" x14ac:dyDescent="0.25">
      <c r="E6" s="5" t="s">
        <v>3</v>
      </c>
      <c r="F6" s="5"/>
      <c r="G6" s="5"/>
      <c r="H6" s="5"/>
      <c r="I6" s="5"/>
      <c r="J6" s="5"/>
      <c r="K6" s="5"/>
      <c r="L6" s="5"/>
    </row>
    <row r="7" spans="1:33" s="1" customFormat="1" ht="15.75" x14ac:dyDescent="0.25">
      <c r="E7" s="2"/>
      <c r="F7" s="4"/>
      <c r="G7" s="4"/>
      <c r="H7" s="4"/>
      <c r="I7" s="4"/>
      <c r="J7" s="4"/>
      <c r="K7" s="4"/>
      <c r="L7" s="4"/>
    </row>
    <row r="8" spans="1:33" s="1" customFormat="1" ht="15.75" x14ac:dyDescent="0.25">
      <c r="E8" s="3" t="s">
        <v>153</v>
      </c>
    </row>
    <row r="9" spans="1:33" s="6" customFormat="1" ht="15.75" x14ac:dyDescent="0.25"/>
    <row r="10" spans="1:33" s="3" customFormat="1" ht="44.25" customHeight="1" x14ac:dyDescent="0.25">
      <c r="B10" s="192" t="s">
        <v>4</v>
      </c>
      <c r="C10" s="192" t="s">
        <v>5</v>
      </c>
      <c r="D10" s="192" t="s">
        <v>6</v>
      </c>
      <c r="E10" s="192" t="s">
        <v>115</v>
      </c>
      <c r="F10" s="192" t="s">
        <v>116</v>
      </c>
      <c r="G10" s="192" t="s">
        <v>117</v>
      </c>
      <c r="H10" s="192"/>
      <c r="I10" s="192"/>
      <c r="J10" s="192"/>
      <c r="K10" s="192"/>
      <c r="L10" s="192" t="s">
        <v>118</v>
      </c>
      <c r="M10" s="192" t="s">
        <v>119</v>
      </c>
      <c r="N10" s="193" t="s">
        <v>120</v>
      </c>
      <c r="O10" s="193" t="s">
        <v>121</v>
      </c>
      <c r="P10" s="193" t="s">
        <v>122</v>
      </c>
      <c r="Q10" s="189" t="s">
        <v>148</v>
      </c>
      <c r="R10" s="189" t="s">
        <v>149</v>
      </c>
      <c r="S10" s="189" t="s">
        <v>190</v>
      </c>
      <c r="T10" s="189" t="s">
        <v>191</v>
      </c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</row>
    <row r="11" spans="1:33" s="23" customFormat="1" ht="130.5" customHeight="1" x14ac:dyDescent="0.25">
      <c r="A11" s="24"/>
      <c r="B11" s="192"/>
      <c r="C11" s="192"/>
      <c r="D11" s="192"/>
      <c r="E11" s="192"/>
      <c r="F11" s="192"/>
      <c r="G11" s="25" t="s">
        <v>123</v>
      </c>
      <c r="H11" s="25" t="s">
        <v>124</v>
      </c>
      <c r="I11" s="25" t="s">
        <v>125</v>
      </c>
      <c r="J11" s="9" t="s">
        <v>126</v>
      </c>
      <c r="K11" s="25" t="s">
        <v>127</v>
      </c>
      <c r="L11" s="192"/>
      <c r="M11" s="192"/>
      <c r="N11" s="193"/>
      <c r="O11" s="193"/>
      <c r="P11" s="193"/>
      <c r="Q11" s="190"/>
      <c r="R11" s="190"/>
      <c r="S11" s="190"/>
      <c r="T11" s="190"/>
    </row>
    <row r="12" spans="1:33" s="23" customFormat="1" ht="15.75" x14ac:dyDescent="0.25">
      <c r="A12" s="24"/>
      <c r="B12" s="9">
        <v>1</v>
      </c>
      <c r="C12" s="9">
        <v>2</v>
      </c>
      <c r="D12" s="9">
        <v>3</v>
      </c>
      <c r="E12" s="9">
        <v>4</v>
      </c>
      <c r="F12" s="9">
        <v>5</v>
      </c>
      <c r="G12" s="9">
        <v>6</v>
      </c>
      <c r="H12" s="9">
        <v>7</v>
      </c>
      <c r="I12" s="9">
        <v>8</v>
      </c>
      <c r="J12" s="9">
        <v>9</v>
      </c>
      <c r="K12" s="9">
        <v>10</v>
      </c>
      <c r="L12" s="9">
        <v>11</v>
      </c>
      <c r="M12" s="9">
        <v>12</v>
      </c>
      <c r="N12" s="9">
        <v>13</v>
      </c>
      <c r="O12" s="9">
        <v>14</v>
      </c>
      <c r="P12" s="9">
        <v>15</v>
      </c>
      <c r="Q12" s="26" t="s">
        <v>150</v>
      </c>
      <c r="R12" s="26" t="s">
        <v>151</v>
      </c>
      <c r="S12" s="26" t="s">
        <v>151</v>
      </c>
      <c r="T12" s="26" t="s">
        <v>151</v>
      </c>
    </row>
    <row r="13" spans="1:33" s="23" customFormat="1" ht="31.5" x14ac:dyDescent="0.25">
      <c r="A13" s="24"/>
      <c r="B13" s="164"/>
      <c r="C13" s="74" t="s">
        <v>171</v>
      </c>
      <c r="D13" s="75" t="s">
        <v>187</v>
      </c>
      <c r="E13" s="129">
        <v>2025</v>
      </c>
      <c r="F13" s="129">
        <v>2028</v>
      </c>
      <c r="G13" s="13">
        <v>448.75</v>
      </c>
      <c r="H13" s="13">
        <f t="shared" ref="H13:H15" si="0">G13*1.2</f>
        <v>538.5</v>
      </c>
      <c r="I13" s="13">
        <f>H13*'20.4'!H13</f>
        <v>688.99670933882874</v>
      </c>
      <c r="J13" s="13">
        <v>0</v>
      </c>
      <c r="K13" s="13">
        <f>I13+J13</f>
        <v>688.99670933882874</v>
      </c>
      <c r="L13" s="14">
        <f>(6760.59+6844.63+12441.36+12417.01+1140.44)/1000</f>
        <v>39.604030000000009</v>
      </c>
      <c r="M13" s="13">
        <f t="shared" ref="M13:M15" si="1">K13-L13</f>
        <v>649.39267933882877</v>
      </c>
      <c r="N13" s="13">
        <v>0</v>
      </c>
      <c r="O13" s="13">
        <f t="shared" ref="O13:O15" si="2">H13</f>
        <v>538.5</v>
      </c>
      <c r="P13" s="13">
        <f t="shared" ref="P13:P15" si="3">L13</f>
        <v>39.604030000000009</v>
      </c>
      <c r="Q13" s="27">
        <f>6.76+1.14</f>
        <v>7.8999999999999995</v>
      </c>
      <c r="R13" s="27">
        <v>6.8440000000000003</v>
      </c>
      <c r="S13" s="27">
        <v>12.441000000000001</v>
      </c>
      <c r="T13" s="27">
        <v>12.417</v>
      </c>
    </row>
    <row r="14" spans="1:33" s="23" customFormat="1" ht="31.5" x14ac:dyDescent="0.25">
      <c r="A14" s="24"/>
      <c r="B14" s="164"/>
      <c r="C14" s="74" t="s">
        <v>172</v>
      </c>
      <c r="D14" s="75" t="s">
        <v>188</v>
      </c>
      <c r="E14" s="129">
        <v>2026</v>
      </c>
      <c r="F14" s="129">
        <v>2028</v>
      </c>
      <c r="G14" s="13">
        <v>155.82</v>
      </c>
      <c r="H14" s="13">
        <f t="shared" si="0"/>
        <v>186.98399999999998</v>
      </c>
      <c r="I14" s="13">
        <f>H14*'20.4'!H13</f>
        <v>239.241152644404</v>
      </c>
      <c r="J14" s="13">
        <v>0</v>
      </c>
      <c r="K14" s="13">
        <f t="shared" ref="K14:K15" si="4">I14+J14</f>
        <v>239.241152644404</v>
      </c>
      <c r="L14" s="14">
        <f>(455.56+8856.59+8844.65)/1000</f>
        <v>18.1568</v>
      </c>
      <c r="M14" s="13">
        <f t="shared" si="1"/>
        <v>221.08435264440399</v>
      </c>
      <c r="N14" s="13">
        <v>0</v>
      </c>
      <c r="O14" s="13">
        <f t="shared" si="2"/>
        <v>186.98399999999998</v>
      </c>
      <c r="P14" s="13">
        <f t="shared" si="3"/>
        <v>18.1568</v>
      </c>
      <c r="Q14" s="27">
        <v>0</v>
      </c>
      <c r="R14" s="27">
        <v>0.45500000000000002</v>
      </c>
      <c r="S14" s="27">
        <f>8856.59/1000</f>
        <v>8.8565900000000006</v>
      </c>
      <c r="T14" s="27">
        <f>8844.65/1000</f>
        <v>8.8446499999999997</v>
      </c>
    </row>
    <row r="15" spans="1:33" s="23" customFormat="1" ht="15.75" x14ac:dyDescent="0.25">
      <c r="B15" s="164"/>
      <c r="C15" s="74" t="s">
        <v>182</v>
      </c>
      <c r="D15" s="166"/>
      <c r="E15" s="131">
        <v>2027</v>
      </c>
      <c r="F15" s="131">
        <v>2028</v>
      </c>
      <c r="G15" s="50">
        <v>0.72699999999999998</v>
      </c>
      <c r="H15" s="13">
        <f t="shared" si="0"/>
        <v>0.87239999999999995</v>
      </c>
      <c r="I15" s="13">
        <f>H15*'20.4'!H13</f>
        <v>1.116213053346693</v>
      </c>
      <c r="J15" s="13">
        <v>0</v>
      </c>
      <c r="K15" s="13">
        <f t="shared" si="4"/>
        <v>1.116213053346693</v>
      </c>
      <c r="L15" s="56">
        <f>(75.9+118.33)/1000</f>
        <v>0.19423000000000001</v>
      </c>
      <c r="M15" s="13">
        <f t="shared" si="1"/>
        <v>0.92198305334669295</v>
      </c>
      <c r="N15" s="13">
        <v>0</v>
      </c>
      <c r="O15" s="13">
        <f t="shared" si="2"/>
        <v>0.87239999999999995</v>
      </c>
      <c r="P15" s="13">
        <f t="shared" si="3"/>
        <v>0.19423000000000001</v>
      </c>
      <c r="Q15" s="27">
        <v>0</v>
      </c>
      <c r="R15" s="27">
        <v>0</v>
      </c>
      <c r="S15" s="27">
        <f>75.9/1000</f>
        <v>7.5900000000000009E-2</v>
      </c>
      <c r="T15" s="27">
        <f>118.3/1000</f>
        <v>0.1183</v>
      </c>
    </row>
    <row r="16" spans="1:33" s="23" customFormat="1" ht="15.75" x14ac:dyDescent="0.25">
      <c r="B16" s="66"/>
      <c r="C16" s="67"/>
      <c r="D16" s="68"/>
      <c r="E16" s="66"/>
      <c r="F16" s="66"/>
      <c r="G16" s="69"/>
      <c r="H16" s="69"/>
      <c r="I16" s="69"/>
      <c r="J16" s="69"/>
      <c r="K16" s="69"/>
      <c r="L16" s="70"/>
      <c r="M16" s="69"/>
      <c r="N16" s="69"/>
      <c r="O16" s="69"/>
      <c r="P16" s="69"/>
      <c r="Q16" s="55"/>
      <c r="R16" s="71"/>
    </row>
    <row r="17" spans="2:18" s="23" customFormat="1" ht="28.5" customHeight="1" x14ac:dyDescent="0.25">
      <c r="B17" s="10"/>
      <c r="C17" s="51"/>
      <c r="D17" s="59"/>
      <c r="E17" s="10"/>
      <c r="F17" s="10"/>
      <c r="G17" s="72"/>
      <c r="H17" s="72"/>
      <c r="I17" s="72"/>
      <c r="J17" s="72"/>
      <c r="K17" s="72"/>
      <c r="L17" s="55"/>
      <c r="M17" s="72"/>
      <c r="N17" s="72"/>
      <c r="O17" s="72"/>
      <c r="P17" s="72"/>
      <c r="Q17" s="55"/>
      <c r="R17" s="71"/>
    </row>
    <row r="18" spans="2:18" s="23" customFormat="1" ht="18.75" customHeight="1" x14ac:dyDescent="0.25">
      <c r="B18" s="10"/>
      <c r="C18" s="61" t="s">
        <v>154</v>
      </c>
      <c r="D18" s="187" t="s">
        <v>155</v>
      </c>
      <c r="E18" s="187"/>
      <c r="F18" s="187"/>
      <c r="G18" s="187"/>
      <c r="H18" s="187"/>
      <c r="I18" s="187"/>
      <c r="J18" s="187"/>
      <c r="K18" s="187"/>
      <c r="L18" s="55"/>
      <c r="M18" s="72"/>
      <c r="N18" s="72"/>
      <c r="O18" s="72"/>
      <c r="P18" s="72"/>
      <c r="Q18" s="55"/>
      <c r="R18" s="71"/>
    </row>
    <row r="19" spans="2:18" s="23" customFormat="1" ht="15.75" x14ac:dyDescent="0.25">
      <c r="B19" s="10"/>
      <c r="C19" s="51"/>
      <c r="D19" s="59"/>
      <c r="E19" s="10"/>
      <c r="F19" s="10"/>
      <c r="G19" s="72"/>
      <c r="H19" s="72"/>
      <c r="I19" s="72"/>
      <c r="J19" s="72"/>
      <c r="K19" s="72"/>
      <c r="L19" s="55"/>
      <c r="M19" s="72"/>
      <c r="N19" s="72"/>
      <c r="O19" s="72"/>
      <c r="P19" s="72"/>
      <c r="Q19" s="55"/>
      <c r="R19" s="71"/>
    </row>
    <row r="20" spans="2:18" s="23" customFormat="1" ht="15.75" x14ac:dyDescent="0.25">
      <c r="B20" s="10"/>
      <c r="C20" s="51"/>
      <c r="D20" s="59"/>
      <c r="E20" s="10"/>
      <c r="F20" s="10"/>
      <c r="G20" s="72"/>
      <c r="H20" s="72"/>
      <c r="I20" s="72"/>
      <c r="J20" s="72"/>
      <c r="K20" s="72"/>
      <c r="L20" s="55"/>
      <c r="M20" s="72"/>
      <c r="N20" s="72"/>
      <c r="O20" s="72"/>
      <c r="P20" s="72"/>
      <c r="Q20" s="55"/>
      <c r="R20" s="71"/>
    </row>
    <row r="21" spans="2:18" s="23" customFormat="1" ht="15.75" x14ac:dyDescent="0.25">
      <c r="B21" s="10"/>
      <c r="C21" s="51"/>
      <c r="D21" s="59"/>
      <c r="E21" s="10"/>
      <c r="F21" s="10"/>
      <c r="G21" s="72"/>
      <c r="H21" s="72"/>
      <c r="I21" s="72"/>
      <c r="J21" s="72"/>
      <c r="K21" s="72"/>
      <c r="L21" s="55"/>
      <c r="M21" s="72"/>
      <c r="N21" s="72"/>
      <c r="O21" s="72"/>
      <c r="P21" s="72"/>
      <c r="Q21" s="55"/>
      <c r="R21" s="71"/>
    </row>
    <row r="22" spans="2:18" s="23" customFormat="1" ht="15.75" x14ac:dyDescent="0.25">
      <c r="B22" s="10"/>
      <c r="C22" s="51"/>
      <c r="D22" s="59"/>
      <c r="E22" s="10"/>
      <c r="F22" s="10"/>
      <c r="G22" s="72"/>
      <c r="H22" s="72"/>
      <c r="I22" s="72"/>
      <c r="J22" s="72"/>
      <c r="K22" s="72"/>
      <c r="L22" s="55"/>
      <c r="M22" s="72"/>
      <c r="N22" s="72"/>
      <c r="O22" s="72"/>
      <c r="P22" s="72"/>
      <c r="Q22" s="55"/>
      <c r="R22" s="71"/>
    </row>
    <row r="23" spans="2:18" s="23" customFormat="1" ht="15.75" x14ac:dyDescent="0.25">
      <c r="B23" s="10"/>
      <c r="C23" s="51"/>
      <c r="D23" s="59"/>
      <c r="E23" s="10"/>
      <c r="F23" s="10"/>
      <c r="G23" s="72"/>
      <c r="H23" s="72"/>
      <c r="I23" s="72"/>
      <c r="J23" s="72"/>
      <c r="K23" s="72"/>
      <c r="L23" s="55"/>
      <c r="M23" s="72"/>
      <c r="N23" s="72"/>
      <c r="O23" s="72"/>
      <c r="P23" s="72"/>
      <c r="Q23" s="55"/>
      <c r="R23" s="71"/>
    </row>
    <row r="24" spans="2:18" s="23" customFormat="1" ht="15.75" x14ac:dyDescent="0.25">
      <c r="B24" s="10"/>
      <c r="C24" s="51"/>
      <c r="D24" s="59"/>
      <c r="E24" s="10"/>
      <c r="F24" s="10"/>
      <c r="G24" s="72"/>
      <c r="H24" s="72"/>
      <c r="I24" s="72"/>
      <c r="J24" s="72"/>
      <c r="K24" s="72"/>
      <c r="L24" s="55"/>
      <c r="M24" s="72"/>
      <c r="N24" s="72"/>
      <c r="O24" s="72"/>
      <c r="P24" s="72"/>
      <c r="Q24" s="55"/>
      <c r="R24" s="71"/>
    </row>
    <row r="25" spans="2:18" s="23" customFormat="1" ht="15.75" x14ac:dyDescent="0.25">
      <c r="B25" s="10"/>
      <c r="C25" s="51"/>
      <c r="D25" s="59"/>
      <c r="E25" s="10"/>
      <c r="F25" s="10"/>
      <c r="G25" s="72"/>
      <c r="H25" s="72"/>
      <c r="I25" s="72"/>
      <c r="J25" s="72"/>
      <c r="K25" s="72"/>
      <c r="L25" s="55"/>
      <c r="M25" s="72"/>
      <c r="N25" s="72"/>
      <c r="O25" s="72"/>
      <c r="P25" s="72"/>
      <c r="Q25" s="55"/>
      <c r="R25" s="71"/>
    </row>
    <row r="26" spans="2:18" s="23" customFormat="1" ht="15.75" x14ac:dyDescent="0.25">
      <c r="B26" s="10"/>
      <c r="C26" s="51"/>
      <c r="D26" s="59"/>
      <c r="E26" s="10"/>
      <c r="F26" s="10"/>
      <c r="G26" s="72"/>
      <c r="H26" s="72"/>
      <c r="I26" s="72"/>
      <c r="J26" s="72"/>
      <c r="K26" s="72"/>
      <c r="L26" s="55"/>
      <c r="M26" s="72"/>
      <c r="N26" s="72"/>
      <c r="O26" s="72"/>
      <c r="P26" s="72"/>
      <c r="Q26" s="55"/>
      <c r="R26" s="71"/>
    </row>
    <row r="27" spans="2:18" s="28" customFormat="1" ht="15.75" customHeight="1" x14ac:dyDescent="0.25">
      <c r="B27" s="191" t="s">
        <v>128</v>
      </c>
      <c r="C27" s="191"/>
      <c r="D27" s="191"/>
      <c r="E27" s="191"/>
      <c r="F27" s="191"/>
      <c r="G27" s="191"/>
      <c r="H27" s="191"/>
      <c r="I27" s="191"/>
      <c r="J27" s="191"/>
      <c r="K27" s="191"/>
      <c r="L27" s="191"/>
      <c r="M27" s="191"/>
      <c r="N27" s="191"/>
      <c r="O27" s="191"/>
      <c r="P27" s="191"/>
    </row>
    <row r="28" spans="2:18" s="28" customFormat="1" ht="15.75" x14ac:dyDescent="0.25">
      <c r="B28" s="191" t="s">
        <v>129</v>
      </c>
      <c r="C28" s="191"/>
      <c r="D28" s="191"/>
      <c r="E28" s="191"/>
      <c r="F28" s="191"/>
      <c r="G28" s="191"/>
      <c r="H28" s="191"/>
      <c r="I28" s="191"/>
      <c r="J28" s="29"/>
      <c r="K28" s="29"/>
      <c r="L28" s="29"/>
      <c r="M28" s="29"/>
    </row>
    <row r="29" spans="2:18" s="28" customFormat="1" ht="33.75" customHeight="1" x14ac:dyDescent="0.25">
      <c r="B29" s="191" t="s">
        <v>130</v>
      </c>
      <c r="C29" s="191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</row>
    <row r="30" spans="2:18" s="30" customFormat="1" ht="11.25" x14ac:dyDescent="0.2">
      <c r="C30" s="31"/>
      <c r="D30" s="32"/>
      <c r="E30" s="33"/>
      <c r="G30" s="31"/>
      <c r="H30" s="31"/>
      <c r="I30" s="31"/>
      <c r="J30" s="31"/>
      <c r="K30" s="31"/>
      <c r="L30" s="31"/>
      <c r="M30" s="31"/>
    </row>
    <row r="31" spans="2:18" s="30" customFormat="1" ht="11.25" x14ac:dyDescent="0.2">
      <c r="C31" s="31"/>
      <c r="D31" s="32"/>
      <c r="E31" s="33"/>
      <c r="G31" s="31"/>
      <c r="H31" s="31"/>
      <c r="I31" s="31"/>
      <c r="J31" s="31"/>
      <c r="K31" s="31"/>
      <c r="L31" s="31"/>
      <c r="M31" s="31"/>
    </row>
    <row r="32" spans="2:18" s="30" customFormat="1" ht="15.75" x14ac:dyDescent="0.25">
      <c r="B32" s="16" t="s">
        <v>35</v>
      </c>
      <c r="C32" s="31"/>
      <c r="D32" s="32"/>
      <c r="E32" s="33"/>
      <c r="G32" s="31"/>
      <c r="H32" s="31"/>
      <c r="I32" s="31"/>
      <c r="J32" s="31"/>
      <c r="K32" s="31"/>
      <c r="L32" s="31"/>
      <c r="M32" s="31"/>
    </row>
    <row r="33" spans="2:16" s="30" customFormat="1" ht="15.75" x14ac:dyDescent="0.2">
      <c r="B33" s="185" t="s">
        <v>131</v>
      </c>
      <c r="C33" s="185"/>
      <c r="D33" s="185"/>
      <c r="E33" s="185"/>
      <c r="F33" s="185"/>
      <c r="G33" s="185"/>
      <c r="H33" s="185"/>
      <c r="I33" s="185"/>
      <c r="J33" s="185"/>
      <c r="K33" s="185"/>
      <c r="L33" s="185"/>
      <c r="M33" s="185"/>
      <c r="N33" s="185"/>
      <c r="O33" s="185"/>
      <c r="P33" s="185"/>
    </row>
    <row r="34" spans="2:16" s="34" customFormat="1" ht="33.75" customHeight="1" x14ac:dyDescent="0.25">
      <c r="B34" s="186" t="s">
        <v>132</v>
      </c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</row>
    <row r="35" spans="2:16" s="34" customFormat="1" ht="15.75" x14ac:dyDescent="0.25">
      <c r="B35" s="186" t="s">
        <v>133</v>
      </c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</row>
    <row r="36" spans="2:16" s="34" customFormat="1" ht="36" customHeight="1" x14ac:dyDescent="0.25">
      <c r="B36" s="194" t="s">
        <v>134</v>
      </c>
      <c r="C36" s="194"/>
      <c r="D36" s="194"/>
      <c r="E36" s="194"/>
      <c r="F36" s="194"/>
      <c r="G36" s="194"/>
      <c r="H36" s="194"/>
      <c r="I36" s="194"/>
      <c r="J36" s="194"/>
      <c r="K36" s="194"/>
      <c r="L36" s="194"/>
      <c r="M36" s="194"/>
      <c r="N36" s="194"/>
      <c r="O36" s="194"/>
      <c r="P36" s="194"/>
    </row>
    <row r="37" spans="2:16" s="34" customFormat="1" ht="38.25" customHeight="1" x14ac:dyDescent="0.25">
      <c r="B37" s="186" t="s">
        <v>135</v>
      </c>
      <c r="C37" s="186"/>
      <c r="D37" s="186"/>
      <c r="E37" s="186"/>
      <c r="F37" s="186"/>
      <c r="G37" s="186"/>
      <c r="H37" s="186"/>
      <c r="I37" s="186"/>
      <c r="J37" s="186"/>
      <c r="K37" s="186"/>
      <c r="L37" s="186"/>
      <c r="M37" s="186"/>
      <c r="N37" s="186"/>
      <c r="O37" s="186"/>
      <c r="P37" s="186"/>
    </row>
    <row r="38" spans="2:16" s="34" customFormat="1" ht="19.5" customHeight="1" x14ac:dyDescent="0.25">
      <c r="B38" s="186" t="s">
        <v>136</v>
      </c>
      <c r="C38" s="186"/>
      <c r="D38" s="186"/>
      <c r="E38" s="186"/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186"/>
    </row>
    <row r="39" spans="2:16" s="34" customFormat="1" ht="37.9" customHeight="1" x14ac:dyDescent="0.25">
      <c r="B39" s="186" t="s">
        <v>137</v>
      </c>
      <c r="C39" s="186"/>
      <c r="D39" s="186"/>
      <c r="E39" s="186"/>
      <c r="F39" s="186"/>
      <c r="G39" s="186"/>
      <c r="H39" s="186"/>
      <c r="I39" s="186"/>
      <c r="J39" s="186"/>
      <c r="K39" s="186"/>
      <c r="L39" s="186"/>
      <c r="M39" s="186"/>
      <c r="N39" s="186"/>
      <c r="O39" s="186"/>
      <c r="P39" s="186"/>
    </row>
    <row r="40" spans="2:16" s="34" customFormat="1" ht="15.75" x14ac:dyDescent="0.25">
      <c r="B40" s="186" t="s">
        <v>138</v>
      </c>
      <c r="C40" s="186"/>
      <c r="D40" s="186"/>
      <c r="E40" s="186"/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86"/>
    </row>
    <row r="41" spans="2:16" s="34" customFormat="1" ht="35.25" customHeight="1" x14ac:dyDescent="0.25">
      <c r="B41" s="186" t="s">
        <v>139</v>
      </c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</row>
    <row r="42" spans="2:16" s="34" customFormat="1" ht="21" customHeight="1" x14ac:dyDescent="0.25">
      <c r="B42" s="186" t="s">
        <v>140</v>
      </c>
      <c r="C42" s="186"/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</row>
    <row r="43" spans="2:16" s="34" customFormat="1" ht="21" customHeight="1" x14ac:dyDescent="0.25">
      <c r="B43" s="186" t="s">
        <v>141</v>
      </c>
      <c r="C43" s="186"/>
      <c r="D43" s="186"/>
      <c r="E43" s="186"/>
      <c r="F43" s="186"/>
      <c r="G43" s="186"/>
      <c r="H43" s="186"/>
      <c r="I43" s="186"/>
      <c r="J43" s="186"/>
      <c r="K43" s="186"/>
      <c r="L43" s="186"/>
      <c r="M43" s="186"/>
      <c r="N43" s="186"/>
      <c r="O43" s="186"/>
      <c r="P43" s="186"/>
    </row>
    <row r="44" spans="2:16" s="30" customFormat="1" ht="11.25" x14ac:dyDescent="0.2">
      <c r="C44" s="31"/>
      <c r="D44" s="32"/>
      <c r="E44" s="33"/>
      <c r="G44" s="31"/>
      <c r="H44" s="31"/>
      <c r="I44" s="31"/>
      <c r="J44" s="31"/>
      <c r="K44" s="31"/>
      <c r="L44" s="31"/>
      <c r="M44" s="31"/>
    </row>
    <row r="45" spans="2:16" s="30" customFormat="1" ht="11.25" x14ac:dyDescent="0.2">
      <c r="C45" s="31"/>
      <c r="D45" s="32"/>
      <c r="E45" s="33"/>
      <c r="G45" s="31"/>
      <c r="H45" s="31"/>
      <c r="I45" s="31"/>
      <c r="J45" s="31"/>
      <c r="K45" s="31"/>
      <c r="L45" s="31"/>
      <c r="M45" s="31"/>
    </row>
    <row r="46" spans="2:16" s="30" customFormat="1" ht="11.25" x14ac:dyDescent="0.2">
      <c r="C46" s="31"/>
      <c r="D46" s="32"/>
      <c r="E46" s="33"/>
      <c r="G46" s="31"/>
      <c r="H46" s="31"/>
      <c r="I46" s="31"/>
      <c r="J46" s="31"/>
      <c r="K46" s="31"/>
      <c r="L46" s="31"/>
      <c r="M46" s="31"/>
    </row>
    <row r="47" spans="2:16" s="30" customFormat="1" ht="11.25" x14ac:dyDescent="0.2">
      <c r="C47" s="31"/>
      <c r="D47" s="32"/>
      <c r="E47" s="33"/>
      <c r="G47" s="31"/>
      <c r="H47" s="31"/>
      <c r="I47" s="31"/>
      <c r="J47" s="31"/>
      <c r="K47" s="31"/>
      <c r="L47" s="31"/>
      <c r="M47" s="31"/>
    </row>
    <row r="48" spans="2:16" s="30" customFormat="1" ht="11.25" x14ac:dyDescent="0.2">
      <c r="C48" s="31"/>
      <c r="D48" s="32"/>
      <c r="E48" s="33"/>
      <c r="G48" s="31"/>
      <c r="H48" s="31"/>
      <c r="I48" s="31"/>
      <c r="J48" s="31"/>
      <c r="K48" s="31"/>
      <c r="L48" s="31"/>
      <c r="M48" s="31"/>
    </row>
    <row r="49" spans="3:13" s="30" customFormat="1" ht="11.25" x14ac:dyDescent="0.2">
      <c r="C49" s="31"/>
      <c r="D49" s="32"/>
      <c r="E49" s="33"/>
      <c r="G49" s="31"/>
      <c r="H49" s="31"/>
      <c r="I49" s="31"/>
      <c r="J49" s="31"/>
      <c r="K49" s="31"/>
      <c r="L49" s="31"/>
      <c r="M49" s="31"/>
    </row>
    <row r="50" spans="3:13" s="30" customFormat="1" ht="11.25" x14ac:dyDescent="0.2">
      <c r="C50" s="31"/>
      <c r="D50" s="32"/>
      <c r="E50" s="33"/>
      <c r="G50" s="31"/>
      <c r="H50" s="31"/>
      <c r="I50" s="31"/>
      <c r="J50" s="31"/>
      <c r="K50" s="31"/>
      <c r="L50" s="31"/>
      <c r="M50" s="31"/>
    </row>
    <row r="51" spans="3:13" s="30" customFormat="1" ht="11.25" x14ac:dyDescent="0.2">
      <c r="C51" s="31"/>
      <c r="D51" s="32"/>
      <c r="E51" s="33"/>
      <c r="G51" s="31"/>
      <c r="H51" s="31"/>
      <c r="I51" s="31"/>
      <c r="J51" s="31"/>
      <c r="K51" s="31"/>
      <c r="L51" s="31"/>
      <c r="M51" s="31"/>
    </row>
    <row r="52" spans="3:13" s="30" customFormat="1" ht="11.25" x14ac:dyDescent="0.2">
      <c r="C52" s="31"/>
      <c r="D52" s="32"/>
      <c r="E52" s="33"/>
      <c r="G52" s="31"/>
      <c r="H52" s="31"/>
      <c r="I52" s="31"/>
      <c r="J52" s="31"/>
      <c r="K52" s="31"/>
      <c r="L52" s="31"/>
      <c r="M52" s="31"/>
    </row>
    <row r="53" spans="3:13" s="30" customFormat="1" ht="11.25" x14ac:dyDescent="0.2">
      <c r="C53" s="31"/>
      <c r="D53" s="32"/>
      <c r="E53" s="33"/>
      <c r="G53" s="31"/>
      <c r="H53" s="31"/>
      <c r="I53" s="31"/>
      <c r="J53" s="31"/>
      <c r="K53" s="31"/>
      <c r="L53" s="31"/>
      <c r="M53" s="31"/>
    </row>
    <row r="54" spans="3:13" s="30" customFormat="1" ht="11.25" x14ac:dyDescent="0.2">
      <c r="C54" s="31"/>
      <c r="D54" s="32"/>
      <c r="E54" s="33"/>
      <c r="G54" s="31"/>
      <c r="H54" s="31"/>
      <c r="I54" s="31"/>
      <c r="J54" s="31"/>
      <c r="K54" s="31"/>
      <c r="L54" s="31"/>
      <c r="M54" s="31"/>
    </row>
    <row r="55" spans="3:13" s="30" customFormat="1" ht="11.25" x14ac:dyDescent="0.2">
      <c r="C55" s="31"/>
      <c r="D55" s="32"/>
      <c r="E55" s="33"/>
      <c r="G55" s="31"/>
      <c r="H55" s="31"/>
      <c r="I55" s="31"/>
      <c r="J55" s="31"/>
      <c r="K55" s="31"/>
      <c r="L55" s="31"/>
      <c r="M55" s="31"/>
    </row>
    <row r="56" spans="3:13" s="30" customFormat="1" ht="11.25" x14ac:dyDescent="0.2">
      <c r="C56" s="31"/>
      <c r="D56" s="32"/>
      <c r="E56" s="33"/>
      <c r="G56" s="31"/>
      <c r="H56" s="31"/>
      <c r="I56" s="31"/>
      <c r="J56" s="31"/>
      <c r="K56" s="31"/>
      <c r="L56" s="31"/>
      <c r="M56" s="31"/>
    </row>
    <row r="57" spans="3:13" s="30" customFormat="1" ht="11.25" x14ac:dyDescent="0.2">
      <c r="C57" s="31"/>
      <c r="D57" s="32"/>
      <c r="E57" s="33"/>
      <c r="G57" s="31"/>
      <c r="H57" s="31"/>
      <c r="I57" s="31"/>
      <c r="J57" s="31"/>
      <c r="K57" s="31"/>
      <c r="L57" s="31"/>
      <c r="M57" s="31"/>
    </row>
    <row r="58" spans="3:13" s="30" customFormat="1" ht="11.25" x14ac:dyDescent="0.2">
      <c r="C58" s="31"/>
      <c r="D58" s="32"/>
      <c r="E58" s="33"/>
      <c r="G58" s="31"/>
      <c r="H58" s="31"/>
      <c r="I58" s="31"/>
      <c r="J58" s="31"/>
      <c r="K58" s="31"/>
      <c r="L58" s="31"/>
      <c r="M58" s="31"/>
    </row>
    <row r="59" spans="3:13" s="30" customFormat="1" ht="11.25" x14ac:dyDescent="0.2">
      <c r="C59" s="31"/>
      <c r="D59" s="32"/>
      <c r="E59" s="33"/>
      <c r="G59" s="31"/>
      <c r="H59" s="31"/>
      <c r="I59" s="31"/>
      <c r="J59" s="31"/>
      <c r="K59" s="31"/>
      <c r="L59" s="31"/>
      <c r="M59" s="31"/>
    </row>
    <row r="60" spans="3:13" s="30" customFormat="1" ht="11.25" x14ac:dyDescent="0.2">
      <c r="C60" s="31"/>
      <c r="D60" s="32"/>
      <c r="E60" s="33"/>
      <c r="G60" s="31"/>
      <c r="H60" s="31"/>
      <c r="I60" s="31"/>
      <c r="J60" s="31"/>
      <c r="K60" s="31"/>
      <c r="L60" s="31"/>
      <c r="M60" s="31"/>
    </row>
    <row r="61" spans="3:13" s="30" customFormat="1" ht="11.25" x14ac:dyDescent="0.2">
      <c r="C61" s="31"/>
      <c r="D61" s="32"/>
      <c r="E61" s="33"/>
      <c r="G61" s="31"/>
      <c r="H61" s="31"/>
      <c r="I61" s="31"/>
      <c r="J61" s="31"/>
      <c r="K61" s="31"/>
      <c r="L61" s="31"/>
      <c r="M61" s="31"/>
    </row>
    <row r="62" spans="3:13" s="30" customFormat="1" ht="11.25" x14ac:dyDescent="0.2">
      <c r="C62" s="31"/>
      <c r="D62" s="32"/>
      <c r="E62" s="33"/>
      <c r="G62" s="31"/>
      <c r="H62" s="31"/>
      <c r="I62" s="31"/>
      <c r="J62" s="31"/>
      <c r="K62" s="31"/>
      <c r="L62" s="31"/>
      <c r="M62" s="31"/>
    </row>
    <row r="63" spans="3:13" s="30" customFormat="1" ht="11.25" x14ac:dyDescent="0.2">
      <c r="C63" s="31"/>
      <c r="D63" s="32"/>
      <c r="E63" s="33"/>
      <c r="G63" s="31"/>
      <c r="H63" s="31"/>
      <c r="I63" s="31"/>
      <c r="J63" s="31"/>
      <c r="K63" s="31"/>
      <c r="L63" s="31"/>
      <c r="M63" s="31"/>
    </row>
    <row r="64" spans="3:13" s="30" customFormat="1" ht="11.25" x14ac:dyDescent="0.2">
      <c r="C64" s="31"/>
      <c r="D64" s="32"/>
      <c r="E64" s="33"/>
      <c r="G64" s="31"/>
      <c r="H64" s="31"/>
      <c r="I64" s="31"/>
      <c r="J64" s="31"/>
      <c r="K64" s="31"/>
      <c r="L64" s="31"/>
      <c r="M64" s="31"/>
    </row>
    <row r="65" spans="3:13" s="30" customFormat="1" ht="11.25" x14ac:dyDescent="0.2">
      <c r="C65" s="31"/>
      <c r="D65" s="32"/>
      <c r="E65" s="33"/>
      <c r="G65" s="31"/>
      <c r="H65" s="31"/>
      <c r="I65" s="31"/>
      <c r="J65" s="31"/>
      <c r="K65" s="31"/>
      <c r="L65" s="31"/>
      <c r="M65" s="31"/>
    </row>
    <row r="66" spans="3:13" s="30" customFormat="1" ht="11.25" x14ac:dyDescent="0.2">
      <c r="C66" s="31"/>
      <c r="D66" s="32"/>
      <c r="E66" s="33"/>
      <c r="G66" s="31"/>
      <c r="H66" s="31"/>
      <c r="I66" s="31"/>
      <c r="J66" s="31"/>
      <c r="K66" s="31"/>
      <c r="L66" s="31"/>
      <c r="M66" s="31"/>
    </row>
    <row r="67" spans="3:13" s="30" customFormat="1" ht="11.25" x14ac:dyDescent="0.2">
      <c r="C67" s="31"/>
      <c r="D67" s="32"/>
      <c r="E67" s="33"/>
      <c r="G67" s="31"/>
      <c r="H67" s="31"/>
      <c r="I67" s="31"/>
      <c r="J67" s="31"/>
      <c r="K67" s="31"/>
      <c r="L67" s="31"/>
      <c r="M67" s="31"/>
    </row>
    <row r="68" spans="3:13" s="30" customFormat="1" ht="11.25" x14ac:dyDescent="0.2">
      <c r="C68" s="31"/>
      <c r="D68" s="32"/>
      <c r="E68" s="33"/>
      <c r="G68" s="31"/>
      <c r="H68" s="31"/>
      <c r="I68" s="31"/>
      <c r="J68" s="31"/>
      <c r="K68" s="31"/>
      <c r="L68" s="31"/>
      <c r="M68" s="31"/>
    </row>
    <row r="69" spans="3:13" s="30" customFormat="1" ht="11.25" x14ac:dyDescent="0.2">
      <c r="C69" s="31"/>
      <c r="D69" s="32"/>
      <c r="E69" s="33"/>
      <c r="G69" s="31"/>
      <c r="H69" s="31"/>
      <c r="I69" s="31"/>
      <c r="J69" s="31"/>
      <c r="K69" s="31"/>
      <c r="L69" s="31"/>
      <c r="M69" s="31"/>
    </row>
    <row r="70" spans="3:13" s="30" customFormat="1" ht="11.25" x14ac:dyDescent="0.2">
      <c r="C70" s="31"/>
      <c r="D70" s="32"/>
      <c r="E70" s="33"/>
      <c r="G70" s="31"/>
      <c r="H70" s="31"/>
      <c r="I70" s="31"/>
      <c r="J70" s="31"/>
      <c r="K70" s="31"/>
      <c r="L70" s="31"/>
      <c r="M70" s="31"/>
    </row>
    <row r="71" spans="3:13" s="30" customFormat="1" ht="11.25" x14ac:dyDescent="0.2">
      <c r="C71" s="31"/>
      <c r="D71" s="32"/>
      <c r="E71" s="33"/>
      <c r="G71" s="31"/>
      <c r="H71" s="31"/>
      <c r="I71" s="31"/>
      <c r="J71" s="31"/>
      <c r="K71" s="31"/>
      <c r="L71" s="31"/>
      <c r="M71" s="31"/>
    </row>
    <row r="72" spans="3:13" s="30" customFormat="1" ht="11.25" x14ac:dyDescent="0.2">
      <c r="C72" s="31"/>
      <c r="D72" s="32"/>
      <c r="E72" s="33"/>
      <c r="G72" s="31"/>
      <c r="H72" s="31"/>
      <c r="I72" s="31"/>
      <c r="J72" s="31"/>
      <c r="K72" s="31"/>
      <c r="L72" s="31"/>
      <c r="M72" s="31"/>
    </row>
    <row r="73" spans="3:13" s="30" customFormat="1" ht="11.25" x14ac:dyDescent="0.2">
      <c r="C73" s="31"/>
      <c r="D73" s="32"/>
      <c r="E73" s="33"/>
      <c r="G73" s="31"/>
      <c r="H73" s="31"/>
      <c r="I73" s="31"/>
      <c r="J73" s="31"/>
      <c r="K73" s="31"/>
      <c r="L73" s="31"/>
      <c r="M73" s="31"/>
    </row>
    <row r="74" spans="3:13" s="30" customFormat="1" ht="11.25" x14ac:dyDescent="0.2">
      <c r="C74" s="31"/>
      <c r="D74" s="32"/>
      <c r="E74" s="33"/>
      <c r="G74" s="31"/>
      <c r="H74" s="31"/>
      <c r="I74" s="31"/>
      <c r="J74" s="31"/>
      <c r="K74" s="31"/>
      <c r="L74" s="31"/>
      <c r="M74" s="31"/>
    </row>
    <row r="75" spans="3:13" s="30" customFormat="1" ht="11.25" x14ac:dyDescent="0.2">
      <c r="C75" s="31"/>
      <c r="D75" s="32"/>
      <c r="E75" s="33"/>
      <c r="G75" s="31"/>
      <c r="H75" s="31"/>
      <c r="I75" s="31"/>
      <c r="J75" s="31"/>
      <c r="K75" s="31"/>
      <c r="L75" s="31"/>
      <c r="M75" s="31"/>
    </row>
    <row r="76" spans="3:13" s="30" customFormat="1" ht="11.25" x14ac:dyDescent="0.2">
      <c r="C76" s="31"/>
      <c r="D76" s="32"/>
      <c r="E76" s="33"/>
      <c r="G76" s="31"/>
      <c r="H76" s="31"/>
      <c r="I76" s="31"/>
      <c r="J76" s="31"/>
      <c r="K76" s="31"/>
      <c r="L76" s="31"/>
      <c r="M76" s="31"/>
    </row>
    <row r="77" spans="3:13" s="30" customFormat="1" ht="11.25" x14ac:dyDescent="0.2">
      <c r="C77" s="31"/>
      <c r="D77" s="32"/>
      <c r="E77" s="33"/>
      <c r="G77" s="31"/>
      <c r="H77" s="31"/>
      <c r="I77" s="31"/>
      <c r="J77" s="31"/>
      <c r="K77" s="31"/>
      <c r="L77" s="31"/>
      <c r="M77" s="31"/>
    </row>
    <row r="78" spans="3:13" s="30" customFormat="1" ht="11.25" x14ac:dyDescent="0.2">
      <c r="C78" s="31"/>
      <c r="D78" s="32"/>
      <c r="E78" s="33"/>
      <c r="G78" s="31"/>
      <c r="H78" s="31"/>
      <c r="I78" s="31"/>
      <c r="J78" s="31"/>
      <c r="K78" s="31"/>
      <c r="L78" s="31"/>
      <c r="M78" s="31"/>
    </row>
    <row r="79" spans="3:13" s="30" customFormat="1" ht="11.25" x14ac:dyDescent="0.2">
      <c r="C79" s="31"/>
      <c r="D79" s="32"/>
      <c r="E79" s="33"/>
      <c r="G79" s="31"/>
      <c r="H79" s="31"/>
      <c r="I79" s="31"/>
      <c r="J79" s="31"/>
      <c r="K79" s="31"/>
      <c r="L79" s="31"/>
      <c r="M79" s="31"/>
    </row>
  </sheetData>
  <mergeCells count="31">
    <mergeCell ref="B42:P42"/>
    <mergeCell ref="B43:P43"/>
    <mergeCell ref="Q10:Q11"/>
    <mergeCell ref="R10:R11"/>
    <mergeCell ref="B37:P37"/>
    <mergeCell ref="B38:P38"/>
    <mergeCell ref="B39:P39"/>
    <mergeCell ref="B40:P40"/>
    <mergeCell ref="B41:P41"/>
    <mergeCell ref="B29:P29"/>
    <mergeCell ref="B33:P33"/>
    <mergeCell ref="B34:P34"/>
    <mergeCell ref="B35:P35"/>
    <mergeCell ref="B36:P36"/>
    <mergeCell ref="P10:P11"/>
    <mergeCell ref="B27:P27"/>
    <mergeCell ref="S10:S11"/>
    <mergeCell ref="T10:T11"/>
    <mergeCell ref="B28:I28"/>
    <mergeCell ref="D18:K18"/>
    <mergeCell ref="B2:O2"/>
    <mergeCell ref="B10:B11"/>
    <mergeCell ref="C10:C11"/>
    <mergeCell ref="D10:D11"/>
    <mergeCell ref="E10:E11"/>
    <mergeCell ref="F10:F11"/>
    <mergeCell ref="G10:K10"/>
    <mergeCell ref="L10:L11"/>
    <mergeCell ref="M10:M11"/>
    <mergeCell ref="N10:N11"/>
    <mergeCell ref="O10:O11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2" firstPageNumber="42949672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pageSetUpPr fitToPage="1"/>
  </sheetPr>
  <dimension ref="B2:T44"/>
  <sheetViews>
    <sheetView view="pageBreakPreview" zoomScale="85" zoomScaleNormal="85" zoomScaleSheetLayoutView="85" workbookViewId="0">
      <selection activeCell="H14" sqref="H14"/>
    </sheetView>
  </sheetViews>
  <sheetFormatPr defaultRowHeight="15" x14ac:dyDescent="0.25"/>
  <cols>
    <col min="1" max="1" width="3.85546875" customWidth="1"/>
    <col min="2" max="2" width="20.5703125" customWidth="1"/>
    <col min="3" max="6" width="32" customWidth="1"/>
    <col min="7" max="8" width="25.5703125" customWidth="1"/>
  </cols>
  <sheetData>
    <row r="2" spans="2:9" ht="18.75" x14ac:dyDescent="0.3">
      <c r="B2" s="35" t="s">
        <v>142</v>
      </c>
    </row>
    <row r="3" spans="2:9" ht="18.75" x14ac:dyDescent="0.3">
      <c r="B3" s="35"/>
    </row>
    <row r="4" spans="2:9" ht="18.75" x14ac:dyDescent="0.3">
      <c r="B4" s="35"/>
    </row>
    <row r="5" spans="2:9" ht="15.75" x14ac:dyDescent="0.25">
      <c r="B5" s="3" t="s">
        <v>76</v>
      </c>
      <c r="C5" s="4"/>
      <c r="D5" s="4"/>
      <c r="E5" s="4"/>
      <c r="F5" s="36"/>
      <c r="G5" s="36"/>
    </row>
    <row r="6" spans="2:9" x14ac:dyDescent="0.25">
      <c r="B6" s="5" t="s">
        <v>3</v>
      </c>
      <c r="C6" s="5"/>
      <c r="D6" s="5"/>
      <c r="E6" s="5"/>
      <c r="F6" s="36"/>
      <c r="G6" s="36"/>
    </row>
    <row r="7" spans="2:9" x14ac:dyDescent="0.25">
      <c r="B7" s="36"/>
      <c r="C7" s="36"/>
      <c r="D7" s="36"/>
      <c r="E7" s="36"/>
      <c r="F7" s="36"/>
      <c r="G7" s="36"/>
    </row>
    <row r="8" spans="2:9" ht="15.75" x14ac:dyDescent="0.25">
      <c r="B8" s="37" t="s">
        <v>152</v>
      </c>
      <c r="C8" s="36"/>
      <c r="D8" s="36"/>
      <c r="E8" s="36"/>
      <c r="F8" s="36"/>
      <c r="G8" s="36"/>
    </row>
    <row r="9" spans="2:9" x14ac:dyDescent="0.25">
      <c r="B9" s="36"/>
      <c r="C9" s="36"/>
      <c r="D9" s="36"/>
      <c r="E9" s="36"/>
      <c r="F9" s="36"/>
      <c r="G9" s="36"/>
    </row>
    <row r="10" spans="2:9" x14ac:dyDescent="0.25">
      <c r="B10" s="36"/>
      <c r="C10" s="36"/>
      <c r="D10" s="36"/>
      <c r="E10" s="36"/>
      <c r="F10" s="36"/>
      <c r="G10" s="36"/>
    </row>
    <row r="11" spans="2:9" ht="15" customHeight="1" x14ac:dyDescent="0.25">
      <c r="B11" s="195" t="s">
        <v>78</v>
      </c>
      <c r="C11" s="198" t="s">
        <v>143</v>
      </c>
      <c r="D11" s="199"/>
      <c r="E11" s="199"/>
      <c r="F11" s="199"/>
      <c r="G11" s="199"/>
      <c r="H11" s="199"/>
      <c r="I11" s="38"/>
    </row>
    <row r="12" spans="2:9" ht="15.75" x14ac:dyDescent="0.25">
      <c r="B12" s="195"/>
      <c r="C12" s="11">
        <v>2023</v>
      </c>
      <c r="D12" s="11">
        <v>2024</v>
      </c>
      <c r="E12" s="11">
        <v>2025</v>
      </c>
      <c r="F12" s="11">
        <v>2026</v>
      </c>
      <c r="G12" s="132">
        <v>2026</v>
      </c>
      <c r="H12" s="132">
        <v>2026</v>
      </c>
      <c r="I12" s="38"/>
    </row>
    <row r="13" spans="2:9" ht="15.75" x14ac:dyDescent="0.25">
      <c r="B13" s="39" t="s">
        <v>144</v>
      </c>
      <c r="C13" s="40">
        <v>1</v>
      </c>
      <c r="D13" s="40">
        <v>1.0720000000000001</v>
      </c>
      <c r="E13" s="40">
        <f>D13*1.058</f>
        <v>1.1341760000000001</v>
      </c>
      <c r="F13" s="57">
        <f>E13*1.043</f>
        <v>1.1829455680000001</v>
      </c>
      <c r="G13" s="57">
        <f>F13*1.04</f>
        <v>1.23026339072</v>
      </c>
      <c r="H13" s="57">
        <f>G13*1.04</f>
        <v>1.2794739263488</v>
      </c>
      <c r="I13" s="38"/>
    </row>
    <row r="14" spans="2:9" ht="15.75" x14ac:dyDescent="0.25">
      <c r="B14" s="41"/>
      <c r="C14" s="22"/>
      <c r="D14" s="22"/>
      <c r="E14" s="22"/>
      <c r="F14" s="22"/>
      <c r="G14" s="37"/>
      <c r="H14" s="38"/>
      <c r="I14" s="38"/>
    </row>
    <row r="15" spans="2:9" ht="15.75" x14ac:dyDescent="0.25">
      <c r="B15" s="41"/>
      <c r="C15" s="22"/>
      <c r="D15" s="22"/>
      <c r="E15" s="22"/>
      <c r="F15" s="22"/>
      <c r="G15" s="37"/>
      <c r="H15" s="38"/>
      <c r="I15" s="38"/>
    </row>
    <row r="16" spans="2:9" ht="15.75" x14ac:dyDescent="0.25">
      <c r="B16" s="41"/>
      <c r="C16" s="22"/>
      <c r="D16" s="22"/>
      <c r="E16" s="22"/>
      <c r="F16" s="22"/>
      <c r="G16" s="37"/>
      <c r="H16" s="38"/>
      <c r="I16" s="38"/>
    </row>
    <row r="17" spans="2:20" s="23" customFormat="1" ht="18.75" customHeight="1" x14ac:dyDescent="0.25">
      <c r="B17" s="61" t="s">
        <v>154</v>
      </c>
      <c r="C17" s="197" t="s">
        <v>155</v>
      </c>
      <c r="D17" s="197"/>
      <c r="E17" s="197"/>
      <c r="F17" s="197"/>
      <c r="G17" s="130"/>
      <c r="H17" s="130"/>
      <c r="I17" s="55"/>
      <c r="J17" s="72"/>
      <c r="K17" s="72"/>
      <c r="L17" s="72"/>
      <c r="M17" s="72"/>
      <c r="N17" s="71"/>
      <c r="O17" s="71"/>
      <c r="P17" s="55"/>
      <c r="Q17" s="71"/>
      <c r="R17" s="71"/>
      <c r="S17" s="71"/>
      <c r="T17" s="71"/>
    </row>
    <row r="18" spans="2:20" ht="15.75" x14ac:dyDescent="0.25">
      <c r="B18" s="41"/>
      <c r="C18" s="22"/>
      <c r="D18" s="22"/>
      <c r="E18" s="22"/>
      <c r="F18" s="22"/>
      <c r="G18" s="37"/>
      <c r="H18" s="38"/>
      <c r="I18" s="38"/>
    </row>
    <row r="19" spans="2:20" ht="15.75" x14ac:dyDescent="0.25">
      <c r="B19" s="41"/>
      <c r="C19" s="22"/>
      <c r="D19" s="22"/>
      <c r="E19" s="22"/>
      <c r="F19" s="22"/>
      <c r="G19" s="37"/>
      <c r="H19" s="38"/>
      <c r="I19" s="38"/>
    </row>
    <row r="20" spans="2:20" ht="15.75" x14ac:dyDescent="0.25">
      <c r="B20" s="41"/>
      <c r="C20" s="22"/>
      <c r="D20" s="22"/>
      <c r="E20" s="22"/>
      <c r="F20" s="22"/>
      <c r="G20" s="37"/>
      <c r="H20" s="38"/>
      <c r="I20" s="38"/>
    </row>
    <row r="21" spans="2:20" ht="15.75" x14ac:dyDescent="0.25">
      <c r="B21" s="41"/>
      <c r="C21" s="22"/>
      <c r="D21" s="22"/>
      <c r="E21" s="22"/>
      <c r="F21" s="22"/>
      <c r="G21" s="37"/>
      <c r="H21" s="38"/>
      <c r="I21" s="38"/>
    </row>
    <row r="22" spans="2:20" ht="15.75" x14ac:dyDescent="0.25">
      <c r="B22" s="41"/>
      <c r="C22" s="22"/>
      <c r="D22" s="22"/>
      <c r="E22" s="22"/>
      <c r="F22" s="22"/>
      <c r="G22" s="37"/>
      <c r="H22" s="38"/>
      <c r="I22" s="38"/>
    </row>
    <row r="23" spans="2:20" ht="15.75" x14ac:dyDescent="0.25">
      <c r="B23" s="41"/>
      <c r="C23" s="22"/>
      <c r="D23" s="22"/>
      <c r="E23" s="22"/>
      <c r="F23" s="22"/>
      <c r="G23" s="37"/>
      <c r="H23" s="38"/>
      <c r="I23" s="38"/>
    </row>
    <row r="24" spans="2:20" ht="15.75" x14ac:dyDescent="0.25">
      <c r="B24" s="42" t="s">
        <v>35</v>
      </c>
      <c r="C24" s="37"/>
      <c r="D24" s="37"/>
      <c r="E24" s="37"/>
      <c r="F24" s="37"/>
      <c r="G24" s="37"/>
      <c r="H24" s="38"/>
      <c r="I24" s="38"/>
    </row>
    <row r="25" spans="2:20" s="43" customFormat="1" ht="35.25" customHeight="1" x14ac:dyDescent="0.25">
      <c r="B25" s="196" t="s">
        <v>145</v>
      </c>
      <c r="C25" s="196"/>
      <c r="D25" s="196"/>
      <c r="E25" s="196"/>
      <c r="F25" s="196"/>
      <c r="G25" s="196"/>
      <c r="H25" s="44"/>
      <c r="I25" s="44"/>
      <c r="J25" s="44"/>
      <c r="K25" s="44"/>
      <c r="O25" s="44"/>
      <c r="P25" s="44"/>
      <c r="Q25" s="44"/>
      <c r="R25" s="44"/>
      <c r="S25" s="44"/>
      <c r="T25" s="44"/>
    </row>
    <row r="26" spans="2:20" s="43" customFormat="1" ht="35.25" customHeight="1" x14ac:dyDescent="0.25">
      <c r="B26" s="196" t="s">
        <v>146</v>
      </c>
      <c r="C26" s="196"/>
      <c r="D26" s="196"/>
      <c r="E26" s="196"/>
      <c r="F26" s="196"/>
      <c r="G26" s="196"/>
      <c r="H26" s="44"/>
      <c r="I26" s="44"/>
      <c r="J26" s="44"/>
      <c r="K26" s="44"/>
      <c r="O26" s="44"/>
      <c r="P26" s="44"/>
      <c r="Q26" s="44"/>
      <c r="R26" s="44"/>
      <c r="S26" s="44"/>
      <c r="T26" s="44"/>
    </row>
    <row r="27" spans="2:20" s="45" customFormat="1" ht="96.75" customHeight="1" x14ac:dyDescent="0.25">
      <c r="B27" s="186" t="s">
        <v>147</v>
      </c>
      <c r="C27" s="186"/>
      <c r="D27" s="186"/>
      <c r="E27" s="186"/>
      <c r="F27" s="186"/>
      <c r="G27" s="186"/>
      <c r="H27" s="46"/>
      <c r="I27" s="46"/>
    </row>
    <row r="28" spans="2:20" s="45" customFormat="1" x14ac:dyDescent="0.25">
      <c r="B28" s="47"/>
      <c r="C28" s="47"/>
      <c r="D28" s="47"/>
      <c r="E28" s="47"/>
      <c r="F28" s="47"/>
      <c r="G28" s="47"/>
    </row>
    <row r="29" spans="2:20" s="45" customFormat="1" x14ac:dyDescent="0.25"/>
    <row r="42" spans="3:6" ht="15.75" x14ac:dyDescent="0.25">
      <c r="C42" s="7"/>
      <c r="D42" s="7"/>
      <c r="E42" s="7"/>
      <c r="F42" s="7"/>
    </row>
    <row r="43" spans="3:6" ht="15.75" x14ac:dyDescent="0.25">
      <c r="C43" s="22"/>
      <c r="D43" s="22"/>
      <c r="E43" s="22"/>
      <c r="F43" s="22"/>
    </row>
    <row r="44" spans="3:6" ht="15.75" x14ac:dyDescent="0.25">
      <c r="C44" s="10"/>
      <c r="D44" s="10"/>
      <c r="E44" s="48"/>
      <c r="F44" s="10"/>
    </row>
  </sheetData>
  <mergeCells count="6">
    <mergeCell ref="B11:B12"/>
    <mergeCell ref="B25:G25"/>
    <mergeCell ref="B26:G26"/>
    <mergeCell ref="B27:G27"/>
    <mergeCell ref="C17:F17"/>
    <mergeCell ref="C11:H11"/>
  </mergeCells>
  <pageMargins left="0.7" right="0.7" top="0.75" bottom="0.75" header="0.3" footer="0.3"/>
  <pageSetup paperSize="8" scale="94" firstPageNumber="42949672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'20.1'!Print_Titles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Лейвикова Елизавета Михайловна</cp:lastModifiedBy>
  <cp:revision>1</cp:revision>
  <cp:lastPrinted>2024-04-22T12:00:37Z</cp:lastPrinted>
  <dcterms:created xsi:type="dcterms:W3CDTF">2018-08-07T02:20:41Z</dcterms:created>
  <dcterms:modified xsi:type="dcterms:W3CDTF">2024-10-25T11:34:11Z</dcterms:modified>
</cp:coreProperties>
</file>