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05-1-01-00-2-0264\"/>
    </mc:Choice>
  </mc:AlternateContent>
  <xr:revisionPtr revIDLastSave="0" documentId="13_ncr:1_{6F9F93B2-B990-4234-88F8-DE3918713A0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4" l="1"/>
  <c r="H37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H28" i="4" l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8" i="4" s="1"/>
  <c r="F18" i="4" s="1"/>
  <c r="H18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H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  <c r="H44" i="4" s="1"/>
</calcChain>
</file>

<file path=xl/sharedStrings.xml><?xml version="1.0" encoding="utf-8"?>
<sst xmlns="http://schemas.openxmlformats.org/spreadsheetml/2006/main" count="696" uniqueCount="383">
  <si>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</si>
  <si>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</si>
  <si>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</si>
  <si>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</si>
  <si>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</si>
  <si>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</si>
  <si>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</si>
  <si>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</si>
  <si>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</si>
  <si>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</si>
  <si>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</si>
  <si>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</si>
  <si>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</si>
  <si>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</si>
  <si>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</si>
  <si>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</si>
  <si>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</si>
  <si>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</si>
  <si>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</si>
  <si>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</si>
  <si>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</si>
  <si>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</si>
  <si>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</si>
  <si>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</si>
  <si>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</si>
  <si>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</si>
  <si>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</si>
  <si>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</si>
  <si>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</si>
  <si>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</si>
  <si>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</si>
  <si>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</si>
  <si>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</si>
  <si>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</si>
  <si>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</si>
  <si>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</si>
  <si>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</si>
  <si>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</si>
  <si>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</si>
  <si>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</si>
  <si>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</si>
  <si>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</si>
  <si>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</si>
  <si>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</si>
  <si>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</si>
  <si>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</si>
  <si>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</si>
  <si>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</si>
  <si>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</si>
  <si>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</si>
  <si>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</si>
  <si>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</si>
  <si>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</si>
  <si>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</si>
  <si>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</si>
  <si>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</si>
  <si>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</si>
  <si>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</si>
  <si>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</si>
  <si>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</si>
  <si>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</si>
  <si>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</si>
  <si>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</si>
  <si>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</si>
  <si>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</si>
  <si>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</si>
  <si>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</si>
  <si>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</si>
  <si>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</si>
  <si>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</si>
  <si>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</si>
  <si>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</si>
  <si>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</si>
  <si>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</si>
  <si>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</si>
  <si>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</si>
  <si>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</si>
  <si>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</si>
  <si>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</si>
  <si>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</si>
  <si>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</si>
  <si>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</si>
  <si>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</si>
  <si>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</si>
  <si>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</si>
  <si>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</si>
  <si>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</si>
  <si>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</si>
  <si>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</si>
  <si>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</si>
  <si>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</si>
  <si>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</si>
  <si>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</si>
  <si>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</si>
  <si>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</si>
  <si>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</si>
  <si>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</si>
  <si>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</si>
  <si>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</si>
  <si>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</si>
  <si>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</si>
  <si>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</si>
  <si>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</si>
  <si>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</si>
  <si>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</si>
  <si>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</si>
  <si>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</si>
  <si>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</si>
  <si>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</si>
  <si>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</si>
  <si>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</si>
  <si>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</si>
  <si>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</si>
  <si>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</si>
  <si>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</si>
  <si>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</si>
  <si>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</si>
  <si>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</si>
  <si>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</si>
  <si>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</si>
  <si>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</si>
  <si>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</si>
  <si>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</si>
  <si>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</si>
  <si>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</si>
  <si>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</si>
  <si>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</si>
  <si>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</si>
  <si>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</si>
  <si>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</si>
  <si>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</si>
  <si>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</si>
  <si>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</si>
  <si>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</si>
  <si>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</si>
  <si>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</si>
  <si>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</si>
  <si>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</si>
  <si>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</si>
  <si>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</si>
  <si>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</si>
  <si>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</si>
  <si>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</si>
  <si>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</si>
  <si>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</si>
  <si>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</si>
  <si>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</si>
  <si>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</si>
  <si>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</si>
  <si>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</si>
  <si>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</si>
  <si>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</si>
  <si>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</si>
  <si>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</si>
  <si>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</si>
  <si>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</si>
  <si>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</si>
  <si>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</si>
  <si>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</si>
  <si>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</si>
  <si>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</si>
  <si>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</si>
  <si>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</si>
  <si>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</si>
  <si>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</si>
  <si>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</si>
  <si>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</si>
  <si>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</si>
  <si>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</si>
  <si>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</si>
  <si>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</si>
  <si>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</si>
  <si>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</si>
  <si>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</si>
  <si>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</si>
  <si>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</si>
  <si>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</si>
  <si>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</si>
  <si>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</si>
  <si>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</si>
  <si>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</si>
  <si>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</si>
  <si>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</si>
  <si>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</si>
  <si>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</si>
  <si>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</si>
  <si>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</si>
  <si>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</si>
  <si>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</si>
  <si>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</si>
  <si>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</si>
  <si>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</si>
  <si>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</si>
  <si>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</si>
  <si>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</si>
  <si>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</si>
  <si>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</si>
  <si>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</si>
  <si>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</si>
  <si>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</si>
  <si>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</si>
  <si>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</si>
  <si>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</si>
  <si>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</si>
  <si>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</si>
  <si>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</si>
  <si>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</si>
  <si>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</si>
  <si>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</si>
  <si>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</si>
  <si>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</si>
  <si>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</si>
  <si>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</si>
  <si>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</si>
  <si>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</si>
  <si>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</si>
  <si>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</si>
  <si>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</si>
  <si>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</si>
  <si>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</si>
  <si>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</si>
  <si>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</si>
  <si>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</si>
  <si>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</si>
  <si>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</si>
  <si>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</si>
  <si>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</si>
  <si>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</si>
  <si>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</si>
  <si>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</si>
  <si>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</si>
  <si>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</si>
  <si>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</si>
  <si>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</si>
  <si>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</si>
  <si>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</si>
  <si>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</si>
  <si>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</si>
  <si>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</si>
  <si>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</si>
  <si>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</si>
  <si>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</si>
  <si>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</si>
  <si>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</si>
  <si>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</si>
  <si>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</si>
  <si>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</si>
  <si>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</si>
  <si>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</si>
  <si>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</si>
  <si>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</si>
  <si>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</si>
  <si>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</si>
  <si>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</si>
  <si>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</si>
  <si>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</si>
  <si>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</si>
  <si>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</si>
  <si>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</si>
  <si>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</si>
  <si>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</si>
  <si>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</si>
  <si>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</si>
  <si>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</si>
  <si>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</si>
  <si>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</si>
  <si>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</si>
  <si>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</si>
  <si>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</si>
  <si>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</si>
  <si>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</si>
  <si>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</si>
  <si>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</si>
  <si>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</si>
  <si>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</si>
  <si>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</si>
  <si>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</si>
  <si>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</si>
  <si>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</si>
  <si>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</si>
  <si>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</si>
  <si>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</si>
  <si>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</si>
  <si>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</si>
  <si>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</si>
  <si>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</si>
  <si>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</si>
  <si>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</si>
  <si>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</si>
  <si>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</si>
  <si>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</si>
  <si>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</si>
  <si>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</si>
  <si>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</si>
  <si>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</si>
  <si>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</si>
  <si>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</si>
  <si>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</si>
  <si>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</si>
  <si>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</si>
  <si>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</si>
  <si>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</si>
  <si>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</si>
  <si>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</si>
  <si>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</si>
  <si>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</si>
  <si>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</si>
  <si>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</si>
  <si>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</si>
  <si>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</si>
  <si>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</si>
  <si>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</si>
  <si>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</si>
  <si>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</si>
  <si>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</si>
  <si>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</si>
  <si>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</si>
  <si>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</si>
  <si>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</si>
  <si>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</si>
  <si>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</si>
  <si>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</si>
  <si>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</si>
  <si>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</si>
  <si>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</si>
  <si>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</si>
  <si>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</si>
  <si>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</si>
  <si>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</si>
  <si>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</si>
  <si>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</si>
  <si>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</si>
  <si>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</si>
  <si>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</si>
  <si>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</si>
  <si>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</si>
  <si>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</si>
  <si>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</si>
  <si>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</si>
  <si>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</si>
  <si>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</si>
  <si>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</si>
  <si>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</si>
  <si>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</si>
  <si>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</si>
  <si>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</si>
  <si>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</si>
  <si>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</si>
  <si>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</si>
  <si>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</si>
  <si>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</si>
  <si>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</si>
  <si>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</si>
  <si>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</si>
  <si>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</si>
  <si>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</si>
  <si>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</si>
  <si>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</si>
  <si>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</si>
  <si>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</si>
  <si>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</si>
  <si>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</si>
  <si>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</si>
  <si>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</si>
  <si>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</si>
  <si>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</si>
  <si>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</si>
  <si>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</si>
  <si>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</si>
  <si>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</si>
  <si>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</si>
  <si>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</si>
  <si>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</si>
  <si>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</si>
  <si>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</si>
  <si>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J_19-1-05-1-01-00-2-0264</t>
  </si>
  <si>
    <t>1.2</t>
  </si>
  <si>
    <t>1.3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</si>
  <si>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</si>
  <si>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</si>
  <si>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</si>
  <si>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КЛ-6кВ ф.К-10 от БКТП-77 до ТП-63 (через ТП-226) Выборг г. (19-1-05-1-01-00-2-0264)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</si>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</sst>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3" width="0" style="2" hidden="1" customWidth="1"/>
    <col min="14" max="14" width="9.140625" style="2"/>
    <col min="15" max="15" width="15.28515625" style="2" customWidth="1"/>
    <col min="16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x14ac:dyDescent="0.25">
      <c r="A5" s="117" t="s">
        <v>381</v>
      </c>
      <c r="B5" s="118"/>
      <c r="C5" s="118"/>
      <c r="D5" s="118"/>
      <c r="E5" s="118"/>
      <c r="F5" s="118"/>
    </row>
    <row r="7" spans="1:16" ht="21" customHeight="1" x14ac:dyDescent="0.25">
      <c r="A7" s="9" t="s">
        <v>8</v>
      </c>
      <c r="F7" s="121" t="s">
        <v>375</v>
      </c>
      <c r="G7" s="121"/>
      <c r="H7" s="121"/>
    </row>
    <row r="8" spans="1:16" x14ac:dyDescent="0.25">
      <c r="A8" s="10"/>
    </row>
    <row r="9" spans="1:16" x14ac:dyDescent="0.25">
      <c r="A9" s="9" t="s">
        <v>15</v>
      </c>
      <c r="E9" s="107"/>
      <c r="F9" s="121" t="s">
        <v>334</v>
      </c>
      <c r="G9" s="121"/>
      <c r="H9" s="121"/>
    </row>
    <row r="10" spans="1:16" x14ac:dyDescent="0.25">
      <c r="A10" s="10"/>
      <c r="E10" s="107"/>
      <c r="F10" s="107"/>
      <c r="G10" s="107"/>
      <c r="H10" s="107"/>
    </row>
    <row r="11" spans="1:16" x14ac:dyDescent="0.25">
      <c r="A11" s="11" t="s">
        <v>20</v>
      </c>
      <c r="B11" s="6"/>
      <c r="C11" s="6"/>
      <c r="E11" s="107"/>
      <c r="F11" s="107"/>
      <c r="G11" s="107"/>
      <c r="H11" s="107"/>
    </row>
    <row r="12" spans="1:16" x14ac:dyDescent="0.25">
      <c r="E12" s="107"/>
      <c r="F12" s="107"/>
      <c r="G12" s="107"/>
      <c r="H12" s="108" t="s">
        <v>382</v>
      </c>
    </row>
    <row r="13" spans="1:16" s="4" customFormat="1" ht="26.25" customHeight="1" x14ac:dyDescent="0.25">
      <c r="A13" s="119" t="s">
        <v>9</v>
      </c>
      <c r="B13" s="119" t="s">
        <v>21</v>
      </c>
      <c r="C13" s="119" t="s">
        <v>11</v>
      </c>
      <c r="D13" s="119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91"/>
      <c r="J13" s="22"/>
      <c r="K13" s="100">
        <v>7.46</v>
      </c>
      <c r="L13" s="106" t="s">
        <v>366</v>
      </c>
    </row>
    <row r="14" spans="1:16" ht="37.5" customHeight="1" x14ac:dyDescent="0.25">
      <c r="A14" s="120"/>
      <c r="B14" s="120"/>
      <c r="C14" s="120"/>
      <c r="D14" s="120"/>
      <c r="E14" s="116"/>
      <c r="F14" s="116"/>
      <c r="G14" s="116"/>
      <c r="H14" s="116"/>
      <c r="I14" s="22"/>
      <c r="J14" s="22"/>
      <c r="K14" s="100">
        <v>6.16</v>
      </c>
      <c r="L14" s="106" t="s">
        <v>364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365</v>
      </c>
      <c r="M15" s="86"/>
      <c r="N15" s="87"/>
      <c r="O15" s="88"/>
      <c r="P15" s="42"/>
    </row>
    <row r="16" spans="1:16" ht="15.75" x14ac:dyDescent="0.25">
      <c r="A16" s="15" t="s">
        <v>353</v>
      </c>
      <c r="B16" s="81" t="s">
        <v>223</v>
      </c>
      <c r="C16" s="34" t="s">
        <v>327</v>
      </c>
      <c r="D16" s="98">
        <v>1.276</v>
      </c>
      <c r="E16" s="110">
        <f>VLOOKUP(B16,'Типовые 2 кв. 2021'!B:D,3,)</f>
        <v>1160478.5583333333</v>
      </c>
      <c r="F16" s="110">
        <f>D16*E16</f>
        <v>1480770.6404333333</v>
      </c>
      <c r="G16" s="111">
        <v>5.62</v>
      </c>
      <c r="H16" s="110">
        <f>F16*G16</f>
        <v>8321930.9992353339</v>
      </c>
      <c r="J16" s="92"/>
      <c r="K16" s="92"/>
      <c r="M16" s="86"/>
      <c r="N16" s="87"/>
      <c r="O16" s="88"/>
      <c r="P16" s="42"/>
    </row>
    <row r="17" spans="1:16" ht="15.75" x14ac:dyDescent="0.25">
      <c r="A17" s="15" t="s">
        <v>376</v>
      </c>
      <c r="B17" s="81" t="s">
        <v>368</v>
      </c>
      <c r="C17" s="34" t="s">
        <v>374</v>
      </c>
      <c r="D17" s="98">
        <v>14.2</v>
      </c>
      <c r="E17" s="110">
        <f>VLOOKUP(B17,'Типовые 2 кв. 2021'!B:D,3,)</f>
        <v>11335.533333333333</v>
      </c>
      <c r="F17" s="110">
        <f t="shared" ref="F17:F18" si="0">D17*E17</f>
        <v>160964.5733333333</v>
      </c>
      <c r="G17" s="111">
        <v>5.62</v>
      </c>
      <c r="H17" s="110">
        <f t="shared" ref="H17:H18" si="1">F17*G17</f>
        <v>904620.90213333315</v>
      </c>
      <c r="J17" s="92"/>
      <c r="K17" s="92"/>
      <c r="M17" s="86"/>
      <c r="N17" s="87"/>
      <c r="O17" s="88"/>
      <c r="P17" s="42"/>
    </row>
    <row r="18" spans="1:16" ht="15.75" hidden="1" x14ac:dyDescent="0.25">
      <c r="A18" s="15" t="s">
        <v>377</v>
      </c>
      <c r="B18" s="81" t="s">
        <v>195</v>
      </c>
      <c r="C18" s="34" t="s">
        <v>327</v>
      </c>
      <c r="D18" s="98"/>
      <c r="E18" s="110">
        <f>VLOOKUP(B18,'Типовые 2 кв. 2021'!B:D,3,)</f>
        <v>898103.21666666679</v>
      </c>
      <c r="F18" s="110">
        <f t="shared" si="0"/>
        <v>0</v>
      </c>
      <c r="G18" s="111">
        <v>5.62</v>
      </c>
      <c r="H18" s="110">
        <f t="shared" si="1"/>
        <v>0</v>
      </c>
      <c r="J18" s="92"/>
      <c r="K18" s="92"/>
      <c r="M18" s="86"/>
      <c r="N18" s="87"/>
      <c r="O18" s="88"/>
      <c r="P18" s="42"/>
    </row>
    <row r="19" spans="1:16" ht="15.75" x14ac:dyDescent="0.25">
      <c r="A19" s="15"/>
      <c r="B19" s="81"/>
      <c r="C19" s="34"/>
      <c r="D19" s="98"/>
      <c r="E19" s="110"/>
      <c r="F19" s="110"/>
      <c r="G19" s="111"/>
      <c r="H19" s="110"/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/>
      <c r="C20" s="34"/>
      <c r="D20" s="98"/>
      <c r="E20" s="110"/>
      <c r="F20" s="110"/>
      <c r="G20" s="111"/>
      <c r="H20" s="110"/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/>
      <c r="C21" s="34"/>
      <c r="D21" s="98"/>
      <c r="E21" s="80"/>
      <c r="F21" s="110"/>
      <c r="G21" s="111"/>
      <c r="H21" s="110"/>
      <c r="M21" s="86"/>
      <c r="N21" s="87"/>
      <c r="O21" s="88"/>
      <c r="P21" s="42"/>
    </row>
    <row r="22" spans="1:16" ht="15.75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11"/>
      <c r="F24" s="111"/>
      <c r="G24" s="111"/>
      <c r="H24" s="111"/>
    </row>
    <row r="25" spans="1:16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9226551.9013686664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9226551.9013686664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0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738124.15210949339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9964676.053478159</v>
      </c>
      <c r="I30" s="85">
        <f>H30-(SUM(C35:C37))</f>
        <v>0</v>
      </c>
    </row>
    <row r="31" spans="1:16" x14ac:dyDescent="0.25">
      <c r="A31" s="8"/>
      <c r="B31" s="3"/>
      <c r="C31" s="3"/>
      <c r="E31" s="107"/>
      <c r="F31" s="107"/>
      <c r="G31" s="107"/>
      <c r="H31" s="107"/>
    </row>
    <row r="32" spans="1:16" x14ac:dyDescent="0.25">
      <c r="A32" s="6" t="s">
        <v>13</v>
      </c>
      <c r="B32" s="3"/>
      <c r="C32" s="3"/>
      <c r="E32" s="107"/>
      <c r="F32" s="107"/>
      <c r="G32" s="107"/>
      <c r="H32" s="107"/>
    </row>
    <row r="33" spans="1:15" x14ac:dyDescent="0.25">
      <c r="A33" s="18"/>
      <c r="B33" s="3"/>
      <c r="C33" s="3"/>
      <c r="E33" s="107"/>
      <c r="F33" s="107"/>
      <c r="G33" s="107"/>
      <c r="H33" s="108" t="s">
        <v>382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373</v>
      </c>
    </row>
    <row r="35" spans="1:15" ht="15.75" x14ac:dyDescent="0.25">
      <c r="A35" s="93">
        <v>1</v>
      </c>
      <c r="B35" s="17" t="s">
        <v>1</v>
      </c>
      <c r="C35" s="79">
        <f>H29</f>
        <v>738124.15210949339</v>
      </c>
      <c r="D35" s="101">
        <f>VLOOKUP(F9,L48:M51,2,)</f>
        <v>1.0369999999999999</v>
      </c>
      <c r="E35" s="99">
        <f>C35*D35</f>
        <v>765434.74573754461</v>
      </c>
      <c r="F35" s="99">
        <f>E35*0.2</f>
        <v>153086.94914750892</v>
      </c>
      <c r="G35" s="99">
        <f>E35+F35</f>
        <v>918521.69488505356</v>
      </c>
      <c r="H35" s="99">
        <f>G35*0.7</f>
        <v>642965.18641953741</v>
      </c>
      <c r="I35" s="86">
        <v>535.80432201628116</v>
      </c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9226551.9013686664</v>
      </c>
      <c r="D36" s="101">
        <f>VLOOKUP(F9,L48:M51,2,)</f>
        <v>1.0369999999999999</v>
      </c>
      <c r="E36" s="99">
        <f t="shared" ref="E36:E43" si="2">C36*D36</f>
        <v>9567934.3217193056</v>
      </c>
      <c r="F36" s="99">
        <f t="shared" ref="F36:F43" si="3">E36*0.2</f>
        <v>1913586.8643438611</v>
      </c>
      <c r="G36" s="99">
        <f t="shared" ref="G36:G43" si="4">E36+F36</f>
        <v>11481521.186063167</v>
      </c>
      <c r="H36" s="99">
        <f>G36*0.7</f>
        <v>8037064.8302442161</v>
      </c>
      <c r="I36" s="86">
        <v>6697.5540252035134</v>
      </c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0</v>
      </c>
      <c r="D37" s="101">
        <f>VLOOKUP(F9,L48:M51,2,)</f>
        <v>1.0369999999999999</v>
      </c>
      <c r="E37" s="99">
        <f t="shared" si="2"/>
        <v>0</v>
      </c>
      <c r="F37" s="99">
        <f t="shared" si="3"/>
        <v>0</v>
      </c>
      <c r="G37" s="99">
        <f t="shared" si="4"/>
        <v>0</v>
      </c>
      <c r="H37" s="99">
        <f t="shared" ref="H37" si="5">G37*0.6</f>
        <v>0</v>
      </c>
      <c r="I37" s="86">
        <v>0</v>
      </c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1651146.822061331</v>
      </c>
      <c r="D38" s="101">
        <f>VLOOKUP(F9,L48:M51,2,)</f>
        <v>1.0369999999999999</v>
      </c>
      <c r="E38" s="99">
        <f t="shared" si="2"/>
        <v>1712239.2544776001</v>
      </c>
      <c r="F38" s="99">
        <f t="shared" si="3"/>
        <v>342447.85089552007</v>
      </c>
      <c r="G38" s="99">
        <f t="shared" si="4"/>
        <v>2054687.1053731202</v>
      </c>
      <c r="H38" s="99">
        <f>G38</f>
        <v>2054687.1053731202</v>
      </c>
      <c r="I38" s="86">
        <v>1712.2392544776003</v>
      </c>
      <c r="J38" s="87"/>
      <c r="K38" s="88"/>
      <c r="L38" s="89"/>
    </row>
    <row r="39" spans="1:15" ht="15.75" x14ac:dyDescent="0.25">
      <c r="A39" s="15" t="s">
        <v>354</v>
      </c>
      <c r="B39" s="17" t="s">
        <v>4</v>
      </c>
      <c r="C39" s="84">
        <f>SUM(C35:C37)*I39</f>
        <v>96657.357718738145</v>
      </c>
      <c r="D39" s="101">
        <f>VLOOKUP(F9,L48:M51,2,)</f>
        <v>1.0369999999999999</v>
      </c>
      <c r="E39" s="99">
        <f t="shared" si="2"/>
        <v>100233.67995433146</v>
      </c>
      <c r="F39" s="99">
        <f t="shared" si="3"/>
        <v>20046.735990866291</v>
      </c>
      <c r="G39" s="99">
        <f t="shared" si="4"/>
        <v>120280.41594519775</v>
      </c>
      <c r="H39" s="109"/>
      <c r="I39" s="94">
        <v>9.7000000000000003E-3</v>
      </c>
      <c r="J39" s="87"/>
      <c r="K39" s="88"/>
      <c r="L39" s="89"/>
    </row>
    <row r="40" spans="1:15" ht="15.75" x14ac:dyDescent="0.25">
      <c r="A40" s="15" t="s">
        <v>355</v>
      </c>
      <c r="B40" s="19" t="s">
        <v>38</v>
      </c>
      <c r="C40" s="84">
        <f>SUM(C35:C37)*I40</f>
        <v>213244.06754443259</v>
      </c>
      <c r="D40" s="101">
        <f>VLOOKUP(F9,L48:M51,2,)</f>
        <v>1.0369999999999999</v>
      </c>
      <c r="E40" s="99">
        <f t="shared" si="2"/>
        <v>221134.09804357658</v>
      </c>
      <c r="F40" s="99">
        <f t="shared" si="3"/>
        <v>44226.819608715319</v>
      </c>
      <c r="G40" s="99">
        <f t="shared" si="4"/>
        <v>265360.91765229189</v>
      </c>
      <c r="H40" s="109"/>
      <c r="I40" s="94">
        <v>2.1399999999999999E-2</v>
      </c>
      <c r="J40" s="87"/>
      <c r="K40" s="88"/>
      <c r="L40" s="89"/>
    </row>
    <row r="41" spans="1:15" ht="15.75" x14ac:dyDescent="0.25">
      <c r="A41" s="15" t="s">
        <v>356</v>
      </c>
      <c r="B41" s="19" t="s">
        <v>39</v>
      </c>
      <c r="C41" s="84">
        <f>SUM(C35:C37)*I41</f>
        <v>841018.6589135566</v>
      </c>
      <c r="D41" s="101">
        <f>VLOOKUP(F9,L48:M51,2,)</f>
        <v>1.0369999999999999</v>
      </c>
      <c r="E41" s="99">
        <f t="shared" si="2"/>
        <v>872136.34929335816</v>
      </c>
      <c r="F41" s="99">
        <f t="shared" si="3"/>
        <v>174427.26985867164</v>
      </c>
      <c r="G41" s="99">
        <f t="shared" si="4"/>
        <v>1046563.6191520297</v>
      </c>
      <c r="H41" s="109"/>
      <c r="I41" s="94">
        <v>8.4400000000000003E-2</v>
      </c>
      <c r="J41" s="87"/>
      <c r="K41" s="88"/>
      <c r="L41" s="89"/>
    </row>
    <row r="42" spans="1:15" ht="15.75" x14ac:dyDescent="0.25">
      <c r="A42" s="15" t="s">
        <v>357</v>
      </c>
      <c r="B42" s="17" t="s">
        <v>6</v>
      </c>
      <c r="C42" s="84">
        <f>SUM(C35:C37)*I42</f>
        <v>283993.26752412756</v>
      </c>
      <c r="D42" s="101">
        <f>VLOOKUP(F9,L48:M51,2,)</f>
        <v>1.0369999999999999</v>
      </c>
      <c r="E42" s="99">
        <f t="shared" si="2"/>
        <v>294501.01842252025</v>
      </c>
      <c r="F42" s="99">
        <f t="shared" si="3"/>
        <v>58900.203684504057</v>
      </c>
      <c r="G42" s="99">
        <f t="shared" si="4"/>
        <v>353401.22210702428</v>
      </c>
      <c r="H42" s="109"/>
      <c r="I42" s="94">
        <v>2.8500000000000001E-2</v>
      </c>
      <c r="J42" s="87"/>
      <c r="K42" s="88"/>
      <c r="L42" s="89"/>
    </row>
    <row r="43" spans="1:15" x14ac:dyDescent="0.25">
      <c r="A43" s="15" t="s">
        <v>358</v>
      </c>
      <c r="B43" s="17" t="s">
        <v>5</v>
      </c>
      <c r="C43" s="84">
        <f>SUM(C35:C37)*I43</f>
        <v>216233.47036047606</v>
      </c>
      <c r="D43" s="101">
        <f>VLOOKUP(F9,L48:M51,2,)</f>
        <v>1.0369999999999999</v>
      </c>
      <c r="E43" s="99">
        <f t="shared" si="2"/>
        <v>224234.10876381365</v>
      </c>
      <c r="F43" s="99">
        <f t="shared" si="3"/>
        <v>44846.821752762735</v>
      </c>
      <c r="G43" s="99">
        <f t="shared" si="4"/>
        <v>269080.93051657639</v>
      </c>
      <c r="H43" s="109"/>
      <c r="I43" s="95">
        <v>2.1700000000000001E-2</v>
      </c>
    </row>
    <row r="44" spans="1:15" x14ac:dyDescent="0.25">
      <c r="A44" s="16"/>
      <c r="B44" s="20" t="s">
        <v>359</v>
      </c>
      <c r="C44" s="84">
        <f>SUM(C35:C38)</f>
        <v>11615822.875539489</v>
      </c>
      <c r="D44" s="101">
        <f>VLOOKUP(F9,L48:M51,2,)</f>
        <v>1.0369999999999999</v>
      </c>
      <c r="E44" s="99">
        <f>SUM(E35:E38)</f>
        <v>12045608.32193445</v>
      </c>
      <c r="F44" s="99">
        <f>SUM(F35:F38)</f>
        <v>2409121.6643868899</v>
      </c>
      <c r="G44" s="99">
        <f>SUM(G35:G38)</f>
        <v>14454729.986321339</v>
      </c>
      <c r="H44" s="99">
        <f>SUM(H35:H38)</f>
        <v>10734717.122036874</v>
      </c>
      <c r="I44" s="2">
        <v>10734.7171220369</v>
      </c>
      <c r="J44" s="2">
        <f>SUM(I35:I38)</f>
        <v>8945.5976016973946</v>
      </c>
    </row>
    <row r="46" spans="1:15" s="3" customFormat="1" ht="12.75" x14ac:dyDescent="0.2">
      <c r="A46" s="18" t="s">
        <v>28</v>
      </c>
      <c r="B46" s="18"/>
      <c r="F46" s="113"/>
      <c r="G46" s="113"/>
    </row>
    <row r="47" spans="1:15" s="22" customFormat="1" ht="67.5" customHeight="1" x14ac:dyDescent="0.25">
      <c r="A47" s="21" t="s">
        <v>29</v>
      </c>
      <c r="B47" s="114" t="s">
        <v>378</v>
      </c>
      <c r="C47" s="114"/>
      <c r="D47" s="114"/>
      <c r="E47" s="114"/>
      <c r="F47" s="114"/>
      <c r="G47" s="114"/>
    </row>
    <row r="48" spans="1:15" s="22" customFormat="1" ht="40.5" customHeight="1" x14ac:dyDescent="0.25">
      <c r="A48" s="21" t="s">
        <v>30</v>
      </c>
      <c r="B48" s="114" t="s">
        <v>360</v>
      </c>
      <c r="C48" s="114"/>
      <c r="D48" s="114"/>
      <c r="E48" s="114"/>
      <c r="F48" s="114"/>
      <c r="G48" s="114"/>
      <c r="H48" s="91"/>
      <c r="I48" s="91" t="s">
        <v>367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14" t="s">
        <v>33</v>
      </c>
      <c r="C49" s="114"/>
      <c r="D49" s="114"/>
      <c r="E49" s="114"/>
      <c r="F49" s="114"/>
      <c r="G49" s="114"/>
      <c r="I49" s="22" t="s">
        <v>365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379</v>
      </c>
      <c r="C50" s="22"/>
      <c r="F50" s="113"/>
      <c r="G50" s="113"/>
      <c r="I50" s="3" t="s">
        <v>364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380</v>
      </c>
      <c r="C51" s="22"/>
      <c r="F51" s="113"/>
      <c r="G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2" t="s">
        <v>46</v>
      </c>
      <c r="C3" s="122"/>
      <c r="D3" s="122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3"/>
      <c r="D6" s="123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363</v>
      </c>
    </row>
    <row r="8" spans="1:6" ht="15.75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364</v>
      </c>
    </row>
    <row r="9" spans="1:6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364</v>
      </c>
    </row>
    <row r="10" spans="1:6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364</v>
      </c>
    </row>
    <row r="11" spans="1:6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364</v>
      </c>
    </row>
    <row r="12" spans="1:6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364</v>
      </c>
    </row>
    <row r="13" spans="1:6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364</v>
      </c>
    </row>
    <row r="14" spans="1:6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364</v>
      </c>
    </row>
    <row r="15" spans="1:6" ht="30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364</v>
      </c>
    </row>
    <row r="16" spans="1:6" ht="30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364</v>
      </c>
    </row>
    <row r="17" spans="1:6" ht="30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364</v>
      </c>
    </row>
    <row r="18" spans="1:6" ht="30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364</v>
      </c>
    </row>
    <row r="19" spans="1:6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364</v>
      </c>
    </row>
    <row r="20" spans="1:6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364</v>
      </c>
    </row>
    <row r="21" spans="1:6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364</v>
      </c>
    </row>
    <row r="22" spans="1:6" ht="16.5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364</v>
      </c>
    </row>
    <row r="23" spans="1:6" ht="30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364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364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364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364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364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364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364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364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364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364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364</v>
      </c>
    </row>
    <row r="34" spans="1:6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364</v>
      </c>
    </row>
    <row r="35" spans="1:6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364</v>
      </c>
    </row>
    <row r="36" spans="1:6" ht="30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364</v>
      </c>
    </row>
    <row r="37" spans="1:6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364</v>
      </c>
    </row>
    <row r="38" spans="1:6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364</v>
      </c>
    </row>
    <row r="39" spans="1:6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364</v>
      </c>
    </row>
    <row r="40" spans="1:6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364</v>
      </c>
    </row>
    <row r="41" spans="1:6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364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364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364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364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364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364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364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364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364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364</v>
      </c>
    </row>
    <row r="51" spans="1:6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364</v>
      </c>
    </row>
    <row r="52" spans="1:6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364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364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364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364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364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364</v>
      </c>
    </row>
    <row r="58" spans="1:6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364</v>
      </c>
    </row>
    <row r="59" spans="1:6" ht="30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364</v>
      </c>
    </row>
    <row r="60" spans="1:6" ht="30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364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364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364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364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364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364</v>
      </c>
    </row>
    <row r="66" spans="1:6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364</v>
      </c>
    </row>
    <row r="67" spans="1:6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364</v>
      </c>
    </row>
    <row r="68" spans="1:6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364</v>
      </c>
    </row>
    <row r="69" spans="1:6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364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364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364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364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364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364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364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364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364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364</v>
      </c>
    </row>
    <row r="79" spans="1:6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364</v>
      </c>
    </row>
    <row r="80" spans="1:6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364</v>
      </c>
    </row>
    <row r="81" spans="1:6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364</v>
      </c>
    </row>
    <row r="82" spans="1:6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364</v>
      </c>
    </row>
    <row r="83" spans="1:6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364</v>
      </c>
    </row>
    <row r="84" spans="1:6" ht="30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364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364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364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364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364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364</v>
      </c>
    </row>
    <row r="90" spans="1:6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364</v>
      </c>
    </row>
    <row r="91" spans="1:6" s="30" customFormat="1" ht="30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364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364</v>
      </c>
    </row>
    <row r="93" spans="1:6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364</v>
      </c>
    </row>
    <row r="94" spans="1:6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364</v>
      </c>
    </row>
    <row r="95" spans="1:6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364</v>
      </c>
    </row>
    <row r="96" spans="1:6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364</v>
      </c>
    </row>
    <row r="97" spans="1:6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365</v>
      </c>
    </row>
    <row r="98" spans="1:6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365</v>
      </c>
    </row>
    <row r="99" spans="1:6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365</v>
      </c>
    </row>
    <row r="100" spans="1:6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365</v>
      </c>
    </row>
    <row r="101" spans="1:6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365</v>
      </c>
    </row>
    <row r="102" spans="1:6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365</v>
      </c>
    </row>
    <row r="103" spans="1:6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365</v>
      </c>
    </row>
    <row r="104" spans="1:6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365</v>
      </c>
    </row>
    <row r="105" spans="1:6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365</v>
      </c>
    </row>
    <row r="106" spans="1:6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365</v>
      </c>
    </row>
    <row r="107" spans="1:6" s="29" customFormat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365</v>
      </c>
    </row>
    <row r="108" spans="1:6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365</v>
      </c>
    </row>
    <row r="109" spans="1:6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365</v>
      </c>
    </row>
    <row r="110" spans="1:6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365</v>
      </c>
    </row>
    <row r="111" spans="1:6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365</v>
      </c>
    </row>
    <row r="112" spans="1:6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365</v>
      </c>
    </row>
    <row r="113" spans="1:6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365</v>
      </c>
    </row>
    <row r="114" spans="1:6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365</v>
      </c>
    </row>
    <row r="115" spans="1:6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365</v>
      </c>
    </row>
    <row r="116" spans="1:6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365</v>
      </c>
    </row>
    <row r="117" spans="1:6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365</v>
      </c>
    </row>
    <row r="118" spans="1:6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365</v>
      </c>
    </row>
    <row r="119" spans="1:6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365</v>
      </c>
    </row>
    <row r="120" spans="1:6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365</v>
      </c>
    </row>
    <row r="121" spans="1:6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365</v>
      </c>
    </row>
    <row r="122" spans="1:6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365</v>
      </c>
    </row>
    <row r="123" spans="1:6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365</v>
      </c>
    </row>
    <row r="124" spans="1:6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365</v>
      </c>
    </row>
    <row r="125" spans="1:6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365</v>
      </c>
    </row>
    <row r="126" spans="1:6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365</v>
      </c>
    </row>
    <row r="127" spans="1:6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365</v>
      </c>
    </row>
    <row r="128" spans="1:6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365</v>
      </c>
    </row>
    <row r="129" spans="1:6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365</v>
      </c>
    </row>
    <row r="130" spans="1:6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365</v>
      </c>
    </row>
    <row r="131" spans="1:6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365</v>
      </c>
    </row>
    <row r="132" spans="1:6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365</v>
      </c>
    </row>
    <row r="133" spans="1:6" ht="30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365</v>
      </c>
    </row>
    <row r="134" spans="1:6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365</v>
      </c>
    </row>
    <row r="135" spans="1:6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365</v>
      </c>
    </row>
    <row r="136" spans="1:6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365</v>
      </c>
    </row>
    <row r="137" spans="1:6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365</v>
      </c>
    </row>
    <row r="138" spans="1:6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365</v>
      </c>
    </row>
    <row r="139" spans="1:6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365</v>
      </c>
    </row>
    <row r="140" spans="1:6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365</v>
      </c>
    </row>
    <row r="141" spans="1:6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365</v>
      </c>
    </row>
    <row r="142" spans="1:6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365</v>
      </c>
    </row>
    <row r="143" spans="1:6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365</v>
      </c>
    </row>
    <row r="144" spans="1:6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365</v>
      </c>
    </row>
    <row r="145" spans="1:6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365</v>
      </c>
    </row>
    <row r="146" spans="1:6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365</v>
      </c>
    </row>
    <row r="147" spans="1:6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365</v>
      </c>
    </row>
    <row r="148" spans="1:6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365</v>
      </c>
    </row>
    <row r="149" spans="1:6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365</v>
      </c>
    </row>
    <row r="150" spans="1:6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365</v>
      </c>
    </row>
    <row r="151" spans="1:6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365</v>
      </c>
    </row>
    <row r="152" spans="1:6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365</v>
      </c>
    </row>
    <row r="153" spans="1:6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365</v>
      </c>
    </row>
    <row r="154" spans="1:6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365</v>
      </c>
    </row>
    <row r="155" spans="1:6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365</v>
      </c>
    </row>
    <row r="156" spans="1:6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365</v>
      </c>
    </row>
    <row r="157" spans="1:6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365</v>
      </c>
    </row>
    <row r="158" spans="1:6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365</v>
      </c>
    </row>
    <row r="159" spans="1:6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365</v>
      </c>
    </row>
    <row r="160" spans="1:6" ht="15.75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365</v>
      </c>
    </row>
    <row r="161" spans="1:6" ht="15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365</v>
      </c>
    </row>
    <row r="162" spans="1:6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365</v>
      </c>
    </row>
    <row r="163" spans="1:6" ht="14.25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365</v>
      </c>
    </row>
    <row r="164" spans="1:6" ht="14.25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365</v>
      </c>
    </row>
    <row r="165" spans="1:6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365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365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365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365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365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365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365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365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365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365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365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365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365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365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365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365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365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365</v>
      </c>
    </row>
    <row r="183" spans="1:6" x14ac:dyDescent="0.25">
      <c r="A183" s="60">
        <v>176</v>
      </c>
      <c r="B183" s="65" t="s">
        <v>372</v>
      </c>
      <c r="C183" s="66">
        <v>931769.18</v>
      </c>
      <c r="D183" s="64">
        <f t="shared" si="2"/>
        <v>776474.31666666677</v>
      </c>
      <c r="E183" s="64"/>
      <c r="F183" s="97" t="s">
        <v>365</v>
      </c>
    </row>
    <row r="184" spans="1:6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365</v>
      </c>
    </row>
    <row r="185" spans="1:6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365</v>
      </c>
    </row>
    <row r="186" spans="1:6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365</v>
      </c>
    </row>
    <row r="187" spans="1:6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365</v>
      </c>
    </row>
    <row r="188" spans="1:6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365</v>
      </c>
    </row>
    <row r="189" spans="1:6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365</v>
      </c>
    </row>
    <row r="190" spans="1:6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365</v>
      </c>
    </row>
    <row r="191" spans="1:6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365</v>
      </c>
    </row>
    <row r="192" spans="1:6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365</v>
      </c>
    </row>
    <row r="193" spans="1:6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365</v>
      </c>
    </row>
    <row r="194" spans="1:6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365</v>
      </c>
    </row>
    <row r="195" spans="1:6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365</v>
      </c>
    </row>
    <row r="196" spans="1:6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365</v>
      </c>
    </row>
    <row r="197" spans="1:6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365</v>
      </c>
    </row>
    <row r="198" spans="1:6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365</v>
      </c>
    </row>
    <row r="199" spans="1:6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365</v>
      </c>
    </row>
    <row r="200" spans="1:6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365</v>
      </c>
    </row>
    <row r="201" spans="1:6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365</v>
      </c>
    </row>
    <row r="202" spans="1:6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365</v>
      </c>
    </row>
    <row r="203" spans="1:6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365</v>
      </c>
    </row>
    <row r="204" spans="1:6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365</v>
      </c>
    </row>
    <row r="205" spans="1:6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365</v>
      </c>
    </row>
    <row r="206" spans="1:6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365</v>
      </c>
    </row>
    <row r="207" spans="1:6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365</v>
      </c>
    </row>
    <row r="208" spans="1:6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365</v>
      </c>
    </row>
    <row r="209" spans="1:6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365</v>
      </c>
    </row>
    <row r="210" spans="1:6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365</v>
      </c>
    </row>
    <row r="211" spans="1:6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365</v>
      </c>
    </row>
    <row r="212" spans="1:6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365</v>
      </c>
    </row>
    <row r="213" spans="1:6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365</v>
      </c>
    </row>
    <row r="214" spans="1:6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365</v>
      </c>
    </row>
    <row r="215" spans="1:6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365</v>
      </c>
    </row>
    <row r="216" spans="1:6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365</v>
      </c>
    </row>
    <row r="217" spans="1:6" x14ac:dyDescent="0.25">
      <c r="A217" s="60">
        <v>210</v>
      </c>
      <c r="B217" s="65" t="s">
        <v>368</v>
      </c>
      <c r="C217" s="66">
        <v>13602.64</v>
      </c>
      <c r="D217" s="64">
        <f t="shared" si="3"/>
        <v>11335.533333333333</v>
      </c>
      <c r="E217" s="64"/>
      <c r="F217" s="97" t="s">
        <v>365</v>
      </c>
    </row>
    <row r="218" spans="1:6" x14ac:dyDescent="0.25">
      <c r="A218" s="60">
        <v>211</v>
      </c>
      <c r="B218" s="65" t="s">
        <v>370</v>
      </c>
      <c r="C218" s="66">
        <v>59787.55</v>
      </c>
      <c r="D218" s="64">
        <f t="shared" si="3"/>
        <v>49822.958333333336</v>
      </c>
      <c r="E218" s="64"/>
      <c r="F218" s="97" t="s">
        <v>365</v>
      </c>
    </row>
    <row r="219" spans="1:6" x14ac:dyDescent="0.25">
      <c r="A219" s="60">
        <v>212</v>
      </c>
      <c r="B219" s="65" t="s">
        <v>369</v>
      </c>
      <c r="C219" s="66">
        <v>107.95</v>
      </c>
      <c r="D219" s="64">
        <f t="shared" si="3"/>
        <v>89.958333333333343</v>
      </c>
      <c r="E219" s="64"/>
      <c r="F219" s="97" t="s">
        <v>365</v>
      </c>
    </row>
    <row r="220" spans="1:6" x14ac:dyDescent="0.25">
      <c r="A220" s="60">
        <v>213</v>
      </c>
      <c r="B220" s="65" t="s">
        <v>371</v>
      </c>
      <c r="C220" s="66">
        <v>1361256.73</v>
      </c>
      <c r="D220" s="64">
        <f t="shared" si="3"/>
        <v>1134380.6083333334</v>
      </c>
      <c r="E220" s="64"/>
      <c r="F220" s="97"/>
    </row>
    <row r="221" spans="1:6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366</v>
      </c>
    </row>
    <row r="222" spans="1:6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366</v>
      </c>
    </row>
    <row r="223" spans="1:6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366</v>
      </c>
    </row>
    <row r="224" spans="1:6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366</v>
      </c>
    </row>
    <row r="225" spans="1:6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366</v>
      </c>
    </row>
    <row r="226" spans="1:6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366</v>
      </c>
    </row>
    <row r="227" spans="1:6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366</v>
      </c>
    </row>
    <row r="228" spans="1:6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366</v>
      </c>
    </row>
    <row r="229" spans="1:6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366</v>
      </c>
    </row>
    <row r="230" spans="1:6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366</v>
      </c>
    </row>
    <row r="231" spans="1:6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366</v>
      </c>
    </row>
    <row r="232" spans="1:6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366</v>
      </c>
    </row>
    <row r="233" spans="1:6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366</v>
      </c>
    </row>
    <row r="234" spans="1:6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366</v>
      </c>
    </row>
    <row r="235" spans="1:6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366</v>
      </c>
    </row>
    <row r="236" spans="1:6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366</v>
      </c>
    </row>
    <row r="237" spans="1:6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366</v>
      </c>
    </row>
    <row r="238" spans="1:6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366</v>
      </c>
    </row>
    <row r="239" spans="1:6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366</v>
      </c>
    </row>
    <row r="240" spans="1:6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366</v>
      </c>
    </row>
    <row r="241" spans="1:6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366</v>
      </c>
    </row>
    <row r="242" spans="1:6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366</v>
      </c>
    </row>
    <row r="243" spans="1:6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366</v>
      </c>
    </row>
    <row r="244" spans="1:6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366</v>
      </c>
    </row>
    <row r="245" spans="1:6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366</v>
      </c>
    </row>
    <row r="246" spans="1:6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366</v>
      </c>
    </row>
    <row r="247" spans="1:6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366</v>
      </c>
    </row>
    <row r="248" spans="1:6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366</v>
      </c>
    </row>
    <row r="249" spans="1:6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366</v>
      </c>
    </row>
    <row r="250" spans="1:6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366</v>
      </c>
    </row>
    <row r="251" spans="1:6" ht="14.25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366</v>
      </c>
    </row>
    <row r="252" spans="1:6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366</v>
      </c>
    </row>
    <row r="253" spans="1:6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366</v>
      </c>
    </row>
    <row r="254" spans="1:6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366</v>
      </c>
    </row>
    <row r="255" spans="1:6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366</v>
      </c>
    </row>
    <row r="256" spans="1:6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366</v>
      </c>
    </row>
    <row r="257" spans="1:6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366</v>
      </c>
    </row>
    <row r="258" spans="1:6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366</v>
      </c>
    </row>
    <row r="259" spans="1:6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366</v>
      </c>
    </row>
    <row r="260" spans="1:6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366</v>
      </c>
    </row>
    <row r="261" spans="1:6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366</v>
      </c>
    </row>
    <row r="262" spans="1:6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366</v>
      </c>
    </row>
    <row r="263" spans="1:6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366</v>
      </c>
    </row>
    <row r="264" spans="1:6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366</v>
      </c>
    </row>
    <row r="265" spans="1:6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366</v>
      </c>
    </row>
    <row r="266" spans="1:6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366</v>
      </c>
    </row>
    <row r="267" spans="1:6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366</v>
      </c>
    </row>
    <row r="268" spans="1:6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366</v>
      </c>
    </row>
    <row r="269" spans="1:6" ht="15.75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366</v>
      </c>
    </row>
    <row r="270" spans="1:6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366</v>
      </c>
    </row>
    <row r="271" spans="1:6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366</v>
      </c>
    </row>
    <row r="272" spans="1:6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365</v>
      </c>
    </row>
    <row r="273" spans="1:6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365</v>
      </c>
    </row>
    <row r="274" spans="1:6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365</v>
      </c>
    </row>
    <row r="275" spans="1:6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364</v>
      </c>
    </row>
    <row r="276" spans="1:6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364</v>
      </c>
    </row>
    <row r="277" spans="1:6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364</v>
      </c>
    </row>
    <row r="278" spans="1:6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366</v>
      </c>
    </row>
    <row r="279" spans="1:6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366</v>
      </c>
    </row>
    <row r="280" spans="1:6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366</v>
      </c>
    </row>
    <row r="281" spans="1:6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366</v>
      </c>
    </row>
    <row r="282" spans="1:6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366</v>
      </c>
    </row>
    <row r="283" spans="1:6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366</v>
      </c>
    </row>
    <row r="284" spans="1:6" ht="30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366</v>
      </c>
    </row>
    <row r="285" spans="1:6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366</v>
      </c>
    </row>
    <row r="286" spans="1:6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366</v>
      </c>
    </row>
    <row r="287" spans="1:6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366</v>
      </c>
    </row>
    <row r="288" spans="1:6" x14ac:dyDescent="0.25">
      <c r="A288" s="60">
        <v>281</v>
      </c>
      <c r="B288" s="63" t="s">
        <v>361</v>
      </c>
      <c r="C288" s="75">
        <v>157021.46</v>
      </c>
      <c r="D288" s="75">
        <f t="shared" ref="D288:D289" si="5">C288/1.2</f>
        <v>130851.21666666666</v>
      </c>
      <c r="E288" s="75"/>
      <c r="F288" s="97" t="s">
        <v>364</v>
      </c>
    </row>
    <row r="289" spans="1:6" x14ac:dyDescent="0.25">
      <c r="A289" s="60">
        <v>282</v>
      </c>
      <c r="B289" s="63" t="s">
        <v>362</v>
      </c>
      <c r="C289" s="75">
        <v>8120.62</v>
      </c>
      <c r="D289" s="75">
        <f t="shared" si="5"/>
        <v>6767.1833333333334</v>
      </c>
      <c r="E289" s="75"/>
      <c r="F289" s="97" t="s">
        <v>364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2022-03-14T11:35:45Z</dcterms:modified>
</cp:coreProperties>
</file>