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semiryagina-sa\Desktop\Сбор_паспортов\Карты-схемы_Формы_20_Обоснование_стоимости\J_18-1-08-1-08-03-2-1172\"/>
    </mc:Choice>
  </mc:AlternateContent>
  <xr:revisionPtr revIDLastSave="0" documentId="13_ncr:1_{58D1B190-7D89-4512-8970-94C38A50B6BD}" xr6:coauthVersionLast="36" xr6:coauthVersionMax="36" xr10:uidLastSave="{00000000-0000-0000-0000-000000000000}"/>
  <bookViews>
    <workbookView xWindow="0" yWindow="0" windowWidth="20460" windowHeight="3348" activeTab="1" xr2:uid="{00000000-000D-0000-FFFF-FFFF00000000}"/>
  </bookViews>
  <sheets>
    <sheet name="18-1-08-1-08-03-2-1172" sheetId="1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s="1"/>
  <c r="D18" i="2" s="1"/>
  <c r="D20" i="2" s="1"/>
  <c r="M17" i="1" l="1"/>
  <c r="M18" i="1" l="1"/>
  <c r="R47" i="1"/>
  <c r="R46" i="1"/>
  <c r="R45" i="1"/>
  <c r="R43" i="1"/>
  <c r="R42" i="1"/>
  <c r="R41" i="1"/>
  <c r="R40" i="1"/>
  <c r="R39" i="1"/>
  <c r="R38" i="1"/>
  <c r="R37" i="1"/>
  <c r="R36" i="1"/>
  <c r="R35" i="1"/>
  <c r="R33" i="1"/>
  <c r="R32" i="1"/>
  <c r="R30" i="1"/>
  <c r="R29" i="1"/>
  <c r="R28" i="1"/>
  <c r="R27" i="1"/>
  <c r="R26" i="1"/>
  <c r="R25" i="1"/>
  <c r="R23" i="1"/>
  <c r="R22" i="1"/>
  <c r="R21" i="1"/>
  <c r="R20" i="1"/>
  <c r="R18" i="1"/>
  <c r="R17" i="1"/>
  <c r="R48" i="1" l="1"/>
</calcChain>
</file>

<file path=xl/sharedStrings.xml><?xml version="1.0" encoding="utf-8"?>
<sst xmlns="http://schemas.openxmlformats.org/spreadsheetml/2006/main" count="535" uniqueCount="158">
  <si>
    <t>к приказу Минэнерго России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</si>
  <si>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</si>
  <si>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</si>
  <si>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</si>
  <si>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</si>
  <si>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</si>
  <si>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</si>
  <si>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</si>
  <si>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</si>
  <si>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</si>
  <si>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ед.</t>
  </si>
  <si>
    <t>нд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</si>
  <si>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</si>
  <si>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</si>
  <si>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</si>
  <si>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</si>
  <si>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</si>
  <si>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</si>
  <si>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</si>
  <si>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</si>
  <si>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Единицы измерения</t>
  </si>
  <si>
    <t>Укрупненный норматив цены, тыс рублей (без НДС)</t>
  </si>
  <si>
    <t>1.1</t>
  </si>
  <si>
    <t>6-20</t>
  </si>
  <si>
    <t>2.1</t>
  </si>
  <si>
    <t>2.2</t>
  </si>
  <si>
    <t>2.3</t>
  </si>
  <si>
    <t>2.4</t>
  </si>
  <si>
    <t>3.1</t>
  </si>
  <si>
    <t>4.1</t>
  </si>
  <si>
    <t>5.1</t>
  </si>
  <si>
    <t>5.2</t>
  </si>
  <si>
    <t>5.3</t>
  </si>
  <si>
    <t>5.4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</si>
  <si>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</si>
  <si>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</si>
  <si>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</si>
  <si>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</si>
  <si>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</si>
  <si>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</si>
  <si>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</si>
  <si>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</si>
  <si>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</si>
  <si>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</si>
  <si>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</si>
  <si>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</si>
  <si>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</si>
  <si>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</si>
  <si>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</si>
  <si>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</si>
  <si>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</si>
  <si>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</si>
  <si>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</si>
  <si>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</si>
  <si>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</si>
  <si>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</si>
  <si>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</si>
  <si>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</si>
  <si>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</si>
  <si>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</si>
  <si>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</si>
  <si>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</si>
  <si>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</si>
  <si>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</si>
  <si>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</si>
  <si>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</si>
  <si>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</si>
  <si>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</si>
  <si>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</si>
  <si>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Таблица 5. Строительство (реконструкция) КЛ 0,4-500 кВ</t>
  </si>
  <si>
    <t>Кабельные линиии электропередачи (КЛ)</t>
  </si>
  <si>
    <t xml:space="preserve">КЛ 6-500 кВ (с алюминиевой жилой) </t>
  </si>
  <si>
    <t>сечение</t>
  </si>
  <si>
    <t>1 км по трассе</t>
  </si>
  <si>
    <t>1.2</t>
  </si>
  <si>
    <t>КЛ-0,4 кВ, алюминий, количество жил - 4</t>
  </si>
  <si>
    <t>Трасса прокладки КЛ</t>
  </si>
  <si>
    <t>Устройство траншеи КЛ и восстановление благоустройства по трассе</t>
  </si>
  <si>
    <t>1 цепь</t>
  </si>
  <si>
    <t>Б2-02-3</t>
  </si>
  <si>
    <t>2 цепи</t>
  </si>
  <si>
    <t>Б2-02-4</t>
  </si>
  <si>
    <t>Б2-01-3</t>
  </si>
  <si>
    <t>Б2-01-4</t>
  </si>
  <si>
    <t>Подготовительные работы</t>
  </si>
  <si>
    <t>Восстановление дорожного покрытия при прокладке 
кабельной линии. Тротуар</t>
  </si>
  <si>
    <t>1 м2</t>
  </si>
  <si>
    <t>Б4-01</t>
  </si>
  <si>
    <t>3.2</t>
  </si>
  <si>
    <t>Восстановление дорожного покрытия при прокладке кабельной линии. Проезжая часть</t>
  </si>
  <si>
    <t>Б4-02</t>
  </si>
  <si>
    <t>3.3</t>
  </si>
  <si>
    <t>Вырубка (расширение, расчистка) просеки ВЛ. Расчистка кустарников и мелколесья d до 11см</t>
  </si>
  <si>
    <t>1 га</t>
  </si>
  <si>
    <t>Б7-01</t>
  </si>
  <si>
    <t>3.4</t>
  </si>
  <si>
    <t>Вырубка (расширение, расчистка) просеки ВЛ. Расчистка кустарников и мелколесья, вырубка деревьев и корчевка пней d до 11см, 12см. и более</t>
  </si>
  <si>
    <t>Б7-03</t>
  </si>
  <si>
    <t>3.5</t>
  </si>
  <si>
    <t>Трелевка хлыстов древесины
при вырубке (расширении) просеки ВЛ</t>
  </si>
  <si>
    <t>100 м</t>
  </si>
  <si>
    <t>М4-01</t>
  </si>
  <si>
    <t>3.6</t>
  </si>
  <si>
    <t>УНЦ устройства лежневых 
дорог</t>
  </si>
  <si>
    <t>км</t>
  </si>
  <si>
    <t>Л9-01</t>
  </si>
  <si>
    <t>Прочие работы</t>
  </si>
  <si>
    <t>РЗА и прочие шкафы (панели)</t>
  </si>
  <si>
    <t>И12-06</t>
  </si>
  <si>
    <t>4.2</t>
  </si>
  <si>
    <t>И12-08</t>
  </si>
  <si>
    <t xml:space="preserve">Специальные переходы </t>
  </si>
  <si>
    <t xml:space="preserve">Выполнение специального перехода кабельной линии 
методом ГНБ </t>
  </si>
  <si>
    <t>1 труба d=90-140</t>
  </si>
  <si>
    <t>1 км</t>
  </si>
  <si>
    <t>Н1-01</t>
  </si>
  <si>
    <t>1 труба d=160-300</t>
  </si>
  <si>
    <t>Н1-02</t>
  </si>
  <si>
    <t>2 трубы d=90-140</t>
  </si>
  <si>
    <t>Н1-03</t>
  </si>
  <si>
    <t>3 трубы d=90-140</t>
  </si>
  <si>
    <t>Н1-04</t>
  </si>
  <si>
    <t>5.5</t>
  </si>
  <si>
    <t>4 трубы d=90-140</t>
  </si>
  <si>
    <t>Н1-05</t>
  </si>
  <si>
    <t>5.6</t>
  </si>
  <si>
    <t>4 трубы d=160-200</t>
  </si>
  <si>
    <t>Н1-06</t>
  </si>
  <si>
    <t>5.7</t>
  </si>
  <si>
    <t>4 трубы d=225-300</t>
  </si>
  <si>
    <t>Н1-07</t>
  </si>
  <si>
    <t>5.8</t>
  </si>
  <si>
    <t xml:space="preserve">Кабельные сооружения для прокладки кабельной линии (тыс. руб.) Железобетонные лотки </t>
  </si>
  <si>
    <t>1 м по трассе</t>
  </si>
  <si>
    <t>Н2-02</t>
  </si>
  <si>
    <t>5.9</t>
  </si>
  <si>
    <t>УНЦ на установку страховочных пакетов при прокладке 
КЛ 6-500 кВ (тыс. руб.)</t>
  </si>
  <si>
    <t>1 шт.</t>
  </si>
  <si>
    <t>К5-01</t>
  </si>
  <si>
    <t>Проектные работы</t>
  </si>
  <si>
    <t>6.1</t>
  </si>
  <si>
    <t>Разработка и утверждение ДПТ при прохождении ВЛ по землям лесного фонда (землям, покрытым лесом)</t>
  </si>
  <si>
    <t>П8-01</t>
  </si>
  <si>
    <t>6.2</t>
  </si>
  <si>
    <t>Разработка и утверждение ДПТ ВЛ (КЛ) по границам земельного участка</t>
  </si>
  <si>
    <t>П9-54</t>
  </si>
  <si>
    <t>6.3</t>
  </si>
  <si>
    <t>Проектно-изыскательские работы по КЛ</t>
  </si>
  <si>
    <t>П5-01</t>
  </si>
  <si>
    <t>0,4-10</t>
  </si>
  <si>
    <t xml:space="preserve">Итого объем финансовых потребностей, тыс рублей (без НДС) </t>
  </si>
  <si>
    <t>К3-10-1</t>
  </si>
  <si>
    <t>К1-08-2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</si>
  <si>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</si>
  <si>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</si>
  <si>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СосБ, Стр-во 2КЛ-10 кВ от РП-1 до проектируемой БКТП-10/0,4 кВ в г. Сосновый Бор ЛО (18-1-08-1-08-03-2-1172)</t>
  </si>
  <si>
    <t>Идентификатор инвестиционного проекта: J_18-1-08-1-08-03-2-1172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</si>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</sst>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_р_._-;\-* #,##0_р_._-;_-* &quot;-&quot;_р_._-;_-@_-"/>
    <numFmt numFmtId="166" formatCode="0.0000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9" fillId="0" borderId="0">
      <protection locked="0"/>
    </xf>
    <xf numFmtId="0" fontId="9" fillId="0" borderId="0"/>
    <xf numFmtId="164" fontId="6" fillId="0" borderId="0" applyFont="0" applyFill="0" applyBorder="0" applyAlignment="0" applyProtection="0"/>
    <xf numFmtId="0" fontId="2" fillId="0" borderId="0"/>
  </cellStyleXfs>
  <cellXfs count="76">
    <xf numFmtId="0" fontId="0" fillId="0" borderId="0" xfId="0"/>
    <xf numFmtId="0" fontId="0" fillId="0" borderId="0" xfId="0" applyFill="1"/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/>
    <xf numFmtId="0" fontId="8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vertical="center"/>
    </xf>
    <xf numFmtId="0" fontId="2" fillId="0" borderId="0" xfId="4" applyFont="1" applyFill="1" applyAlignment="1"/>
    <xf numFmtId="0" fontId="7" fillId="0" borderId="0" xfId="0" applyFont="1" applyFill="1" applyAlignment="1">
      <alignment vertical="top"/>
    </xf>
    <xf numFmtId="3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1" applyFont="1" applyFill="1" applyBorder="1" applyAlignment="1">
      <alignment wrapText="1"/>
    </xf>
    <xf numFmtId="0" fontId="2" fillId="0" borderId="5" xfId="0" applyFont="1" applyFill="1" applyBorder="1" applyAlignment="1">
      <alignment vertical="center" wrapText="1"/>
    </xf>
    <xf numFmtId="0" fontId="3" fillId="0" borderId="0" xfId="1" applyFont="1" applyFill="1" applyBorder="1"/>
    <xf numFmtId="0" fontId="2" fillId="0" borderId="0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/>
    <xf numFmtId="0" fontId="2" fillId="0" borderId="0" xfId="0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wrapText="1"/>
    </xf>
    <xf numFmtId="0" fontId="7" fillId="0" borderId="0" xfId="0" applyFont="1" applyFill="1" applyAlignment="1">
      <alignment vertical="top" wrapText="1"/>
    </xf>
    <xf numFmtId="0" fontId="0" fillId="0" borderId="0" xfId="0" applyFill="1" applyAlignment="1">
      <alignment wrapText="1"/>
    </xf>
    <xf numFmtId="49" fontId="8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0" fillId="0" borderId="1" xfId="0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4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3" fontId="8" fillId="0" borderId="4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0" fillId="0" borderId="0" xfId="0" applyFill="1" applyAlignment="1"/>
    <xf numFmtId="0" fontId="8" fillId="0" borderId="1" xfId="4" applyFont="1" applyFill="1" applyBorder="1" applyAlignment="1">
      <alignment vertical="center" wrapText="1"/>
    </xf>
    <xf numFmtId="0" fontId="8" fillId="0" borderId="1" xfId="4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10" fillId="0" borderId="0" xfId="5" applyFont="1" applyFill="1" applyBorder="1" applyAlignment="1" applyProtection="1">
      <alignment horizontal="centerContinuous" vertical="center" wrapText="1"/>
    </xf>
    <xf numFmtId="0" fontId="8" fillId="0" borderId="8" xfId="6" applyFont="1" applyFill="1" applyBorder="1" applyAlignment="1" applyProtection="1">
      <alignment horizontal="center" vertical="center" wrapText="1"/>
    </xf>
    <xf numFmtId="0" fontId="8" fillId="0" borderId="9" xfId="6" applyFont="1" applyFill="1" applyBorder="1" applyAlignment="1" applyProtection="1">
      <alignment horizontal="center" vertical="center" wrapText="1"/>
    </xf>
    <xf numFmtId="0" fontId="8" fillId="0" borderId="1" xfId="6" applyFont="1" applyFill="1" applyBorder="1" applyAlignment="1" applyProtection="1">
      <alignment horizontal="center" vertical="center" wrapText="1"/>
    </xf>
    <xf numFmtId="49" fontId="2" fillId="0" borderId="8" xfId="6" applyNumberFormat="1" applyFont="1" applyFill="1" applyBorder="1" applyAlignment="1" applyProtection="1">
      <alignment horizontal="center" vertical="center" wrapText="1"/>
    </xf>
    <xf numFmtId="0" fontId="2" fillId="0" borderId="8" xfId="6" applyFont="1" applyFill="1" applyBorder="1" applyAlignment="1" applyProtection="1">
      <alignment horizontal="left" vertical="center" wrapText="1"/>
    </xf>
    <xf numFmtId="4" fontId="8" fillId="0" borderId="10" xfId="6" applyNumberFormat="1" applyFont="1" applyFill="1" applyBorder="1" applyAlignment="1" applyProtection="1">
      <alignment horizontal="center" vertical="center" wrapText="1"/>
    </xf>
    <xf numFmtId="4" fontId="2" fillId="0" borderId="9" xfId="6" applyNumberFormat="1" applyFont="1" applyFill="1" applyBorder="1" applyAlignment="1" applyProtection="1">
      <alignment horizontal="center" vertical="center" wrapText="1"/>
    </xf>
    <xf numFmtId="0" fontId="8" fillId="0" borderId="8" xfId="6" applyFont="1" applyFill="1" applyBorder="1" applyAlignment="1" applyProtection="1">
      <alignment horizontal="left" vertical="center" wrapText="1"/>
    </xf>
    <xf numFmtId="4" fontId="8" fillId="0" borderId="8" xfId="6" applyNumberFormat="1" applyFont="1" applyFill="1" applyBorder="1" applyAlignment="1" applyProtection="1">
      <alignment horizontal="center" vertical="center" wrapText="1"/>
    </xf>
    <xf numFmtId="4" fontId="2" fillId="0" borderId="8" xfId="6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4" fontId="8" fillId="0" borderId="1" xfId="6" applyNumberFormat="1" applyFont="1" applyFill="1" applyBorder="1" applyAlignment="1" applyProtection="1">
      <alignment horizontal="center" vertical="center" wrapText="1"/>
    </xf>
    <xf numFmtId="4" fontId="2" fillId="0" borderId="1" xfId="6" applyNumberFormat="1" applyFont="1" applyFill="1" applyBorder="1" applyAlignment="1" applyProtection="1">
      <alignment horizontal="center" vertical="center" wrapText="1"/>
    </xf>
    <xf numFmtId="166" fontId="11" fillId="0" borderId="7" xfId="8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9">
    <cellStyle name="Normal" xfId="6" xr:uid="{00000000-0005-0000-0000-000000000000}"/>
    <cellStyle name="Обычный" xfId="0" builtinId="0"/>
    <cellStyle name="Обычный 14" xfId="1" xr:uid="{00000000-0005-0000-0000-000002000000}"/>
    <cellStyle name="Обычный 2 2" xfId="5" xr:uid="{00000000-0005-0000-0000-000003000000}"/>
    <cellStyle name="Обычный 3" xfId="2" xr:uid="{00000000-0005-0000-0000-000004000000}"/>
    <cellStyle name="Обычный 3 2 2" xfId="8" xr:uid="{00000000-0005-0000-0000-000005000000}"/>
    <cellStyle name="Обычный 6 2" xfId="4" xr:uid="{00000000-0005-0000-0000-000006000000}"/>
    <cellStyle name="Обычный 7" xfId="3" xr:uid="{00000000-0005-0000-0000-000007000000}"/>
    <cellStyle name="Финансовый 2 2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48"/>
  <sheetViews>
    <sheetView zoomScale="75" zoomScaleNormal="75" workbookViewId="0">
      <pane xSplit="4" topLeftCell="E1" activePane="topRight" state="frozen"/>
      <selection pane="topRight"/>
    </sheetView>
  </sheetViews>
  <sheetFormatPr defaultColWidth="9.109375" defaultRowHeight="14.4" x14ac:dyDescent="0.3"/>
  <cols>
    <col min="1" max="1" width="10.6640625" style="24" customWidth="1"/>
    <col min="2" max="2" width="37.88671875" style="24" customWidth="1"/>
    <col min="3" max="3" width="10.44140625" style="24" customWidth="1"/>
    <col min="4" max="4" width="27.44140625" style="24" customWidth="1"/>
    <col min="5" max="5" width="23.88671875" style="24" customWidth="1"/>
    <col min="6" max="6" width="16.6640625" style="24" customWidth="1"/>
    <col min="7" max="7" width="17.6640625" style="24" customWidth="1"/>
    <col min="8" max="8" width="13.5546875" style="24" customWidth="1"/>
    <col min="9" max="9" width="16.5546875" style="24" customWidth="1"/>
    <col min="10" max="10" width="27.109375" style="24" customWidth="1"/>
    <col min="11" max="11" width="28.109375" style="24" customWidth="1"/>
    <col min="12" max="12" width="20.44140625" style="24" customWidth="1"/>
    <col min="13" max="13" width="12.5546875" style="24" customWidth="1"/>
    <col min="14" max="14" width="13" style="24" customWidth="1"/>
    <col min="15" max="15" width="10.88671875" style="24" customWidth="1"/>
    <col min="16" max="16" width="17" style="24" customWidth="1"/>
    <col min="17" max="17" width="23.88671875" style="24" customWidth="1"/>
    <col min="18" max="18" width="11.6640625" style="24" customWidth="1"/>
    <col min="19" max="19" width="20.109375" style="1" customWidth="1"/>
    <col min="20" max="16384" width="9.109375" style="1"/>
  </cols>
  <sheetData>
    <row r="1" spans="1:19" s="63" customFormat="1" ht="18" x14ac:dyDescent="0.3">
      <c r="A1" s="61"/>
      <c r="B1" s="7"/>
      <c r="C1" s="8"/>
      <c r="D1" s="7"/>
      <c r="E1" s="8"/>
      <c r="F1" s="8"/>
      <c r="G1" s="62"/>
      <c r="I1" s="59"/>
      <c r="J1" s="42"/>
      <c r="R1" s="59" t="s">
        <v>12</v>
      </c>
    </row>
    <row r="2" spans="1:19" s="63" customFormat="1" ht="18" x14ac:dyDescent="0.35">
      <c r="A2" s="61"/>
      <c r="B2" s="7"/>
      <c r="C2" s="8"/>
      <c r="D2" s="7"/>
      <c r="E2" s="8"/>
      <c r="F2" s="8"/>
      <c r="G2" s="62"/>
      <c r="I2" s="60"/>
      <c r="J2" s="42"/>
      <c r="R2" s="60" t="s">
        <v>0</v>
      </c>
    </row>
    <row r="3" spans="1:19" s="63" customFormat="1" ht="18" x14ac:dyDescent="0.35">
      <c r="A3" s="61"/>
      <c r="B3" s="7"/>
      <c r="C3" s="8"/>
      <c r="D3" s="7"/>
      <c r="E3" s="8"/>
      <c r="F3" s="8"/>
      <c r="G3" s="62"/>
      <c r="I3" s="60"/>
      <c r="J3" s="42"/>
      <c r="R3" s="60" t="s">
        <v>13</v>
      </c>
    </row>
    <row r="4" spans="1:19" s="63" customFormat="1" ht="15.75" customHeight="1" x14ac:dyDescent="0.3">
      <c r="A4" s="67" t="s">
        <v>14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</row>
    <row r="5" spans="1:19" s="63" customFormat="1" ht="15.75" customHeight="1" x14ac:dyDescent="0.3">
      <c r="A5" s="67"/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</row>
    <row r="6" spans="1:19" s="63" customFormat="1" ht="15.6" x14ac:dyDescent="0.3">
      <c r="A6" s="9" t="s">
        <v>157</v>
      </c>
      <c r="B6" s="11"/>
      <c r="C6" s="11"/>
      <c r="D6" s="11"/>
      <c r="E6" s="11"/>
      <c r="F6" s="11"/>
      <c r="G6" s="11"/>
      <c r="H6" s="11"/>
      <c r="I6" s="11"/>
      <c r="J6" s="42"/>
    </row>
    <row r="7" spans="1:19" s="44" customFormat="1" ht="15.6" x14ac:dyDescent="0.3">
      <c r="A7" s="10" t="s">
        <v>155</v>
      </c>
      <c r="B7" s="10"/>
      <c r="C7" s="10"/>
      <c r="D7" s="10"/>
      <c r="E7" s="10"/>
      <c r="F7" s="10"/>
      <c r="G7" s="10"/>
      <c r="H7" s="10"/>
      <c r="I7" s="10"/>
      <c r="J7" s="42"/>
      <c r="K7" s="43"/>
      <c r="L7" s="43"/>
      <c r="M7" s="43"/>
      <c r="N7" s="43"/>
      <c r="O7" s="43"/>
      <c r="P7" s="43"/>
      <c r="Q7" s="43"/>
      <c r="R7" s="43"/>
      <c r="S7" s="4"/>
    </row>
    <row r="8" spans="1:19" s="44" customFormat="1" ht="15.6" x14ac:dyDescent="0.3">
      <c r="A8" s="10" t="s">
        <v>156</v>
      </c>
      <c r="B8" s="10"/>
      <c r="C8" s="10"/>
      <c r="D8" s="10"/>
      <c r="E8" s="10"/>
      <c r="F8" s="10"/>
      <c r="G8" s="10"/>
      <c r="H8" s="10"/>
      <c r="I8" s="10"/>
      <c r="J8" s="42"/>
      <c r="K8" s="43"/>
      <c r="L8" s="43"/>
      <c r="M8" s="43"/>
      <c r="N8" s="43"/>
      <c r="O8" s="43"/>
      <c r="P8" s="43"/>
      <c r="Q8" s="43"/>
      <c r="R8" s="43"/>
      <c r="S8" s="4"/>
    </row>
    <row r="9" spans="1:19" ht="15.6" x14ac:dyDescent="0.3">
      <c r="A9" s="11"/>
      <c r="B9" s="23"/>
      <c r="C9" s="23"/>
      <c r="D9" s="23"/>
      <c r="E9" s="23"/>
      <c r="F9" s="23"/>
      <c r="G9" s="23"/>
      <c r="H9" s="23"/>
      <c r="I9" s="23"/>
      <c r="J9" s="22"/>
      <c r="K9" s="7"/>
      <c r="L9" s="7"/>
      <c r="M9" s="7"/>
      <c r="N9" s="7"/>
      <c r="O9" s="7"/>
      <c r="P9" s="7"/>
      <c r="Q9" s="7"/>
      <c r="R9" s="7"/>
      <c r="S9" s="2"/>
    </row>
    <row r="10" spans="1:19" ht="18" x14ac:dyDescent="0.35">
      <c r="A10" s="69" t="s">
        <v>69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18"/>
    </row>
    <row r="11" spans="1:19" ht="15.75" customHeight="1" x14ac:dyDescent="0.3">
      <c r="A11" s="70" t="s">
        <v>15</v>
      </c>
      <c r="B11" s="71" t="s">
        <v>16</v>
      </c>
      <c r="C11" s="72" t="s">
        <v>17</v>
      </c>
      <c r="D11" s="72"/>
      <c r="E11" s="72"/>
      <c r="F11" s="72"/>
      <c r="G11" s="72"/>
      <c r="H11" s="72"/>
      <c r="I11" s="72"/>
      <c r="J11" s="72"/>
      <c r="K11" s="72" t="s">
        <v>18</v>
      </c>
      <c r="L11" s="72"/>
      <c r="M11" s="72"/>
      <c r="N11" s="72"/>
      <c r="O11" s="72"/>
      <c r="P11" s="72"/>
      <c r="Q11" s="72"/>
      <c r="R11" s="72"/>
      <c r="S11" s="68"/>
    </row>
    <row r="12" spans="1:19" ht="63" customHeight="1" x14ac:dyDescent="0.3">
      <c r="A12" s="70"/>
      <c r="B12" s="71"/>
      <c r="C12" s="71" t="s">
        <v>19</v>
      </c>
      <c r="D12" s="71"/>
      <c r="E12" s="71"/>
      <c r="F12" s="71"/>
      <c r="G12" s="71"/>
      <c r="H12" s="71"/>
      <c r="I12" s="71"/>
      <c r="J12" s="71"/>
      <c r="K12" s="73" t="s">
        <v>154</v>
      </c>
      <c r="L12" s="74"/>
      <c r="M12" s="74"/>
      <c r="N12" s="74"/>
      <c r="O12" s="74"/>
      <c r="P12" s="74"/>
      <c r="Q12" s="74"/>
      <c r="R12" s="75"/>
      <c r="S12" s="68"/>
    </row>
    <row r="13" spans="1:19" ht="15.75" customHeight="1" x14ac:dyDescent="0.3">
      <c r="A13" s="70"/>
      <c r="B13" s="71"/>
      <c r="C13" s="71" t="s">
        <v>1</v>
      </c>
      <c r="D13" s="71"/>
      <c r="E13" s="71"/>
      <c r="F13" s="71"/>
      <c r="G13" s="71" t="s">
        <v>2</v>
      </c>
      <c r="H13" s="71"/>
      <c r="I13" s="71"/>
      <c r="J13" s="71"/>
      <c r="K13" s="71" t="s">
        <v>1</v>
      </c>
      <c r="L13" s="71"/>
      <c r="M13" s="71"/>
      <c r="N13" s="71"/>
      <c r="O13" s="71" t="s">
        <v>2</v>
      </c>
      <c r="P13" s="71"/>
      <c r="Q13" s="71"/>
      <c r="R13" s="71"/>
      <c r="S13" s="19"/>
    </row>
    <row r="14" spans="1:19" ht="72.75" customHeight="1" x14ac:dyDescent="0.3">
      <c r="A14" s="70"/>
      <c r="B14" s="71"/>
      <c r="C14" s="41" t="s">
        <v>3</v>
      </c>
      <c r="D14" s="41" t="s">
        <v>4</v>
      </c>
      <c r="E14" s="41" t="s">
        <v>5</v>
      </c>
      <c r="F14" s="41" t="s">
        <v>20</v>
      </c>
      <c r="G14" s="41" t="s">
        <v>6</v>
      </c>
      <c r="H14" s="41" t="s">
        <v>7</v>
      </c>
      <c r="I14" s="41" t="s">
        <v>8</v>
      </c>
      <c r="J14" s="12" t="s">
        <v>9</v>
      </c>
      <c r="K14" s="41" t="s">
        <v>3</v>
      </c>
      <c r="L14" s="41" t="s">
        <v>4</v>
      </c>
      <c r="M14" s="41" t="s">
        <v>5</v>
      </c>
      <c r="N14" s="41" t="s">
        <v>20</v>
      </c>
      <c r="O14" s="41" t="s">
        <v>6</v>
      </c>
      <c r="P14" s="41" t="s">
        <v>21</v>
      </c>
      <c r="Q14" s="41" t="s">
        <v>8</v>
      </c>
      <c r="R14" s="12" t="s">
        <v>9</v>
      </c>
      <c r="S14" s="3"/>
    </row>
    <row r="15" spans="1:19" ht="36" customHeight="1" x14ac:dyDescent="0.3">
      <c r="A15" s="13">
        <v>1</v>
      </c>
      <c r="B15" s="41">
        <v>2</v>
      </c>
      <c r="C15" s="41">
        <v>3</v>
      </c>
      <c r="D15" s="41">
        <v>4</v>
      </c>
      <c r="E15" s="41">
        <v>5</v>
      </c>
      <c r="F15" s="41">
        <v>6</v>
      </c>
      <c r="G15" s="41">
        <v>7</v>
      </c>
      <c r="H15" s="41">
        <v>8</v>
      </c>
      <c r="I15" s="41"/>
      <c r="J15" s="12">
        <v>9</v>
      </c>
      <c r="K15" s="41">
        <v>10</v>
      </c>
      <c r="L15" s="12">
        <v>11</v>
      </c>
      <c r="M15" s="41">
        <v>12</v>
      </c>
      <c r="N15" s="12">
        <v>13</v>
      </c>
      <c r="O15" s="41">
        <v>14</v>
      </c>
      <c r="P15" s="12">
        <v>15</v>
      </c>
      <c r="Q15" s="12"/>
      <c r="R15" s="41">
        <v>16</v>
      </c>
      <c r="S15" s="20"/>
    </row>
    <row r="16" spans="1:19" ht="36" customHeight="1" x14ac:dyDescent="0.3">
      <c r="A16" s="25">
        <v>1</v>
      </c>
      <c r="B16" s="14" t="s">
        <v>70</v>
      </c>
      <c r="C16" s="41" t="s">
        <v>11</v>
      </c>
      <c r="D16" s="41" t="s">
        <v>11</v>
      </c>
      <c r="E16" s="41" t="s">
        <v>11</v>
      </c>
      <c r="F16" s="41" t="s">
        <v>11</v>
      </c>
      <c r="G16" s="41" t="s">
        <v>11</v>
      </c>
      <c r="H16" s="41" t="s">
        <v>11</v>
      </c>
      <c r="I16" s="41" t="s">
        <v>11</v>
      </c>
      <c r="J16" s="41" t="s">
        <v>11</v>
      </c>
      <c r="K16" s="41" t="s">
        <v>11</v>
      </c>
      <c r="L16" s="41" t="s">
        <v>11</v>
      </c>
      <c r="M16" s="41" t="s">
        <v>11</v>
      </c>
      <c r="N16" s="41" t="s">
        <v>11</v>
      </c>
      <c r="O16" s="41" t="s">
        <v>11</v>
      </c>
      <c r="P16" s="41" t="s">
        <v>11</v>
      </c>
      <c r="Q16" s="41" t="s">
        <v>11</v>
      </c>
      <c r="R16" s="41" t="s">
        <v>11</v>
      </c>
      <c r="S16" s="20"/>
    </row>
    <row r="17" spans="1:19" ht="86.25" customHeight="1" x14ac:dyDescent="0.3">
      <c r="A17" s="26" t="s">
        <v>22</v>
      </c>
      <c r="B17" s="15" t="s">
        <v>71</v>
      </c>
      <c r="C17" s="41" t="s">
        <v>11</v>
      </c>
      <c r="D17" s="27" t="s">
        <v>11</v>
      </c>
      <c r="E17" s="41" t="s">
        <v>11</v>
      </c>
      <c r="F17" s="27" t="s">
        <v>11</v>
      </c>
      <c r="G17" s="28" t="s">
        <v>11</v>
      </c>
      <c r="H17" s="41" t="s">
        <v>11</v>
      </c>
      <c r="I17" s="41" t="s">
        <v>11</v>
      </c>
      <c r="J17" s="29" t="s">
        <v>11</v>
      </c>
      <c r="K17" s="41">
        <v>10</v>
      </c>
      <c r="L17" s="27" t="s">
        <v>72</v>
      </c>
      <c r="M17" s="41">
        <f>M21*2</f>
        <v>2.8</v>
      </c>
      <c r="N17" s="27" t="s">
        <v>73</v>
      </c>
      <c r="O17" s="31" t="s">
        <v>152</v>
      </c>
      <c r="P17" s="31">
        <v>3055</v>
      </c>
      <c r="Q17" s="41">
        <v>1.08</v>
      </c>
      <c r="R17" s="29">
        <f>M17*P17*Q17</f>
        <v>9238.32</v>
      </c>
      <c r="S17" s="20"/>
    </row>
    <row r="18" spans="1:19" ht="31.2" x14ac:dyDescent="0.3">
      <c r="A18" s="26" t="s">
        <v>74</v>
      </c>
      <c r="B18" s="15" t="s">
        <v>75</v>
      </c>
      <c r="C18" s="41" t="s">
        <v>11</v>
      </c>
      <c r="D18" s="27" t="s">
        <v>11</v>
      </c>
      <c r="E18" s="41" t="s">
        <v>11</v>
      </c>
      <c r="F18" s="27" t="s">
        <v>11</v>
      </c>
      <c r="G18" s="28" t="s">
        <v>11</v>
      </c>
      <c r="H18" s="41" t="s">
        <v>11</v>
      </c>
      <c r="I18" s="41" t="s">
        <v>11</v>
      </c>
      <c r="J18" s="29" t="s">
        <v>11</v>
      </c>
      <c r="K18" s="41">
        <v>0.4</v>
      </c>
      <c r="L18" s="27" t="s">
        <v>72</v>
      </c>
      <c r="M18" s="41">
        <f>M23*4</f>
        <v>0</v>
      </c>
      <c r="N18" s="27" t="s">
        <v>73</v>
      </c>
      <c r="O18" s="31" t="s">
        <v>151</v>
      </c>
      <c r="P18" s="31">
        <v>1116</v>
      </c>
      <c r="Q18" s="41">
        <v>1.08</v>
      </c>
      <c r="R18" s="29">
        <f>M18*P18*Q18</f>
        <v>0</v>
      </c>
      <c r="S18" s="21"/>
    </row>
    <row r="19" spans="1:19" s="3" customFormat="1" ht="15.6" x14ac:dyDescent="0.3">
      <c r="A19" s="25">
        <v>2</v>
      </c>
      <c r="B19" s="45" t="s">
        <v>76</v>
      </c>
      <c r="C19" s="41" t="s">
        <v>11</v>
      </c>
      <c r="D19" s="41" t="s">
        <v>11</v>
      </c>
      <c r="E19" s="41" t="s">
        <v>11</v>
      </c>
      <c r="F19" s="41" t="s">
        <v>11</v>
      </c>
      <c r="G19" s="41" t="s">
        <v>11</v>
      </c>
      <c r="H19" s="41" t="s">
        <v>11</v>
      </c>
      <c r="I19" s="41" t="s">
        <v>11</v>
      </c>
      <c r="J19" s="41" t="s">
        <v>11</v>
      </c>
      <c r="K19" s="41" t="s">
        <v>11</v>
      </c>
      <c r="L19" s="41" t="s">
        <v>11</v>
      </c>
      <c r="M19" s="41" t="s">
        <v>11</v>
      </c>
      <c r="N19" s="41" t="s">
        <v>11</v>
      </c>
      <c r="O19" s="41" t="s">
        <v>11</v>
      </c>
      <c r="P19" s="41" t="s">
        <v>11</v>
      </c>
      <c r="Q19" s="41" t="s">
        <v>11</v>
      </c>
      <c r="R19" s="41" t="s">
        <v>11</v>
      </c>
      <c r="S19" s="21"/>
    </row>
    <row r="20" spans="1:19" ht="46.8" x14ac:dyDescent="0.3">
      <c r="A20" s="26" t="s">
        <v>24</v>
      </c>
      <c r="B20" s="15" t="s">
        <v>77</v>
      </c>
      <c r="C20" s="41" t="s">
        <v>11</v>
      </c>
      <c r="D20" s="27" t="s">
        <v>11</v>
      </c>
      <c r="E20" s="41" t="s">
        <v>11</v>
      </c>
      <c r="F20" s="27" t="s">
        <v>11</v>
      </c>
      <c r="G20" s="28" t="s">
        <v>11</v>
      </c>
      <c r="H20" s="41" t="s">
        <v>11</v>
      </c>
      <c r="I20" s="41" t="s">
        <v>11</v>
      </c>
      <c r="J20" s="29" t="s">
        <v>11</v>
      </c>
      <c r="K20" s="41">
        <v>10</v>
      </c>
      <c r="L20" s="27" t="s">
        <v>78</v>
      </c>
      <c r="M20" s="41"/>
      <c r="N20" s="27" t="s">
        <v>73</v>
      </c>
      <c r="O20" s="28" t="s">
        <v>79</v>
      </c>
      <c r="P20" s="41">
        <v>2320</v>
      </c>
      <c r="Q20" s="41">
        <v>1</v>
      </c>
      <c r="R20" s="29">
        <f t="shared" ref="R20:R29" si="0">M20*P20*Q20</f>
        <v>0</v>
      </c>
    </row>
    <row r="21" spans="1:19" ht="46.8" x14ac:dyDescent="0.3">
      <c r="A21" s="26" t="s">
        <v>25</v>
      </c>
      <c r="B21" s="15" t="s">
        <v>77</v>
      </c>
      <c r="C21" s="41" t="s">
        <v>11</v>
      </c>
      <c r="D21" s="27" t="s">
        <v>11</v>
      </c>
      <c r="E21" s="41" t="s">
        <v>11</v>
      </c>
      <c r="F21" s="27" t="s">
        <v>11</v>
      </c>
      <c r="G21" s="28" t="s">
        <v>11</v>
      </c>
      <c r="H21" s="41" t="s">
        <v>11</v>
      </c>
      <c r="I21" s="41" t="s">
        <v>11</v>
      </c>
      <c r="J21" s="29" t="s">
        <v>11</v>
      </c>
      <c r="K21" s="41">
        <v>10</v>
      </c>
      <c r="L21" s="27" t="s">
        <v>80</v>
      </c>
      <c r="M21" s="41">
        <v>1.4</v>
      </c>
      <c r="N21" s="27" t="s">
        <v>73</v>
      </c>
      <c r="O21" s="28" t="s">
        <v>81</v>
      </c>
      <c r="P21" s="41">
        <v>2703</v>
      </c>
      <c r="Q21" s="41">
        <v>1</v>
      </c>
      <c r="R21" s="29">
        <f t="shared" si="0"/>
        <v>3784.2</v>
      </c>
    </row>
    <row r="22" spans="1:19" ht="46.8" x14ac:dyDescent="0.3">
      <c r="A22" s="26" t="s">
        <v>26</v>
      </c>
      <c r="B22" s="15" t="s">
        <v>77</v>
      </c>
      <c r="C22" s="41" t="s">
        <v>11</v>
      </c>
      <c r="D22" s="27" t="s">
        <v>11</v>
      </c>
      <c r="E22" s="41" t="s">
        <v>11</v>
      </c>
      <c r="F22" s="27" t="s">
        <v>11</v>
      </c>
      <c r="G22" s="28" t="s">
        <v>11</v>
      </c>
      <c r="H22" s="41" t="s">
        <v>11</v>
      </c>
      <c r="I22" s="41" t="s">
        <v>11</v>
      </c>
      <c r="J22" s="29" t="s">
        <v>11</v>
      </c>
      <c r="K22" s="41">
        <v>0.4</v>
      </c>
      <c r="L22" s="27" t="s">
        <v>78</v>
      </c>
      <c r="M22" s="41"/>
      <c r="N22" s="27" t="s">
        <v>73</v>
      </c>
      <c r="O22" s="28" t="s">
        <v>82</v>
      </c>
      <c r="P22" s="41">
        <v>1388</v>
      </c>
      <c r="Q22" s="41">
        <v>1</v>
      </c>
      <c r="R22" s="29">
        <f t="shared" si="0"/>
        <v>0</v>
      </c>
    </row>
    <row r="23" spans="1:19" ht="46.8" x14ac:dyDescent="0.3">
      <c r="A23" s="26" t="s">
        <v>27</v>
      </c>
      <c r="B23" s="15" t="s">
        <v>77</v>
      </c>
      <c r="C23" s="41" t="s">
        <v>11</v>
      </c>
      <c r="D23" s="27" t="s">
        <v>11</v>
      </c>
      <c r="E23" s="41" t="s">
        <v>11</v>
      </c>
      <c r="F23" s="27" t="s">
        <v>11</v>
      </c>
      <c r="G23" s="28" t="s">
        <v>11</v>
      </c>
      <c r="H23" s="41" t="s">
        <v>11</v>
      </c>
      <c r="I23" s="41" t="s">
        <v>11</v>
      </c>
      <c r="J23" s="29" t="s">
        <v>11</v>
      </c>
      <c r="K23" s="41">
        <v>0.4</v>
      </c>
      <c r="L23" s="27" t="s">
        <v>80</v>
      </c>
      <c r="M23" s="41">
        <v>0</v>
      </c>
      <c r="N23" s="27" t="s">
        <v>73</v>
      </c>
      <c r="O23" s="28" t="s">
        <v>83</v>
      </c>
      <c r="P23" s="41">
        <v>1771</v>
      </c>
      <c r="Q23" s="41">
        <v>1</v>
      </c>
      <c r="R23" s="29">
        <f t="shared" si="0"/>
        <v>0</v>
      </c>
    </row>
    <row r="24" spans="1:19" ht="15.6" x14ac:dyDescent="0.3">
      <c r="A24" s="30">
        <v>3</v>
      </c>
      <c r="B24" s="14" t="s">
        <v>84</v>
      </c>
      <c r="C24" s="41" t="s">
        <v>11</v>
      </c>
      <c r="D24" s="41" t="s">
        <v>11</v>
      </c>
      <c r="E24" s="41" t="s">
        <v>11</v>
      </c>
      <c r="F24" s="41" t="s">
        <v>11</v>
      </c>
      <c r="G24" s="41" t="s">
        <v>11</v>
      </c>
      <c r="H24" s="41" t="s">
        <v>11</v>
      </c>
      <c r="I24" s="41" t="s">
        <v>11</v>
      </c>
      <c r="J24" s="41" t="s">
        <v>11</v>
      </c>
      <c r="K24" s="41" t="s">
        <v>11</v>
      </c>
      <c r="L24" s="41" t="s">
        <v>11</v>
      </c>
      <c r="M24" s="41" t="s">
        <v>11</v>
      </c>
      <c r="N24" s="41" t="s">
        <v>11</v>
      </c>
      <c r="O24" s="41" t="s">
        <v>11</v>
      </c>
      <c r="P24" s="41" t="s">
        <v>11</v>
      </c>
      <c r="Q24" s="41" t="s">
        <v>11</v>
      </c>
      <c r="R24" s="41" t="s">
        <v>11</v>
      </c>
    </row>
    <row r="25" spans="1:19" ht="46.8" x14ac:dyDescent="0.3">
      <c r="A25" s="26" t="s">
        <v>28</v>
      </c>
      <c r="B25" s="5" t="s">
        <v>85</v>
      </c>
      <c r="C25" s="41" t="s">
        <v>11</v>
      </c>
      <c r="D25" s="27" t="s">
        <v>11</v>
      </c>
      <c r="E25" s="41" t="s">
        <v>11</v>
      </c>
      <c r="F25" s="31" t="s">
        <v>11</v>
      </c>
      <c r="G25" s="31" t="s">
        <v>11</v>
      </c>
      <c r="H25" s="31" t="s">
        <v>11</v>
      </c>
      <c r="I25" s="41" t="s">
        <v>11</v>
      </c>
      <c r="J25" s="29" t="s">
        <v>11</v>
      </c>
      <c r="K25" s="41"/>
      <c r="L25" s="27"/>
      <c r="M25" s="41"/>
      <c r="N25" s="31" t="s">
        <v>86</v>
      </c>
      <c r="O25" s="31" t="s">
        <v>87</v>
      </c>
      <c r="P25" s="31">
        <v>1.3</v>
      </c>
      <c r="Q25" s="41">
        <v>1</v>
      </c>
      <c r="R25" s="29">
        <f t="shared" si="0"/>
        <v>0</v>
      </c>
    </row>
    <row r="26" spans="1:19" ht="46.8" x14ac:dyDescent="0.3">
      <c r="A26" s="26" t="s">
        <v>88</v>
      </c>
      <c r="B26" s="5" t="s">
        <v>89</v>
      </c>
      <c r="C26" s="41" t="s">
        <v>11</v>
      </c>
      <c r="D26" s="27" t="s">
        <v>11</v>
      </c>
      <c r="E26" s="41" t="s">
        <v>11</v>
      </c>
      <c r="F26" s="31" t="s">
        <v>11</v>
      </c>
      <c r="G26" s="31" t="s">
        <v>11</v>
      </c>
      <c r="H26" s="31" t="s">
        <v>11</v>
      </c>
      <c r="I26" s="41" t="s">
        <v>11</v>
      </c>
      <c r="J26" s="29" t="s">
        <v>11</v>
      </c>
      <c r="K26" s="41"/>
      <c r="L26" s="27"/>
      <c r="M26" s="41"/>
      <c r="N26" s="31" t="s">
        <v>86</v>
      </c>
      <c r="O26" s="31" t="s">
        <v>90</v>
      </c>
      <c r="P26" s="31">
        <v>2.3199999999999998</v>
      </c>
      <c r="Q26" s="41">
        <v>1</v>
      </c>
      <c r="R26" s="29">
        <f t="shared" si="0"/>
        <v>0</v>
      </c>
    </row>
    <row r="27" spans="1:19" ht="46.8" x14ac:dyDescent="0.3">
      <c r="A27" s="26" t="s">
        <v>91</v>
      </c>
      <c r="B27" s="5" t="s">
        <v>92</v>
      </c>
      <c r="C27" s="41" t="s">
        <v>11</v>
      </c>
      <c r="D27" s="27" t="s">
        <v>11</v>
      </c>
      <c r="E27" s="41" t="s">
        <v>11</v>
      </c>
      <c r="F27" s="31" t="s">
        <v>11</v>
      </c>
      <c r="G27" s="31" t="s">
        <v>11</v>
      </c>
      <c r="H27" s="31" t="s">
        <v>11</v>
      </c>
      <c r="I27" s="31" t="s">
        <v>11</v>
      </c>
      <c r="J27" s="29" t="s">
        <v>11</v>
      </c>
      <c r="K27" s="41"/>
      <c r="L27" s="27"/>
      <c r="M27" s="41"/>
      <c r="N27" s="31" t="s">
        <v>93</v>
      </c>
      <c r="O27" s="31" t="s">
        <v>94</v>
      </c>
      <c r="P27" s="31">
        <v>30</v>
      </c>
      <c r="Q27" s="31">
        <v>1</v>
      </c>
      <c r="R27" s="29">
        <f t="shared" si="0"/>
        <v>0</v>
      </c>
    </row>
    <row r="28" spans="1:19" ht="78" x14ac:dyDescent="0.3">
      <c r="A28" s="26" t="s">
        <v>95</v>
      </c>
      <c r="B28" s="5" t="s">
        <v>96</v>
      </c>
      <c r="C28" s="41" t="s">
        <v>11</v>
      </c>
      <c r="D28" s="27" t="s">
        <v>11</v>
      </c>
      <c r="E28" s="41" t="s">
        <v>11</v>
      </c>
      <c r="F28" s="31" t="s">
        <v>11</v>
      </c>
      <c r="G28" s="31" t="s">
        <v>11</v>
      </c>
      <c r="H28" s="31" t="s">
        <v>11</v>
      </c>
      <c r="I28" s="31" t="s">
        <v>11</v>
      </c>
      <c r="J28" s="29" t="s">
        <v>11</v>
      </c>
      <c r="K28" s="41"/>
      <c r="L28" s="27"/>
      <c r="M28" s="41"/>
      <c r="N28" s="31" t="s">
        <v>93</v>
      </c>
      <c r="O28" s="31" t="s">
        <v>97</v>
      </c>
      <c r="P28" s="31">
        <v>261</v>
      </c>
      <c r="Q28" s="31">
        <v>1</v>
      </c>
      <c r="R28" s="29">
        <f t="shared" si="0"/>
        <v>0</v>
      </c>
    </row>
    <row r="29" spans="1:19" ht="46.8" x14ac:dyDescent="0.3">
      <c r="A29" s="26" t="s">
        <v>98</v>
      </c>
      <c r="B29" s="5" t="s">
        <v>99</v>
      </c>
      <c r="C29" s="41" t="s">
        <v>11</v>
      </c>
      <c r="D29" s="27" t="s">
        <v>11</v>
      </c>
      <c r="E29" s="41" t="s">
        <v>11</v>
      </c>
      <c r="F29" s="31" t="s">
        <v>11</v>
      </c>
      <c r="G29" s="31" t="s">
        <v>11</v>
      </c>
      <c r="H29" s="31" t="s">
        <v>11</v>
      </c>
      <c r="I29" s="31" t="s">
        <v>11</v>
      </c>
      <c r="J29" s="29" t="s">
        <v>11</v>
      </c>
      <c r="K29" s="41"/>
      <c r="L29" s="27"/>
      <c r="M29" s="41"/>
      <c r="N29" s="31" t="s">
        <v>100</v>
      </c>
      <c r="O29" s="31" t="s">
        <v>101</v>
      </c>
      <c r="P29" s="31">
        <v>6.9</v>
      </c>
      <c r="Q29" s="31">
        <v>1.18</v>
      </c>
      <c r="R29" s="29">
        <f t="shared" si="0"/>
        <v>0</v>
      </c>
    </row>
    <row r="30" spans="1:19" ht="31.2" x14ac:dyDescent="0.3">
      <c r="A30" s="26" t="s">
        <v>102</v>
      </c>
      <c r="B30" s="5" t="s">
        <v>103</v>
      </c>
      <c r="C30" s="41" t="s">
        <v>11</v>
      </c>
      <c r="D30" s="27" t="s">
        <v>11</v>
      </c>
      <c r="E30" s="41" t="s">
        <v>11</v>
      </c>
      <c r="F30" s="31" t="s">
        <v>11</v>
      </c>
      <c r="G30" s="31" t="s">
        <v>11</v>
      </c>
      <c r="H30" s="31" t="s">
        <v>11</v>
      </c>
      <c r="I30" s="31" t="s">
        <v>11</v>
      </c>
      <c r="J30" s="29" t="s">
        <v>11</v>
      </c>
      <c r="K30" s="41"/>
      <c r="L30" s="27"/>
      <c r="M30" s="41"/>
      <c r="N30" s="31" t="s">
        <v>104</v>
      </c>
      <c r="O30" s="31" t="s">
        <v>105</v>
      </c>
      <c r="P30" s="31">
        <v>6890</v>
      </c>
      <c r="Q30" s="31">
        <v>1.04</v>
      </c>
      <c r="R30" s="29">
        <f>M30*P30*Q30</f>
        <v>0</v>
      </c>
    </row>
    <row r="31" spans="1:19" ht="15.6" x14ac:dyDescent="0.3">
      <c r="A31" s="30">
        <v>4</v>
      </c>
      <c r="B31" s="16" t="s">
        <v>106</v>
      </c>
      <c r="C31" s="41" t="s">
        <v>11</v>
      </c>
      <c r="D31" s="41" t="s">
        <v>11</v>
      </c>
      <c r="E31" s="41" t="s">
        <v>11</v>
      </c>
      <c r="F31" s="41" t="s">
        <v>11</v>
      </c>
      <c r="G31" s="41" t="s">
        <v>11</v>
      </c>
      <c r="H31" s="41" t="s">
        <v>11</v>
      </c>
      <c r="I31" s="41" t="s">
        <v>11</v>
      </c>
      <c r="J31" s="41" t="s">
        <v>11</v>
      </c>
      <c r="K31" s="41" t="s">
        <v>11</v>
      </c>
      <c r="L31" s="41" t="s">
        <v>11</v>
      </c>
      <c r="M31" s="41" t="s">
        <v>11</v>
      </c>
      <c r="N31" s="41" t="s">
        <v>11</v>
      </c>
      <c r="O31" s="41" t="s">
        <v>11</v>
      </c>
      <c r="P31" s="41" t="s">
        <v>11</v>
      </c>
      <c r="Q31" s="41" t="s">
        <v>11</v>
      </c>
      <c r="R31" s="41" t="s">
        <v>11</v>
      </c>
    </row>
    <row r="32" spans="1:19" ht="15.6" x14ac:dyDescent="0.3">
      <c r="A32" s="26" t="s">
        <v>29</v>
      </c>
      <c r="B32" s="5" t="s">
        <v>107</v>
      </c>
      <c r="C32" s="41" t="s">
        <v>11</v>
      </c>
      <c r="D32" s="27" t="s">
        <v>11</v>
      </c>
      <c r="E32" s="41" t="s">
        <v>11</v>
      </c>
      <c r="F32" s="31" t="s">
        <v>11</v>
      </c>
      <c r="G32" s="31" t="s">
        <v>11</v>
      </c>
      <c r="H32" s="31" t="s">
        <v>11</v>
      </c>
      <c r="I32" s="31" t="s">
        <v>11</v>
      </c>
      <c r="J32" s="29" t="s">
        <v>11</v>
      </c>
      <c r="K32" s="41"/>
      <c r="L32" s="27"/>
      <c r="M32" s="41"/>
      <c r="N32" s="31" t="s">
        <v>10</v>
      </c>
      <c r="O32" s="31" t="s">
        <v>108</v>
      </c>
      <c r="P32" s="31">
        <v>162</v>
      </c>
      <c r="Q32" s="31">
        <v>1.02</v>
      </c>
      <c r="R32" s="29">
        <f t="shared" ref="R32:R33" si="1">M32*P32*Q32</f>
        <v>0</v>
      </c>
    </row>
    <row r="33" spans="1:18" ht="15.6" x14ac:dyDescent="0.3">
      <c r="A33" s="26" t="s">
        <v>109</v>
      </c>
      <c r="B33" s="5" t="s">
        <v>107</v>
      </c>
      <c r="C33" s="41" t="s">
        <v>11</v>
      </c>
      <c r="D33" s="27" t="s">
        <v>11</v>
      </c>
      <c r="E33" s="41" t="s">
        <v>11</v>
      </c>
      <c r="F33" s="31" t="s">
        <v>11</v>
      </c>
      <c r="G33" s="31" t="s">
        <v>11</v>
      </c>
      <c r="H33" s="31" t="s">
        <v>11</v>
      </c>
      <c r="I33" s="31" t="s">
        <v>11</v>
      </c>
      <c r="J33" s="29" t="s">
        <v>11</v>
      </c>
      <c r="K33" s="41"/>
      <c r="L33" s="27"/>
      <c r="M33" s="41"/>
      <c r="N33" s="31" t="s">
        <v>10</v>
      </c>
      <c r="O33" s="31" t="s">
        <v>110</v>
      </c>
      <c r="P33" s="31">
        <v>56</v>
      </c>
      <c r="Q33" s="31">
        <v>1.02</v>
      </c>
      <c r="R33" s="29">
        <f t="shared" si="1"/>
        <v>0</v>
      </c>
    </row>
    <row r="34" spans="1:18" ht="15.6" x14ac:dyDescent="0.3">
      <c r="A34" s="30">
        <v>5</v>
      </c>
      <c r="B34" s="46" t="s">
        <v>111</v>
      </c>
      <c r="C34" s="41" t="s">
        <v>11</v>
      </c>
      <c r="D34" s="41" t="s">
        <v>11</v>
      </c>
      <c r="E34" s="41" t="s">
        <v>11</v>
      </c>
      <c r="F34" s="41" t="s">
        <v>11</v>
      </c>
      <c r="G34" s="41" t="s">
        <v>11</v>
      </c>
      <c r="H34" s="41" t="s">
        <v>11</v>
      </c>
      <c r="I34" s="41" t="s">
        <v>11</v>
      </c>
      <c r="J34" s="41" t="s">
        <v>11</v>
      </c>
      <c r="K34" s="41" t="s">
        <v>11</v>
      </c>
      <c r="L34" s="41" t="s">
        <v>11</v>
      </c>
      <c r="M34" s="41" t="s">
        <v>11</v>
      </c>
      <c r="N34" s="41" t="s">
        <v>11</v>
      </c>
      <c r="O34" s="41" t="s">
        <v>11</v>
      </c>
      <c r="P34" s="41" t="s">
        <v>11</v>
      </c>
      <c r="Q34" s="41" t="s">
        <v>11</v>
      </c>
      <c r="R34" s="41" t="s">
        <v>11</v>
      </c>
    </row>
    <row r="35" spans="1:18" ht="46.8" x14ac:dyDescent="0.3">
      <c r="A35" s="26" t="s">
        <v>30</v>
      </c>
      <c r="B35" s="15" t="s">
        <v>112</v>
      </c>
      <c r="C35" s="41" t="s">
        <v>11</v>
      </c>
      <c r="D35" s="27" t="s">
        <v>11</v>
      </c>
      <c r="E35" s="41" t="s">
        <v>11</v>
      </c>
      <c r="F35" s="31" t="s">
        <v>11</v>
      </c>
      <c r="G35" s="31" t="s">
        <v>11</v>
      </c>
      <c r="H35" s="31" t="s">
        <v>11</v>
      </c>
      <c r="I35" s="31" t="s">
        <v>11</v>
      </c>
      <c r="J35" s="29" t="s">
        <v>11</v>
      </c>
      <c r="K35" s="41"/>
      <c r="L35" s="27" t="s">
        <v>113</v>
      </c>
      <c r="M35" s="41"/>
      <c r="N35" s="31" t="s">
        <v>114</v>
      </c>
      <c r="O35" s="31" t="s">
        <v>115</v>
      </c>
      <c r="P35" s="31">
        <v>15329</v>
      </c>
      <c r="Q35" s="31">
        <v>1.08</v>
      </c>
      <c r="R35" s="29">
        <f>M35*P35*Q35</f>
        <v>0</v>
      </c>
    </row>
    <row r="36" spans="1:18" ht="46.8" x14ac:dyDescent="0.3">
      <c r="A36" s="26" t="s">
        <v>31</v>
      </c>
      <c r="B36" s="15" t="s">
        <v>112</v>
      </c>
      <c r="C36" s="41" t="s">
        <v>11</v>
      </c>
      <c r="D36" s="27" t="s">
        <v>11</v>
      </c>
      <c r="E36" s="41" t="s">
        <v>11</v>
      </c>
      <c r="F36" s="31" t="s">
        <v>11</v>
      </c>
      <c r="G36" s="31" t="s">
        <v>11</v>
      </c>
      <c r="H36" s="31" t="s">
        <v>11</v>
      </c>
      <c r="I36" s="31" t="s">
        <v>11</v>
      </c>
      <c r="J36" s="29" t="s">
        <v>11</v>
      </c>
      <c r="K36" s="41"/>
      <c r="L36" s="27" t="s">
        <v>116</v>
      </c>
      <c r="M36" s="41"/>
      <c r="N36" s="31" t="s">
        <v>114</v>
      </c>
      <c r="O36" s="31" t="s">
        <v>117</v>
      </c>
      <c r="P36" s="31">
        <v>18517</v>
      </c>
      <c r="Q36" s="31">
        <v>1.08</v>
      </c>
      <c r="R36" s="29">
        <f t="shared" ref="R36:R43" si="2">M36*P36*Q36</f>
        <v>0</v>
      </c>
    </row>
    <row r="37" spans="1:18" ht="46.8" x14ac:dyDescent="0.3">
      <c r="A37" s="26" t="s">
        <v>32</v>
      </c>
      <c r="B37" s="15" t="s">
        <v>112</v>
      </c>
      <c r="C37" s="41" t="s">
        <v>11</v>
      </c>
      <c r="D37" s="27" t="s">
        <v>11</v>
      </c>
      <c r="E37" s="41" t="s">
        <v>11</v>
      </c>
      <c r="F37" s="31" t="s">
        <v>11</v>
      </c>
      <c r="G37" s="31" t="s">
        <v>11</v>
      </c>
      <c r="H37" s="31" t="s">
        <v>11</v>
      </c>
      <c r="I37" s="31" t="s">
        <v>11</v>
      </c>
      <c r="J37" s="29" t="s">
        <v>11</v>
      </c>
      <c r="K37" s="41"/>
      <c r="L37" s="27" t="s">
        <v>118</v>
      </c>
      <c r="M37" s="41"/>
      <c r="N37" s="31" t="s">
        <v>114</v>
      </c>
      <c r="O37" s="31" t="s">
        <v>119</v>
      </c>
      <c r="P37" s="31">
        <v>23088</v>
      </c>
      <c r="Q37" s="31">
        <v>1.08</v>
      </c>
      <c r="R37" s="29">
        <f t="shared" si="2"/>
        <v>0</v>
      </c>
    </row>
    <row r="38" spans="1:18" ht="46.8" x14ac:dyDescent="0.3">
      <c r="A38" s="26" t="s">
        <v>33</v>
      </c>
      <c r="B38" s="15" t="s">
        <v>112</v>
      </c>
      <c r="C38" s="41" t="s">
        <v>11</v>
      </c>
      <c r="D38" s="27" t="s">
        <v>11</v>
      </c>
      <c r="E38" s="41" t="s">
        <v>11</v>
      </c>
      <c r="F38" s="31" t="s">
        <v>11</v>
      </c>
      <c r="G38" s="31" t="s">
        <v>11</v>
      </c>
      <c r="H38" s="31" t="s">
        <v>11</v>
      </c>
      <c r="I38" s="31" t="s">
        <v>11</v>
      </c>
      <c r="J38" s="29" t="s">
        <v>11</v>
      </c>
      <c r="K38" s="41"/>
      <c r="L38" s="27" t="s">
        <v>120</v>
      </c>
      <c r="M38" s="41"/>
      <c r="N38" s="31" t="s">
        <v>114</v>
      </c>
      <c r="O38" s="31" t="s">
        <v>121</v>
      </c>
      <c r="P38" s="31">
        <v>23636</v>
      </c>
      <c r="Q38" s="31">
        <v>1.08</v>
      </c>
      <c r="R38" s="29">
        <f t="shared" si="2"/>
        <v>0</v>
      </c>
    </row>
    <row r="39" spans="1:18" ht="46.8" x14ac:dyDescent="0.3">
      <c r="A39" s="26" t="s">
        <v>122</v>
      </c>
      <c r="B39" s="15" t="s">
        <v>112</v>
      </c>
      <c r="C39" s="41" t="s">
        <v>11</v>
      </c>
      <c r="D39" s="27" t="s">
        <v>11</v>
      </c>
      <c r="E39" s="41" t="s">
        <v>11</v>
      </c>
      <c r="F39" s="31" t="s">
        <v>11</v>
      </c>
      <c r="G39" s="31" t="s">
        <v>11</v>
      </c>
      <c r="H39" s="31" t="s">
        <v>11</v>
      </c>
      <c r="I39" s="31" t="s">
        <v>11</v>
      </c>
      <c r="J39" s="29" t="s">
        <v>11</v>
      </c>
      <c r="K39" s="41"/>
      <c r="L39" s="27" t="s">
        <v>123</v>
      </c>
      <c r="M39" s="41"/>
      <c r="N39" s="31" t="s">
        <v>114</v>
      </c>
      <c r="O39" s="31" t="s">
        <v>124</v>
      </c>
      <c r="P39" s="31">
        <v>41090</v>
      </c>
      <c r="Q39" s="31">
        <v>1.08</v>
      </c>
      <c r="R39" s="29">
        <f t="shared" si="2"/>
        <v>0</v>
      </c>
    </row>
    <row r="40" spans="1:18" ht="46.8" x14ac:dyDescent="0.3">
      <c r="A40" s="26" t="s">
        <v>125</v>
      </c>
      <c r="B40" s="15" t="s">
        <v>112</v>
      </c>
      <c r="C40" s="41" t="s">
        <v>11</v>
      </c>
      <c r="D40" s="27" t="s">
        <v>11</v>
      </c>
      <c r="E40" s="41" t="s">
        <v>11</v>
      </c>
      <c r="F40" s="31" t="s">
        <v>11</v>
      </c>
      <c r="G40" s="31" t="s">
        <v>11</v>
      </c>
      <c r="H40" s="31" t="s">
        <v>11</v>
      </c>
      <c r="I40" s="31" t="s">
        <v>11</v>
      </c>
      <c r="J40" s="29" t="s">
        <v>11</v>
      </c>
      <c r="K40" s="41"/>
      <c r="L40" s="27" t="s">
        <v>126</v>
      </c>
      <c r="M40" s="41"/>
      <c r="N40" s="31" t="s">
        <v>114</v>
      </c>
      <c r="O40" s="31" t="s">
        <v>127</v>
      </c>
      <c r="P40" s="31">
        <v>53502</v>
      </c>
      <c r="Q40" s="31">
        <v>1.08</v>
      </c>
      <c r="R40" s="29">
        <f t="shared" si="2"/>
        <v>0</v>
      </c>
    </row>
    <row r="41" spans="1:18" ht="46.8" x14ac:dyDescent="0.3">
      <c r="A41" s="26" t="s">
        <v>128</v>
      </c>
      <c r="B41" s="15" t="s">
        <v>112</v>
      </c>
      <c r="C41" s="41" t="s">
        <v>11</v>
      </c>
      <c r="D41" s="27" t="s">
        <v>11</v>
      </c>
      <c r="E41" s="41" t="s">
        <v>11</v>
      </c>
      <c r="F41" s="31" t="s">
        <v>11</v>
      </c>
      <c r="G41" s="31" t="s">
        <v>11</v>
      </c>
      <c r="H41" s="31" t="s">
        <v>11</v>
      </c>
      <c r="I41" s="31" t="s">
        <v>11</v>
      </c>
      <c r="J41" s="29" t="s">
        <v>11</v>
      </c>
      <c r="K41" s="41"/>
      <c r="L41" s="27" t="s">
        <v>129</v>
      </c>
      <c r="M41" s="41"/>
      <c r="N41" s="31" t="s">
        <v>114</v>
      </c>
      <c r="O41" s="31" t="s">
        <v>130</v>
      </c>
      <c r="P41" s="31">
        <v>87659</v>
      </c>
      <c r="Q41" s="31">
        <v>1.08</v>
      </c>
      <c r="R41" s="29">
        <f t="shared" si="2"/>
        <v>0</v>
      </c>
    </row>
    <row r="42" spans="1:18" ht="46.8" x14ac:dyDescent="0.3">
      <c r="A42" s="29" t="s">
        <v>131</v>
      </c>
      <c r="B42" s="15" t="s">
        <v>132</v>
      </c>
      <c r="C42" s="29" t="s">
        <v>11</v>
      </c>
      <c r="D42" s="29" t="s">
        <v>11</v>
      </c>
      <c r="E42" s="29" t="s">
        <v>11</v>
      </c>
      <c r="F42" s="6" t="s">
        <v>11</v>
      </c>
      <c r="G42" s="31" t="s">
        <v>11</v>
      </c>
      <c r="H42" s="31" t="s">
        <v>11</v>
      </c>
      <c r="I42" s="31" t="s">
        <v>11</v>
      </c>
      <c r="J42" s="29" t="s">
        <v>11</v>
      </c>
      <c r="K42" s="41"/>
      <c r="L42" s="27"/>
      <c r="M42" s="41"/>
      <c r="N42" s="6" t="s">
        <v>133</v>
      </c>
      <c r="O42" s="31" t="s">
        <v>134</v>
      </c>
      <c r="P42" s="31">
        <v>8</v>
      </c>
      <c r="Q42" s="31">
        <v>1.08</v>
      </c>
      <c r="R42" s="29">
        <f t="shared" si="2"/>
        <v>0</v>
      </c>
    </row>
    <row r="43" spans="1:18" ht="43.2" x14ac:dyDescent="0.3">
      <c r="A43" s="29" t="s">
        <v>135</v>
      </c>
      <c r="B43" s="32" t="s">
        <v>136</v>
      </c>
      <c r="C43" s="40" t="s">
        <v>11</v>
      </c>
      <c r="D43" s="40" t="s">
        <v>11</v>
      </c>
      <c r="E43" s="41" t="s">
        <v>11</v>
      </c>
      <c r="F43" s="31" t="s">
        <v>11</v>
      </c>
      <c r="G43" s="31" t="s">
        <v>11</v>
      </c>
      <c r="H43" s="31" t="s">
        <v>11</v>
      </c>
      <c r="I43" s="31" t="s">
        <v>11</v>
      </c>
      <c r="J43" s="29" t="s">
        <v>11</v>
      </c>
      <c r="K43" s="40" t="s">
        <v>23</v>
      </c>
      <c r="L43" s="27"/>
      <c r="M43" s="40"/>
      <c r="N43" s="31" t="s">
        <v>137</v>
      </c>
      <c r="O43" s="31" t="s">
        <v>138</v>
      </c>
      <c r="P43" s="31">
        <v>1410</v>
      </c>
      <c r="Q43" s="31">
        <v>1.08</v>
      </c>
      <c r="R43" s="29">
        <f t="shared" si="2"/>
        <v>0</v>
      </c>
    </row>
    <row r="44" spans="1:18" ht="15.6" x14ac:dyDescent="0.3">
      <c r="A44" s="30">
        <v>6</v>
      </c>
      <c r="B44" s="14" t="s">
        <v>139</v>
      </c>
      <c r="C44" s="41" t="s">
        <v>11</v>
      </c>
      <c r="D44" s="41" t="s">
        <v>11</v>
      </c>
      <c r="E44" s="41" t="s">
        <v>11</v>
      </c>
      <c r="F44" s="41" t="s">
        <v>11</v>
      </c>
      <c r="G44" s="41" t="s">
        <v>11</v>
      </c>
      <c r="H44" s="41" t="s">
        <v>11</v>
      </c>
      <c r="I44" s="41" t="s">
        <v>11</v>
      </c>
      <c r="J44" s="41" t="s">
        <v>11</v>
      </c>
      <c r="K44" s="41" t="s">
        <v>11</v>
      </c>
      <c r="L44" s="41" t="s">
        <v>11</v>
      </c>
      <c r="M44" s="41" t="s">
        <v>11</v>
      </c>
      <c r="N44" s="41" t="s">
        <v>11</v>
      </c>
      <c r="O44" s="41" t="s">
        <v>11</v>
      </c>
      <c r="P44" s="41" t="s">
        <v>11</v>
      </c>
      <c r="Q44" s="41" t="s">
        <v>11</v>
      </c>
      <c r="R44" s="41" t="s">
        <v>11</v>
      </c>
    </row>
    <row r="45" spans="1:18" ht="46.8" x14ac:dyDescent="0.3">
      <c r="A45" s="26" t="s">
        <v>140</v>
      </c>
      <c r="B45" s="15" t="s">
        <v>141</v>
      </c>
      <c r="C45" s="41" t="s">
        <v>11</v>
      </c>
      <c r="D45" s="27" t="s">
        <v>11</v>
      </c>
      <c r="E45" s="41" t="s">
        <v>11</v>
      </c>
      <c r="F45" s="31" t="s">
        <v>11</v>
      </c>
      <c r="G45" s="31" t="s">
        <v>11</v>
      </c>
      <c r="H45" s="31" t="s">
        <v>11</v>
      </c>
      <c r="I45" s="31" t="s">
        <v>11</v>
      </c>
      <c r="J45" s="29" t="s">
        <v>11</v>
      </c>
      <c r="K45" s="41">
        <v>35</v>
      </c>
      <c r="L45" s="27"/>
      <c r="M45" s="41"/>
      <c r="N45" s="31" t="s">
        <v>114</v>
      </c>
      <c r="O45" s="31" t="s">
        <v>142</v>
      </c>
      <c r="P45" s="31">
        <v>563</v>
      </c>
      <c r="Q45" s="31">
        <v>1</v>
      </c>
      <c r="R45" s="29">
        <f>M45*P45*Q45</f>
        <v>0</v>
      </c>
    </row>
    <row r="46" spans="1:18" ht="46.8" x14ac:dyDescent="0.3">
      <c r="A46" s="26" t="s">
        <v>143</v>
      </c>
      <c r="B46" s="15" t="s">
        <v>144</v>
      </c>
      <c r="C46" s="41" t="s">
        <v>11</v>
      </c>
      <c r="D46" s="27" t="s">
        <v>11</v>
      </c>
      <c r="E46" s="41" t="s">
        <v>11</v>
      </c>
      <c r="F46" s="31" t="s">
        <v>11</v>
      </c>
      <c r="G46" s="31" t="s">
        <v>11</v>
      </c>
      <c r="H46" s="31" t="s">
        <v>11</v>
      </c>
      <c r="I46" s="31" t="s">
        <v>11</v>
      </c>
      <c r="J46" s="29" t="s">
        <v>11</v>
      </c>
      <c r="K46" s="41">
        <v>35</v>
      </c>
      <c r="L46" s="27"/>
      <c r="M46" s="41">
        <v>2.8</v>
      </c>
      <c r="N46" s="31" t="s">
        <v>114</v>
      </c>
      <c r="O46" s="31" t="s">
        <v>145</v>
      </c>
      <c r="P46" s="31">
        <v>167</v>
      </c>
      <c r="Q46" s="31">
        <v>1</v>
      </c>
      <c r="R46" s="29">
        <f t="shared" ref="R46:R47" si="3">M46*P46*Q46</f>
        <v>467.59999999999997</v>
      </c>
    </row>
    <row r="47" spans="1:18" ht="31.8" thickBot="1" x14ac:dyDescent="0.35">
      <c r="A47" s="33" t="s">
        <v>146</v>
      </c>
      <c r="B47" s="17" t="s">
        <v>147</v>
      </c>
      <c r="C47" s="34" t="s">
        <v>11</v>
      </c>
      <c r="D47" s="35" t="s">
        <v>11</v>
      </c>
      <c r="E47" s="34" t="s">
        <v>11</v>
      </c>
      <c r="F47" s="35" t="s">
        <v>11</v>
      </c>
      <c r="G47" s="36" t="s">
        <v>11</v>
      </c>
      <c r="H47" s="36" t="s">
        <v>11</v>
      </c>
      <c r="I47" s="36" t="s">
        <v>11</v>
      </c>
      <c r="J47" s="37" t="s">
        <v>11</v>
      </c>
      <c r="K47" s="34" t="s">
        <v>149</v>
      </c>
      <c r="L47" s="35"/>
      <c r="M47" s="34">
        <v>2.8</v>
      </c>
      <c r="N47" s="35" t="s">
        <v>73</v>
      </c>
      <c r="O47" s="36" t="s">
        <v>148</v>
      </c>
      <c r="P47" s="36">
        <v>611</v>
      </c>
      <c r="Q47" s="36">
        <v>1</v>
      </c>
      <c r="R47" s="37">
        <f t="shared" si="3"/>
        <v>1710.8</v>
      </c>
    </row>
    <row r="48" spans="1:18" ht="31.8" thickTop="1" x14ac:dyDescent="0.3">
      <c r="A48" s="38"/>
      <c r="B48" s="47" t="s">
        <v>150</v>
      </c>
      <c r="C48" s="41" t="s">
        <v>11</v>
      </c>
      <c r="D48" s="41" t="s">
        <v>11</v>
      </c>
      <c r="E48" s="41" t="s">
        <v>11</v>
      </c>
      <c r="F48" s="41" t="s">
        <v>11</v>
      </c>
      <c r="G48" s="41" t="s">
        <v>11</v>
      </c>
      <c r="H48" s="41" t="s">
        <v>11</v>
      </c>
      <c r="I48" s="41" t="s">
        <v>11</v>
      </c>
      <c r="J48" s="39" t="s">
        <v>11</v>
      </c>
      <c r="K48" s="41" t="s">
        <v>11</v>
      </c>
      <c r="L48" s="41" t="s">
        <v>11</v>
      </c>
      <c r="M48" s="41" t="s">
        <v>11</v>
      </c>
      <c r="N48" s="41" t="s">
        <v>11</v>
      </c>
      <c r="O48" s="41" t="s">
        <v>11</v>
      </c>
      <c r="P48" s="41" t="s">
        <v>11</v>
      </c>
      <c r="Q48" s="41" t="s">
        <v>11</v>
      </c>
      <c r="R48" s="39">
        <f>R17+R18+R20+R21+R22+R23+R25+R26+R27+R28+R29+R30+R32+R33+R35+R36+R37+R38+R39+R40+R41+R45+R46+R47</f>
        <v>15200.92</v>
      </c>
    </row>
  </sheetData>
  <mergeCells count="13">
    <mergeCell ref="A4:R5"/>
    <mergeCell ref="S11:S12"/>
    <mergeCell ref="A10:R10"/>
    <mergeCell ref="A11:A14"/>
    <mergeCell ref="B11:B14"/>
    <mergeCell ref="C11:J11"/>
    <mergeCell ref="K11:R11"/>
    <mergeCell ref="C12:J12"/>
    <mergeCell ref="K12:R12"/>
    <mergeCell ref="C13:F13"/>
    <mergeCell ref="G13:J13"/>
    <mergeCell ref="K13:N13"/>
    <mergeCell ref="O13:R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E20"/>
  <sheetViews>
    <sheetView tabSelected="1" view="pageBreakPreview" zoomScaleNormal="100" zoomScaleSheetLayoutView="100" workbookViewId="0">
      <selection activeCell="D3" sqref="D3:D20"/>
    </sheetView>
  </sheetViews>
  <sheetFormatPr defaultColWidth="9.109375" defaultRowHeight="14.4" x14ac:dyDescent="0.3"/>
  <cols>
    <col min="1" max="1" width="7" style="1" customWidth="1"/>
    <col min="2" max="2" width="44" style="1" customWidth="1"/>
    <col min="3" max="4" width="23.44140625" style="1" customWidth="1"/>
    <col min="5" max="16384" width="9.109375" style="1"/>
  </cols>
  <sheetData>
    <row r="1" spans="1:5" ht="27.6" x14ac:dyDescent="0.3">
      <c r="A1" s="48" t="s">
        <v>34</v>
      </c>
      <c r="B1" s="48"/>
      <c r="C1" s="48"/>
      <c r="D1" s="48"/>
    </row>
    <row r="2" spans="1:5" ht="46.8" x14ac:dyDescent="0.3">
      <c r="A2" s="49" t="s">
        <v>15</v>
      </c>
      <c r="B2" s="50" t="s">
        <v>35</v>
      </c>
      <c r="C2" s="51" t="s">
        <v>153</v>
      </c>
      <c r="D2" s="51" t="s">
        <v>18</v>
      </c>
    </row>
    <row r="3" spans="1:5" ht="46.8" x14ac:dyDescent="0.3">
      <c r="A3" s="52" t="s">
        <v>36</v>
      </c>
      <c r="B3" s="53" t="s">
        <v>37</v>
      </c>
      <c r="C3" s="54" t="s">
        <v>11</v>
      </c>
      <c r="D3" s="64">
        <v>15200.92</v>
      </c>
    </row>
    <row r="4" spans="1:5" ht="15.6" x14ac:dyDescent="0.3">
      <c r="A4" s="52" t="s">
        <v>38</v>
      </c>
      <c r="B4" s="53" t="s">
        <v>39</v>
      </c>
      <c r="C4" s="55" t="s">
        <v>11</v>
      </c>
      <c r="D4" s="65">
        <f>D3*0.2</f>
        <v>3040.1840000000002</v>
      </c>
    </row>
    <row r="5" spans="1:5" ht="46.8" x14ac:dyDescent="0.3">
      <c r="A5" s="52" t="s">
        <v>40</v>
      </c>
      <c r="B5" s="56" t="s">
        <v>41</v>
      </c>
      <c r="C5" s="57" t="s">
        <v>11</v>
      </c>
      <c r="D5" s="64">
        <f>D3+D4</f>
        <v>18241.103999999999</v>
      </c>
    </row>
    <row r="6" spans="1:5" ht="46.8" x14ac:dyDescent="0.3">
      <c r="A6" s="52" t="s">
        <v>42</v>
      </c>
      <c r="B6" s="56" t="s">
        <v>43</v>
      </c>
      <c r="C6" s="55" t="s">
        <v>11</v>
      </c>
      <c r="D6" s="65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25753.591797760037</v>
      </c>
    </row>
    <row r="7" spans="1:5" ht="46.8" x14ac:dyDescent="0.3">
      <c r="A7" s="52" t="s">
        <v>44</v>
      </c>
      <c r="B7" s="53" t="s">
        <v>45</v>
      </c>
      <c r="C7" s="58" t="s">
        <v>11</v>
      </c>
      <c r="D7" s="65">
        <v>-56.247399999999992</v>
      </c>
    </row>
    <row r="8" spans="1:5" ht="31.2" x14ac:dyDescent="0.3">
      <c r="A8" s="52" t="s">
        <v>46</v>
      </c>
      <c r="B8" s="53" t="s">
        <v>47</v>
      </c>
      <c r="C8" s="58" t="s">
        <v>11</v>
      </c>
      <c r="D8" s="65">
        <f>D5-D7</f>
        <v>18297.3514</v>
      </c>
    </row>
    <row r="9" spans="1:5" ht="46.8" x14ac:dyDescent="0.3">
      <c r="A9" s="52" t="s">
        <v>48</v>
      </c>
      <c r="B9" s="53" t="s">
        <v>49</v>
      </c>
      <c r="C9" s="58" t="s">
        <v>11</v>
      </c>
      <c r="D9" s="65">
        <f>SUM(D10:D17)</f>
        <v>19650.264555047761</v>
      </c>
    </row>
    <row r="10" spans="1:5" ht="15.6" x14ac:dyDescent="0.3">
      <c r="A10" s="52" t="s">
        <v>50</v>
      </c>
      <c r="B10" s="53" t="s">
        <v>51</v>
      </c>
      <c r="C10" s="58" t="s">
        <v>11</v>
      </c>
      <c r="D10" s="65">
        <v>0</v>
      </c>
      <c r="E10" s="66">
        <v>105.2557</v>
      </c>
    </row>
    <row r="11" spans="1:5" ht="15.6" x14ac:dyDescent="0.3">
      <c r="A11" s="52" t="s">
        <v>52</v>
      </c>
      <c r="B11" s="53" t="s">
        <v>53</v>
      </c>
      <c r="C11" s="58" t="s">
        <v>11</v>
      </c>
      <c r="D11" s="65">
        <v>56.247399999999992</v>
      </c>
      <c r="E11" s="66">
        <v>106.826398641827</v>
      </c>
    </row>
    <row r="12" spans="1:5" ht="15.6" x14ac:dyDescent="0.3">
      <c r="A12" s="52" t="s">
        <v>54</v>
      </c>
      <c r="B12" s="53" t="s">
        <v>55</v>
      </c>
      <c r="C12" s="58" t="s">
        <v>11</v>
      </c>
      <c r="D12" s="65">
        <v>0</v>
      </c>
      <c r="E12" s="66">
        <v>105.56188522495653</v>
      </c>
    </row>
    <row r="13" spans="1:5" ht="15.6" x14ac:dyDescent="0.3">
      <c r="A13" s="52" t="s">
        <v>56</v>
      </c>
      <c r="B13" s="53" t="s">
        <v>57</v>
      </c>
      <c r="C13" s="58" t="s">
        <v>11</v>
      </c>
      <c r="D13" s="65">
        <v>4.0253800000000002</v>
      </c>
      <c r="E13" s="66">
        <v>105.40060895691501</v>
      </c>
    </row>
    <row r="14" spans="1:5" ht="15.6" x14ac:dyDescent="0.3">
      <c r="A14" s="52" t="s">
        <v>58</v>
      </c>
      <c r="B14" s="53" t="s">
        <v>59</v>
      </c>
      <c r="C14" s="58" t="s">
        <v>11</v>
      </c>
      <c r="D14" s="65">
        <v>9.5963191360000017</v>
      </c>
      <c r="E14" s="66">
        <v>105.10035646544816</v>
      </c>
    </row>
    <row r="15" spans="1:5" ht="15.6" x14ac:dyDescent="0.3">
      <c r="A15" s="52" t="s">
        <v>60</v>
      </c>
      <c r="B15" s="53" t="s">
        <v>61</v>
      </c>
      <c r="C15" s="58" t="s">
        <v>11</v>
      </c>
      <c r="D15" s="65">
        <v>29.118543523697305</v>
      </c>
      <c r="E15" s="66">
        <v>104.90017622301767</v>
      </c>
    </row>
    <row r="16" spans="1:5" ht="15.6" x14ac:dyDescent="0.3">
      <c r="A16" s="52" t="s">
        <v>62</v>
      </c>
      <c r="B16" s="53" t="s">
        <v>63</v>
      </c>
      <c r="C16" s="58" t="s">
        <v>11</v>
      </c>
      <c r="D16" s="65">
        <v>19551.276912388064</v>
      </c>
      <c r="E16" s="66">
        <v>104.70002730372529</v>
      </c>
    </row>
    <row r="17" spans="1:5" ht="15.6" x14ac:dyDescent="0.3">
      <c r="A17" s="52" t="s">
        <v>64</v>
      </c>
      <c r="B17" s="53" t="s">
        <v>65</v>
      </c>
      <c r="C17" s="58" t="s">
        <v>11</v>
      </c>
      <c r="D17" s="65">
        <v>0</v>
      </c>
      <c r="E17" s="66">
        <v>104.70002730372529</v>
      </c>
    </row>
    <row r="18" spans="1:5" ht="46.8" x14ac:dyDescent="0.3">
      <c r="A18" s="52">
        <v>8</v>
      </c>
      <c r="B18" s="53" t="s">
        <v>66</v>
      </c>
      <c r="C18" s="58" t="s">
        <v>11</v>
      </c>
      <c r="D18" s="65">
        <f>D6/1000</f>
        <v>25.753591797760038</v>
      </c>
    </row>
    <row r="19" spans="1:5" ht="78" x14ac:dyDescent="0.3">
      <c r="A19" s="52">
        <v>9</v>
      </c>
      <c r="B19" s="53" t="s">
        <v>67</v>
      </c>
      <c r="C19" s="58" t="s">
        <v>11</v>
      </c>
      <c r="D19" s="65">
        <v>0</v>
      </c>
    </row>
    <row r="20" spans="1:5" ht="31.2" x14ac:dyDescent="0.3">
      <c r="A20" s="52">
        <v>10</v>
      </c>
      <c r="B20" s="56" t="s">
        <v>68</v>
      </c>
      <c r="C20" s="57" t="s">
        <v>11</v>
      </c>
      <c r="D20" s="64">
        <f>D18+D19</f>
        <v>25.753591797760038</v>
      </c>
    </row>
  </sheetData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18-1-08-1-08-03-2-1172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cp:lastPrinted>2021-09-16T12:15:39Z</cp:lastPrinted>
  <dcterms:created xsi:type="dcterms:W3CDTF">2021-09-16T12:15:25Z</dcterms:created>
  <dcterms:modified xsi:type="dcterms:W3CDTF">2022-11-01T10:35:33Z</dcterms:modified>
</cp:coreProperties>
</file>