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G_13-1-04-1-08-03-2-302\"/>
    </mc:Choice>
  </mc:AlternateContent>
  <xr:revisionPtr revIDLastSave="0" documentId="13_ncr:1_{678ED8F1-571D-4E91-BCF3-FCE9E1386C3E}" xr6:coauthVersionLast="36" xr6:coauthVersionMax="36" xr10:uidLastSave="{00000000-0000-0000-0000-000000000000}"/>
  <bookViews>
    <workbookView xWindow="0" yWindow="0" windowWidth="11535" windowHeight="903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_xlnm._FilterDatabase" localSheetId="1" hidden="1">'Типовые 2 кв. 2021'!$A$7:$F$287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стоимости'!$A$1:$I$48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4" l="1"/>
  <c r="H33" i="4"/>
  <c r="H34" i="4"/>
  <c r="H31" i="4"/>
  <c r="H40" i="4" l="1"/>
  <c r="J40" i="4" s="1"/>
  <c r="D287" i="5" l="1"/>
  <c r="D286" i="5"/>
  <c r="C33" i="4" l="1"/>
  <c r="E33" i="4" s="1"/>
  <c r="F33" i="4" s="1"/>
  <c r="G33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E17" i="4" s="1"/>
  <c r="F17" i="4" s="1"/>
  <c r="H17" i="4" s="1"/>
  <c r="D217" i="5"/>
  <c r="D216" i="5"/>
  <c r="E18" i="4" s="1"/>
  <c r="F18" i="4" s="1"/>
  <c r="H18" i="4" s="1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E16" i="4" s="1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H23" i="4" s="1"/>
  <c r="C32" i="4" l="1"/>
  <c r="H22" i="4" l="1"/>
  <c r="E32" i="4"/>
  <c r="F32" i="4" s="1"/>
  <c r="G32" i="4" s="1"/>
  <c r="H25" i="4" l="1"/>
  <c r="H26" i="4" s="1"/>
  <c r="C31" i="4" l="1"/>
  <c r="C35" i="4" s="1"/>
  <c r="E35" i="4" s="1"/>
  <c r="F35" i="4" s="1"/>
  <c r="G35" i="4" s="1"/>
  <c r="J26" i="4"/>
  <c r="C36" i="4"/>
  <c r="E36" i="4" s="1"/>
  <c r="F36" i="4" s="1"/>
  <c r="G36" i="4" s="1"/>
  <c r="C39" i="4"/>
  <c r="C37" i="4" l="1"/>
  <c r="E31" i="4"/>
  <c r="F31" i="4" s="1"/>
  <c r="C38" i="4"/>
  <c r="E38" i="4" s="1"/>
  <c r="F38" i="4" s="1"/>
  <c r="G31" i="4"/>
  <c r="G38" i="4" l="1"/>
  <c r="E37" i="4" l="1"/>
  <c r="F37" i="4" s="1"/>
  <c r="C34" i="4"/>
  <c r="E39" i="4"/>
  <c r="G37" i="4" l="1"/>
  <c r="E34" i="4"/>
  <c r="E40" i="4" s="1"/>
  <c r="C40" i="4"/>
  <c r="F39" i="4"/>
  <c r="G39" i="4" s="1"/>
  <c r="F34" i="4" l="1"/>
  <c r="G34" i="4" l="1"/>
  <c r="G40" i="4" s="1"/>
  <c r="F40" i="4"/>
</calcChain>
</file>

<file path=xl/sharedStrings.xml><?xml version="1.0" encoding="utf-8"?>
<sst xmlns="http://schemas.openxmlformats.org/spreadsheetml/2006/main" count="687" uniqueCount="383">
  <si>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</si>
  <si>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</si>
  <si>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</si>
  <si>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</si>
  <si>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</si>
  <si>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</si>
  <si>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</si>
  <si>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</si>
  <si>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</si>
  <si>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</si>
  <si>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</si>
  <si>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</si>
  <si>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</si>
  <si>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</si>
  <si>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</si>
  <si>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</si>
  <si>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</si>
  <si>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</si>
  <si>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</si>
  <si>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</si>
  <si>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</si>
  <si>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</si>
  <si>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</si>
  <si>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</si>
  <si>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</si>
  <si>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</si>
  <si>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</si>
  <si>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</si>
  <si>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</si>
  <si>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</si>
  <si>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</si>
  <si>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</si>
  <si>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</si>
  <si>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</si>
  <si>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</si>
  <si>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</si>
  <si>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</si>
  <si>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</si>
  <si>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</si>
  <si>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</si>
  <si>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</si>
  <si>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</si>
  <si>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</si>
  <si>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</si>
  <si>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</si>
  <si>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</si>
  <si>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</si>
  <si>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</si>
  <si>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</si>
  <si>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</si>
  <si>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</si>
  <si>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</si>
  <si>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</si>
  <si>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</si>
  <si>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</si>
  <si>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</si>
  <si>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</si>
  <si>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</si>
  <si>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</si>
  <si>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</si>
  <si>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</si>
  <si>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</si>
  <si>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</si>
  <si>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</si>
  <si>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</si>
  <si>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</si>
  <si>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</si>
  <si>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</si>
  <si>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</si>
  <si>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</si>
  <si>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</si>
  <si>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</si>
  <si>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</si>
  <si>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</si>
  <si>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</si>
  <si>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</si>
  <si>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</si>
  <si>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</si>
  <si>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</si>
  <si>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</si>
  <si>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</si>
  <si>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</si>
  <si>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</si>
  <si>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</si>
  <si>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</si>
  <si>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</si>
  <si>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</si>
  <si>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</si>
  <si>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</si>
  <si>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</si>
  <si>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</si>
  <si>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</si>
  <si>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</si>
  <si>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</si>
  <si>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</si>
  <si>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</si>
  <si>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</si>
  <si>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</si>
  <si>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</si>
  <si>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</si>
  <si>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</si>
  <si>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</si>
  <si>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</si>
  <si>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</si>
  <si>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</si>
  <si>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</si>
  <si>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</si>
  <si>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</si>
  <si>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</si>
  <si>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</si>
  <si>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</si>
  <si>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</si>
  <si>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</si>
  <si>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</si>
  <si>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</si>
  <si>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</si>
  <si>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</si>
  <si>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</si>
  <si>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</si>
  <si>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</si>
  <si>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</si>
  <si>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</si>
  <si>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</si>
  <si>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</si>
  <si>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</si>
  <si>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</si>
  <si>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</si>
  <si>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</si>
  <si>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</si>
  <si>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</si>
  <si>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</si>
  <si>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</si>
  <si>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</si>
  <si>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</si>
  <si>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</si>
  <si>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</si>
  <si>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</si>
  <si>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</si>
  <si>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</si>
  <si>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</si>
  <si>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</si>
  <si>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</si>
  <si>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</si>
  <si>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</si>
  <si>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</si>
  <si>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</si>
  <si>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</si>
  <si>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</si>
  <si>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</si>
  <si>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</si>
  <si>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</si>
  <si>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</si>
  <si>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</si>
  <si>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</si>
  <si>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</si>
  <si>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</si>
  <si>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</si>
  <si>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</si>
  <si>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</si>
  <si>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</si>
  <si>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</si>
  <si>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</si>
  <si>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</si>
  <si>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</si>
  <si>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</si>
  <si>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</si>
  <si>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</si>
  <si>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</si>
  <si>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</si>
  <si>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</si>
  <si>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</si>
  <si>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</si>
  <si>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</si>
  <si>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</si>
  <si>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</si>
  <si>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</si>
  <si>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</si>
  <si>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</si>
  <si>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</si>
  <si>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</si>
  <si>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</si>
  <si>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</si>
  <si>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</si>
  <si>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</si>
  <si>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</si>
  <si>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</si>
  <si>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</si>
  <si>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</si>
  <si>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</si>
  <si>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</si>
  <si>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</si>
  <si>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</si>
  <si>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</si>
  <si>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</si>
  <si>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</si>
  <si>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</si>
  <si>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</si>
  <si>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</si>
  <si>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</si>
  <si>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</si>
  <si>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</si>
  <si>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</si>
  <si>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</si>
  <si>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</si>
  <si>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</si>
  <si>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</si>
  <si>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</si>
  <si>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</si>
  <si>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</si>
  <si>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</si>
  <si>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</si>
  <si>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</si>
  <si>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</si>
  <si>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</si>
  <si>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</si>
  <si>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</si>
  <si>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</si>
  <si>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</si>
  <si>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</si>
  <si>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</si>
  <si>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</si>
  <si>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</si>
  <si>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</si>
  <si>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</si>
  <si>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</si>
  <si>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</si>
  <si>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</si>
  <si>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</si>
  <si>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</si>
  <si>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</si>
  <si>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</si>
  <si>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</si>
  <si>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</si>
  <si>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</si>
  <si>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</si>
  <si>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</si>
  <si>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</si>
  <si>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</si>
  <si>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</si>
  <si>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</si>
  <si>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</si>
  <si>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</si>
  <si>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</si>
  <si>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</si>
  <si>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</si>
  <si>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</si>
  <si>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</si>
  <si>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</si>
  <si>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</si>
  <si>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</si>
  <si>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</si>
  <si>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</si>
  <si>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</si>
  <si>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</si>
  <si>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</si>
  <si>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</si>
  <si>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</si>
  <si>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</si>
  <si>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</si>
  <si>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</si>
  <si>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</si>
  <si>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</si>
  <si>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</si>
  <si>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</si>
  <si>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</si>
  <si>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</si>
  <si>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</si>
  <si>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</si>
  <si>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</si>
  <si>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</si>
  <si>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</si>
  <si>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</si>
  <si>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</si>
  <si>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</si>
  <si>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</si>
  <si>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</si>
  <si>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</si>
  <si>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</si>
  <si>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</si>
  <si>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</si>
  <si>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</si>
  <si>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</si>
  <si>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</si>
  <si>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</si>
  <si>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</si>
  <si>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</si>
  <si>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</si>
  <si>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</si>
  <si>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</si>
  <si>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</si>
  <si>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</si>
  <si>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</si>
  <si>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</si>
  <si>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</si>
  <si>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</si>
  <si>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</si>
  <si>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</si>
  <si>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</si>
  <si>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</si>
  <si>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</si>
  <si>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</si>
  <si>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</si>
  <si>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</si>
  <si>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</si>
  <si>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</si>
  <si>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</si>
  <si>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</si>
  <si>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</si>
  <si>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</si>
  <si>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</si>
  <si>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</si>
  <si>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</si>
  <si>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</si>
  <si>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</si>
  <si>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</si>
  <si>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</si>
  <si>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</si>
  <si>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</si>
  <si>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</si>
  <si>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</si>
  <si>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</si>
  <si>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</si>
  <si>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</si>
  <si>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</si>
  <si>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</si>
  <si>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</si>
  <si>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</si>
  <si>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</si>
  <si>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</si>
  <si>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</si>
  <si>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</si>
  <si>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</si>
  <si>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</si>
  <si>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</si>
  <si>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</si>
  <si>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</si>
  <si>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</si>
  <si>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</si>
  <si>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</si>
  <si>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</si>
  <si>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</si>
  <si>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</si>
  <si>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</si>
  <si>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</si>
  <si>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</si>
  <si>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</si>
  <si>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</si>
  <si>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</si>
  <si>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</si>
  <si>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</si>
  <si>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</si>
  <si>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</si>
  <si>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</si>
  <si>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шт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</si>
  <si>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</si>
  <si>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</si>
  <si>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</si>
  <si>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</si>
  <si>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</si>
  <si>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</si>
  <si>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</si>
  <si>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</si>
  <si>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</si>
  <si>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</si>
  <si>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</si>
  <si>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</si>
  <si>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</si>
  <si>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</si>
  <si>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</si>
  <si>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</si>
  <si>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</si>
  <si>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</si>
  <si>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</si>
  <si>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</si>
  <si>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</si>
  <si>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G_13-1-04-1-08-03-2-302</t>
  </si>
  <si>
    <t>Сумма, в прогнозных ценах без НДС тыс. руб, с понижающим коэфицентом</t>
  </si>
  <si>
    <t>Сумма, в прогнозных ценах с НДС тыс. руб, с понижающим коэфицентом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</si>
  <si>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</si>
  <si>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</si>
  <si>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</si>
  <si>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руб.</t>
  </si>
  <si>
    <t xml:space="preserve">Всев, Стр-во 4КЛ-10 кВ от БКТП-10/0,4 кВ №5 до места врезки 2КЛ-10 кВ "БКРТП-10/0,4 кВ №1 - БКТП-10/0,4 кВ №8" в дер. Янино-1 Всеволожского района ЛО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</si>
</sst>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21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6" fillId="0" borderId="0" xfId="2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>
      <alignment horizontal="left" vertical="top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7" fillId="0" borderId="0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7" fillId="0" borderId="11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0"/>
  <sheetViews>
    <sheetView tabSelected="1" view="pageBreakPreview" zoomScale="70" zoomScaleNormal="100" zoomScaleSheetLayoutView="70" workbookViewId="0"/>
  </sheetViews>
  <sheetFormatPr defaultRowHeight="15" x14ac:dyDescent="0.25"/>
  <cols>
    <col min="1" max="1" width="6.7109375" style="68" customWidth="1"/>
    <col min="2" max="2" width="60.42578125" style="69" customWidth="1"/>
    <col min="3" max="3" width="12.140625" style="69" customWidth="1"/>
    <col min="4" max="4" width="10.5703125" style="69" customWidth="1"/>
    <col min="5" max="5" width="14.28515625" style="69" customWidth="1"/>
    <col min="6" max="6" width="14.42578125" style="69" customWidth="1"/>
    <col min="7" max="7" width="16" style="69" customWidth="1"/>
    <col min="8" max="8" width="18.28515625" style="69" customWidth="1"/>
    <col min="9" max="9" width="16.85546875" style="69" customWidth="1"/>
    <col min="10" max="10" width="13.5703125" style="69" hidden="1" customWidth="1"/>
    <col min="11" max="11" width="0" style="69" hidden="1" customWidth="1"/>
    <col min="12" max="12" width="14.140625" style="69" hidden="1" customWidth="1"/>
    <col min="13" max="13" width="10.28515625" style="69" bestFit="1" customWidth="1"/>
    <col min="14" max="15" width="9.140625" style="69"/>
    <col min="16" max="16" width="15.28515625" style="69" customWidth="1"/>
    <col min="17" max="16384" width="9.140625" style="69"/>
  </cols>
  <sheetData>
    <row r="1" spans="1:17" x14ac:dyDescent="0.25">
      <c r="H1" s="7" t="s">
        <v>37</v>
      </c>
      <c r="I1" s="7"/>
    </row>
    <row r="3" spans="1:17" x14ac:dyDescent="0.25">
      <c r="A3" s="70" t="s">
        <v>19</v>
      </c>
    </row>
    <row r="5" spans="1:17" ht="32.25" customHeight="1" x14ac:dyDescent="0.25">
      <c r="A5" s="64" t="s">
        <v>382</v>
      </c>
      <c r="B5" s="64"/>
      <c r="C5" s="64"/>
      <c r="D5" s="64"/>
      <c r="E5" s="64"/>
      <c r="F5" s="64"/>
    </row>
    <row r="7" spans="1:17" ht="21" customHeight="1" x14ac:dyDescent="0.25">
      <c r="A7" s="71" t="s">
        <v>8</v>
      </c>
      <c r="F7" s="65" t="s">
        <v>375</v>
      </c>
      <c r="G7" s="65"/>
      <c r="H7" s="65"/>
      <c r="I7" s="62"/>
    </row>
    <row r="8" spans="1:17" x14ac:dyDescent="0.25">
      <c r="A8" s="72"/>
    </row>
    <row r="9" spans="1:17" x14ac:dyDescent="0.25">
      <c r="A9" s="71" t="s">
        <v>15</v>
      </c>
      <c r="F9" s="65" t="s">
        <v>334</v>
      </c>
      <c r="G9" s="65"/>
      <c r="H9" s="65"/>
      <c r="I9" s="62"/>
    </row>
    <row r="10" spans="1:17" x14ac:dyDescent="0.25">
      <c r="A10" s="72"/>
    </row>
    <row r="11" spans="1:17" x14ac:dyDescent="0.25">
      <c r="A11" s="73" t="s">
        <v>20</v>
      </c>
      <c r="B11" s="74"/>
      <c r="C11" s="74"/>
    </row>
    <row r="12" spans="1:17" x14ac:dyDescent="0.25">
      <c r="H12" s="75" t="s">
        <v>381</v>
      </c>
      <c r="I12" s="75"/>
    </row>
    <row r="13" spans="1:17" s="68" customFormat="1" ht="26.25" customHeight="1" x14ac:dyDescent="0.25">
      <c r="A13" s="76" t="s">
        <v>9</v>
      </c>
      <c r="B13" s="76" t="s">
        <v>21</v>
      </c>
      <c r="C13" s="76" t="s">
        <v>11</v>
      </c>
      <c r="D13" s="76" t="s">
        <v>10</v>
      </c>
      <c r="E13" s="76" t="s">
        <v>43</v>
      </c>
      <c r="F13" s="76" t="s">
        <v>14</v>
      </c>
      <c r="G13" s="76" t="s">
        <v>27</v>
      </c>
      <c r="H13" s="76" t="s">
        <v>42</v>
      </c>
      <c r="I13" s="77"/>
      <c r="J13" s="78"/>
      <c r="K13" s="79"/>
      <c r="L13" s="80">
        <v>7.46</v>
      </c>
    </row>
    <row r="14" spans="1:17" ht="37.5" customHeight="1" x14ac:dyDescent="0.25">
      <c r="A14" s="81"/>
      <c r="B14" s="81"/>
      <c r="C14" s="81"/>
      <c r="D14" s="81"/>
      <c r="E14" s="81"/>
      <c r="F14" s="81"/>
      <c r="G14" s="81"/>
      <c r="H14" s="81"/>
      <c r="I14" s="77"/>
      <c r="J14" s="79"/>
      <c r="K14" s="79"/>
      <c r="L14" s="80">
        <v>6.16</v>
      </c>
      <c r="N14" s="82"/>
      <c r="O14" s="83"/>
      <c r="P14" s="57"/>
      <c r="Q14" s="84"/>
    </row>
    <row r="15" spans="1:17" ht="15.75" x14ac:dyDescent="0.25">
      <c r="A15" s="85" t="s">
        <v>22</v>
      </c>
      <c r="B15" s="86" t="s">
        <v>23</v>
      </c>
      <c r="C15" s="87"/>
      <c r="D15" s="88"/>
      <c r="E15" s="88"/>
      <c r="F15" s="88"/>
      <c r="G15" s="88"/>
      <c r="H15" s="88"/>
      <c r="I15" s="89"/>
      <c r="J15" s="90"/>
      <c r="K15" s="90"/>
      <c r="L15" s="80">
        <v>5.62</v>
      </c>
      <c r="N15" s="82"/>
      <c r="O15" s="83"/>
      <c r="P15" s="91"/>
      <c r="Q15" s="92"/>
    </row>
    <row r="16" spans="1:17" ht="15.75" x14ac:dyDescent="0.25">
      <c r="A16" s="93" t="s">
        <v>356</v>
      </c>
      <c r="B16" s="61" t="s">
        <v>230</v>
      </c>
      <c r="C16" s="94" t="s">
        <v>327</v>
      </c>
      <c r="D16" s="95">
        <v>0.4</v>
      </c>
      <c r="E16" s="95">
        <f>VLOOKUP(B16,'Типовые 2 кв. 2021'!B:D,3,)</f>
        <v>2839519.6749999998</v>
      </c>
      <c r="F16" s="95">
        <f>D16*E16</f>
        <v>1135807.8699999999</v>
      </c>
      <c r="G16" s="96">
        <v>5.62</v>
      </c>
      <c r="H16" s="95">
        <f>F16*G16</f>
        <v>6383240.2293999996</v>
      </c>
      <c r="I16" s="97"/>
      <c r="K16" s="89"/>
      <c r="L16" s="89"/>
      <c r="N16" s="82"/>
      <c r="O16" s="83"/>
      <c r="P16" s="91"/>
      <c r="Q16" s="92"/>
    </row>
    <row r="17" spans="1:17" ht="15.75" x14ac:dyDescent="0.25">
      <c r="A17" s="93" t="s">
        <v>354</v>
      </c>
      <c r="B17" s="61" t="s">
        <v>372</v>
      </c>
      <c r="C17" s="94" t="s">
        <v>374</v>
      </c>
      <c r="D17" s="95">
        <v>3.8</v>
      </c>
      <c r="E17" s="95">
        <f>VLOOKUP(B17,'Типовые 2 кв. 2021'!B:D,3,)</f>
        <v>89.958333333333343</v>
      </c>
      <c r="F17" s="95">
        <f>D17*E17</f>
        <v>341.8416666666667</v>
      </c>
      <c r="G17" s="96">
        <v>5.62</v>
      </c>
      <c r="H17" s="95">
        <f>F17*G17</f>
        <v>1921.1501666666668</v>
      </c>
      <c r="I17" s="97"/>
      <c r="K17" s="89"/>
      <c r="L17" s="89"/>
      <c r="N17" s="82"/>
      <c r="O17" s="83"/>
      <c r="P17" s="91"/>
      <c r="Q17" s="92"/>
    </row>
    <row r="18" spans="1:17" ht="15.75" x14ac:dyDescent="0.25">
      <c r="A18" s="93" t="s">
        <v>355</v>
      </c>
      <c r="B18" s="98" t="s">
        <v>371</v>
      </c>
      <c r="C18" s="94" t="s">
        <v>353</v>
      </c>
      <c r="D18" s="95">
        <v>21</v>
      </c>
      <c r="E18" s="95">
        <f>VLOOKUP(B18,'Типовые 2 кв. 2021'!B:D,3,)</f>
        <v>11335.533333333333</v>
      </c>
      <c r="F18" s="95">
        <f>D18*E18</f>
        <v>238046.19999999998</v>
      </c>
      <c r="G18" s="96">
        <v>5.62</v>
      </c>
      <c r="H18" s="95">
        <f>F18*G18</f>
        <v>1337819.6439999999</v>
      </c>
      <c r="I18" s="97"/>
      <c r="K18" s="89"/>
      <c r="L18" s="89"/>
      <c r="N18" s="82"/>
      <c r="O18" s="83"/>
      <c r="P18" s="91"/>
      <c r="Q18" s="92"/>
    </row>
    <row r="19" spans="1:17" ht="15.75" x14ac:dyDescent="0.25">
      <c r="A19" s="99"/>
      <c r="B19" s="100"/>
      <c r="C19" s="94"/>
      <c r="D19" s="95"/>
      <c r="E19" s="55"/>
      <c r="F19" s="95"/>
      <c r="G19" s="96"/>
      <c r="H19" s="95"/>
      <c r="I19" s="97"/>
      <c r="N19" s="82"/>
      <c r="O19" s="83"/>
      <c r="P19" s="91"/>
      <c r="Q19" s="92"/>
    </row>
    <row r="20" spans="1:17" x14ac:dyDescent="0.25">
      <c r="A20" s="99"/>
      <c r="B20" s="87"/>
      <c r="C20" s="94"/>
      <c r="D20" s="96"/>
      <c r="E20" s="96"/>
      <c r="F20" s="96"/>
      <c r="G20" s="96"/>
      <c r="H20" s="96"/>
      <c r="I20" s="101"/>
    </row>
    <row r="21" spans="1:17" x14ac:dyDescent="0.25">
      <c r="A21" s="99"/>
      <c r="B21" s="87"/>
      <c r="C21" s="94"/>
      <c r="D21" s="96"/>
      <c r="E21" s="96"/>
      <c r="F21" s="96"/>
      <c r="G21" s="96"/>
      <c r="H21" s="96"/>
      <c r="I21" s="101"/>
    </row>
    <row r="22" spans="1:17" x14ac:dyDescent="0.25">
      <c r="A22" s="99"/>
      <c r="B22" s="86" t="s">
        <v>12</v>
      </c>
      <c r="C22" s="94"/>
      <c r="D22" s="96"/>
      <c r="E22" s="96"/>
      <c r="F22" s="96"/>
      <c r="G22" s="96"/>
      <c r="H22" s="96">
        <f>SUM(H23:H24)</f>
        <v>7722981.023566667</v>
      </c>
      <c r="I22" s="101"/>
    </row>
    <row r="23" spans="1:17" x14ac:dyDescent="0.25">
      <c r="A23" s="99"/>
      <c r="B23" s="102" t="s">
        <v>2</v>
      </c>
      <c r="C23" s="94"/>
      <c r="D23" s="96"/>
      <c r="E23" s="96"/>
      <c r="F23" s="96"/>
      <c r="G23" s="96"/>
      <c r="H23" s="96">
        <f>H16+H17+H18</f>
        <v>7722981.023566667</v>
      </c>
      <c r="I23" s="101"/>
    </row>
    <row r="24" spans="1:17" x14ac:dyDescent="0.25">
      <c r="A24" s="99"/>
      <c r="B24" s="102" t="s">
        <v>3</v>
      </c>
      <c r="C24" s="94"/>
      <c r="D24" s="96"/>
      <c r="E24" s="96"/>
      <c r="F24" s="96"/>
      <c r="G24" s="96"/>
      <c r="H24" s="96">
        <v>0</v>
      </c>
      <c r="I24" s="101"/>
    </row>
    <row r="25" spans="1:17" x14ac:dyDescent="0.25">
      <c r="A25" s="85" t="s">
        <v>24</v>
      </c>
      <c r="B25" s="86" t="s">
        <v>31</v>
      </c>
      <c r="C25" s="94"/>
      <c r="D25" s="96"/>
      <c r="E25" s="96"/>
      <c r="F25" s="96"/>
      <c r="G25" s="96"/>
      <c r="H25" s="96">
        <f>H22*0.08</f>
        <v>617838.48188533343</v>
      </c>
      <c r="I25" s="101"/>
    </row>
    <row r="26" spans="1:17" x14ac:dyDescent="0.25">
      <c r="A26" s="85" t="s">
        <v>26</v>
      </c>
      <c r="B26" s="86" t="s">
        <v>25</v>
      </c>
      <c r="C26" s="94"/>
      <c r="D26" s="96"/>
      <c r="E26" s="96"/>
      <c r="F26" s="96"/>
      <c r="G26" s="96"/>
      <c r="H26" s="103">
        <f>H25+H22</f>
        <v>8340819.5054520005</v>
      </c>
      <c r="I26" s="104"/>
      <c r="J26" s="105">
        <f>H26-(SUM(C31:C33))</f>
        <v>0</v>
      </c>
    </row>
    <row r="27" spans="1:17" x14ac:dyDescent="0.25">
      <c r="A27" s="106"/>
      <c r="B27" s="90"/>
      <c r="C27" s="90"/>
    </row>
    <row r="28" spans="1:17" x14ac:dyDescent="0.25">
      <c r="A28" s="74" t="s">
        <v>13</v>
      </c>
      <c r="B28" s="90"/>
      <c r="C28" s="90"/>
    </row>
    <row r="29" spans="1:17" x14ac:dyDescent="0.25">
      <c r="A29" s="107"/>
      <c r="B29" s="90"/>
      <c r="C29" s="90"/>
      <c r="I29" s="75" t="s">
        <v>381</v>
      </c>
    </row>
    <row r="30" spans="1:17" ht="92.25" customHeight="1" x14ac:dyDescent="0.25">
      <c r="A30" s="108" t="s">
        <v>9</v>
      </c>
      <c r="B30" s="108" t="s">
        <v>0</v>
      </c>
      <c r="C30" s="109" t="s">
        <v>44</v>
      </c>
      <c r="D30" s="108" t="s">
        <v>40</v>
      </c>
      <c r="E30" s="108" t="s">
        <v>16</v>
      </c>
      <c r="F30" s="108" t="s">
        <v>17</v>
      </c>
      <c r="G30" s="108" t="s">
        <v>18</v>
      </c>
      <c r="H30" s="110" t="s">
        <v>377</v>
      </c>
      <c r="I30" s="110" t="s">
        <v>376</v>
      </c>
    </row>
    <row r="31" spans="1:17" ht="15.75" x14ac:dyDescent="0.25">
      <c r="A31" s="111">
        <v>1</v>
      </c>
      <c r="B31" s="102" t="s">
        <v>1</v>
      </c>
      <c r="C31" s="112">
        <f>H25</f>
        <v>617838.48188533343</v>
      </c>
      <c r="D31" s="113">
        <v>1.0369999999999999</v>
      </c>
      <c r="E31" s="60">
        <f>C31*D31</f>
        <v>640698.50571509067</v>
      </c>
      <c r="F31" s="60">
        <f>E31*0.2</f>
        <v>128139.70114301814</v>
      </c>
      <c r="G31" s="60">
        <f>E31+F31</f>
        <v>768838.20685810875</v>
      </c>
      <c r="H31" s="95">
        <f>I31*1.2</f>
        <v>1011900.0510561874</v>
      </c>
      <c r="I31" s="95">
        <v>843250.04254682281</v>
      </c>
      <c r="J31" s="114">
        <v>843.25004254682278</v>
      </c>
      <c r="K31" s="83"/>
      <c r="L31" s="91"/>
      <c r="M31" s="115"/>
    </row>
    <row r="32" spans="1:17" ht="15.75" x14ac:dyDescent="0.25">
      <c r="A32" s="111">
        <v>2</v>
      </c>
      <c r="B32" s="102" t="s">
        <v>2</v>
      </c>
      <c r="C32" s="116">
        <f>H23</f>
        <v>7722981.023566667</v>
      </c>
      <c r="D32" s="113">
        <v>1.0369999999999999</v>
      </c>
      <c r="E32" s="60">
        <f t="shared" ref="E32:E39" si="0">C32*D32</f>
        <v>8008731.3214386329</v>
      </c>
      <c r="F32" s="60">
        <f t="shared" ref="F32:F39" si="1">E32*0.2</f>
        <v>1601746.2642877267</v>
      </c>
      <c r="G32" s="60">
        <f t="shared" ref="G32:G39" si="2">E32+F32</f>
        <v>9610477.5857263599</v>
      </c>
      <c r="H32" s="95">
        <f t="shared" ref="H32:H34" si="3">I32*1.2</f>
        <v>8968482.8359364998</v>
      </c>
      <c r="I32" s="95">
        <v>7473735.6966137504</v>
      </c>
      <c r="J32" s="114">
        <v>7473.7356966137504</v>
      </c>
      <c r="K32" s="83"/>
      <c r="L32" s="91"/>
      <c r="M32" s="115"/>
    </row>
    <row r="33" spans="1:13" ht="15.75" x14ac:dyDescent="0.25">
      <c r="A33" s="111">
        <v>3</v>
      </c>
      <c r="B33" s="102" t="s">
        <v>3</v>
      </c>
      <c r="C33" s="116">
        <f>H24</f>
        <v>0</v>
      </c>
      <c r="D33" s="113">
        <v>1.0369999999999999</v>
      </c>
      <c r="E33" s="60">
        <f t="shared" si="0"/>
        <v>0</v>
      </c>
      <c r="F33" s="60">
        <f t="shared" si="1"/>
        <v>0</v>
      </c>
      <c r="G33" s="60">
        <f t="shared" si="2"/>
        <v>0</v>
      </c>
      <c r="H33" s="95">
        <f t="shared" si="3"/>
        <v>0</v>
      </c>
      <c r="I33" s="95"/>
      <c r="J33" s="82"/>
      <c r="K33" s="83"/>
      <c r="L33" s="91"/>
      <c r="M33" s="115"/>
    </row>
    <row r="34" spans="1:13" ht="15.75" x14ac:dyDescent="0.25">
      <c r="A34" s="111">
        <v>4</v>
      </c>
      <c r="B34" s="102" t="s">
        <v>7</v>
      </c>
      <c r="C34" s="116">
        <f>SUM(C35:C39)*2%</f>
        <v>27641.475841067931</v>
      </c>
      <c r="D34" s="113">
        <v>1.0369999999999999</v>
      </c>
      <c r="E34" s="60">
        <f t="shared" si="0"/>
        <v>28664.210447187445</v>
      </c>
      <c r="F34" s="60">
        <f t="shared" si="1"/>
        <v>5732.8420894374894</v>
      </c>
      <c r="G34" s="60">
        <f t="shared" si="2"/>
        <v>34397.052536624935</v>
      </c>
      <c r="H34" s="95">
        <f t="shared" si="3"/>
        <v>505950.02552809368</v>
      </c>
      <c r="I34" s="95">
        <v>421625.0212734114</v>
      </c>
      <c r="J34" s="114">
        <v>421.62502127341139</v>
      </c>
      <c r="K34" s="83"/>
      <c r="L34" s="91"/>
      <c r="M34" s="115"/>
    </row>
    <row r="35" spans="1:13" ht="15.75" x14ac:dyDescent="0.25">
      <c r="A35" s="93" t="s">
        <v>357</v>
      </c>
      <c r="B35" s="102" t="s">
        <v>4</v>
      </c>
      <c r="C35" s="116">
        <f>SUM(C31:C33)*J35</f>
        <v>80905.949202884411</v>
      </c>
      <c r="D35" s="113">
        <v>1.0369999999999999</v>
      </c>
      <c r="E35" s="60">
        <f t="shared" si="0"/>
        <v>83899.469323391124</v>
      </c>
      <c r="F35" s="60">
        <f t="shared" si="1"/>
        <v>16779.893864678226</v>
      </c>
      <c r="G35" s="60">
        <f t="shared" si="2"/>
        <v>100679.36318806934</v>
      </c>
      <c r="H35" s="95"/>
      <c r="I35" s="95"/>
      <c r="J35" s="117">
        <v>9.7000000000000003E-3</v>
      </c>
      <c r="K35" s="83"/>
      <c r="L35" s="91"/>
      <c r="M35" s="115"/>
    </row>
    <row r="36" spans="1:13" ht="15.75" x14ac:dyDescent="0.25">
      <c r="A36" s="93" t="s">
        <v>358</v>
      </c>
      <c r="B36" s="118" t="s">
        <v>38</v>
      </c>
      <c r="C36" s="116">
        <f>SUM(C31:C33)*J36</f>
        <v>178493.5374166728</v>
      </c>
      <c r="D36" s="113">
        <v>1.0369999999999999</v>
      </c>
      <c r="E36" s="60">
        <f t="shared" si="0"/>
        <v>185097.79830108967</v>
      </c>
      <c r="F36" s="60">
        <f t="shared" si="1"/>
        <v>37019.559660217936</v>
      </c>
      <c r="G36" s="60">
        <f t="shared" si="2"/>
        <v>222117.3579613076</v>
      </c>
      <c r="H36" s="95"/>
      <c r="I36" s="95"/>
      <c r="J36" s="117">
        <v>2.1399999999999999E-2</v>
      </c>
      <c r="K36" s="83"/>
      <c r="L36" s="91"/>
      <c r="M36" s="115"/>
    </row>
    <row r="37" spans="1:13" ht="15.75" x14ac:dyDescent="0.25">
      <c r="A37" s="93" t="s">
        <v>359</v>
      </c>
      <c r="B37" s="118" t="s">
        <v>39</v>
      </c>
      <c r="C37" s="116">
        <f>SUM(C31:C33)*J37</f>
        <v>703965.16626014886</v>
      </c>
      <c r="D37" s="113">
        <v>1.0369999999999999</v>
      </c>
      <c r="E37" s="60">
        <f t="shared" si="0"/>
        <v>730011.87741177436</v>
      </c>
      <c r="F37" s="60">
        <f t="shared" si="1"/>
        <v>146002.37548235487</v>
      </c>
      <c r="G37" s="60">
        <f t="shared" si="2"/>
        <v>876014.25289412925</v>
      </c>
      <c r="H37" s="95"/>
      <c r="I37" s="95"/>
      <c r="J37" s="117">
        <v>8.4400000000000003E-2</v>
      </c>
      <c r="K37" s="83"/>
      <c r="L37" s="91"/>
      <c r="M37" s="115"/>
    </row>
    <row r="38" spans="1:13" ht="15.75" x14ac:dyDescent="0.25">
      <c r="A38" s="93" t="s">
        <v>360</v>
      </c>
      <c r="B38" s="102" t="s">
        <v>6</v>
      </c>
      <c r="C38" s="116">
        <f>SUM(C31:C33)*J38</f>
        <v>237713.35590538202</v>
      </c>
      <c r="D38" s="113">
        <v>1.0369999999999999</v>
      </c>
      <c r="E38" s="60">
        <f t="shared" si="0"/>
        <v>246508.75007388115</v>
      </c>
      <c r="F38" s="60">
        <f t="shared" si="1"/>
        <v>49301.750014776233</v>
      </c>
      <c r="G38" s="60">
        <f t="shared" si="2"/>
        <v>295810.50008865737</v>
      </c>
      <c r="H38" s="95"/>
      <c r="I38" s="95"/>
      <c r="J38" s="117">
        <v>2.8500000000000001E-2</v>
      </c>
      <c r="K38" s="83"/>
      <c r="L38" s="91"/>
      <c r="M38" s="115"/>
    </row>
    <row r="39" spans="1:13" x14ac:dyDescent="0.25">
      <c r="A39" s="93" t="s">
        <v>361</v>
      </c>
      <c r="B39" s="102" t="s">
        <v>5</v>
      </c>
      <c r="C39" s="116">
        <f>SUM(C31:C33)*J39</f>
        <v>180995.78326830841</v>
      </c>
      <c r="D39" s="113">
        <v>1.0369999999999999</v>
      </c>
      <c r="E39" s="60">
        <f t="shared" si="0"/>
        <v>187692.62724923581</v>
      </c>
      <c r="F39" s="60">
        <f t="shared" si="1"/>
        <v>37538.525449847162</v>
      </c>
      <c r="G39" s="60">
        <f t="shared" si="2"/>
        <v>225231.15269908297</v>
      </c>
      <c r="H39" s="95"/>
      <c r="I39" s="95"/>
      <c r="J39" s="119">
        <v>2.1700000000000001E-2</v>
      </c>
    </row>
    <row r="40" spans="1:13" x14ac:dyDescent="0.25">
      <c r="A40" s="99"/>
      <c r="B40" s="120" t="s">
        <v>362</v>
      </c>
      <c r="C40" s="116">
        <f>SUM(C31:C34)</f>
        <v>8368460.9812930683</v>
      </c>
      <c r="D40" s="113">
        <v>1.0369999999999999</v>
      </c>
      <c r="E40" s="60">
        <f>SUM(E31:E34)</f>
        <v>8678094.0376009103</v>
      </c>
      <c r="F40" s="60">
        <f>SUM(F31:F34)</f>
        <v>1735618.8075201823</v>
      </c>
      <c r="G40" s="60">
        <f>SUM(G31:G34)</f>
        <v>10413712.845121093</v>
      </c>
      <c r="H40" s="95">
        <f>SUM(H31:H34)</f>
        <v>10486332.912520781</v>
      </c>
      <c r="I40" s="95">
        <v>8738610.7604339849</v>
      </c>
      <c r="J40" s="114">
        <f>H40*1.2</f>
        <v>12583599.495024936</v>
      </c>
    </row>
    <row r="42" spans="1:13" s="90" customFormat="1" ht="12.75" x14ac:dyDescent="0.2">
      <c r="A42" s="3" t="s">
        <v>28</v>
      </c>
      <c r="B42" s="3"/>
      <c r="C42" s="2"/>
      <c r="D42" s="2"/>
      <c r="E42" s="2"/>
    </row>
    <row r="43" spans="1:13" s="79" customFormat="1" ht="67.5" customHeight="1" x14ac:dyDescent="0.25">
      <c r="A43" s="4" t="s">
        <v>29</v>
      </c>
      <c r="B43" s="63" t="s">
        <v>378</v>
      </c>
      <c r="C43" s="63"/>
      <c r="D43" s="63"/>
      <c r="E43" s="63"/>
      <c r="F43" s="63"/>
      <c r="G43" s="63"/>
    </row>
    <row r="44" spans="1:13" s="79" customFormat="1" ht="40.5" customHeight="1" x14ac:dyDescent="0.25">
      <c r="A44" s="4" t="s">
        <v>30</v>
      </c>
      <c r="B44" s="63" t="s">
        <v>363</v>
      </c>
      <c r="C44" s="63"/>
      <c r="D44" s="63"/>
      <c r="E44" s="63"/>
      <c r="F44" s="63"/>
      <c r="G44" s="63"/>
      <c r="H44" s="78"/>
      <c r="I44" s="78"/>
      <c r="J44" s="78" t="s">
        <v>370</v>
      </c>
      <c r="K44" s="79">
        <v>7.46</v>
      </c>
    </row>
    <row r="45" spans="1:13" s="79" customFormat="1" ht="28.5" customHeight="1" x14ac:dyDescent="0.25">
      <c r="A45" s="4" t="s">
        <v>32</v>
      </c>
      <c r="B45" s="63" t="s">
        <v>33</v>
      </c>
      <c r="C45" s="63"/>
      <c r="D45" s="63"/>
      <c r="E45" s="63"/>
      <c r="F45" s="63"/>
      <c r="G45" s="63"/>
      <c r="J45" s="79" t="s">
        <v>368</v>
      </c>
      <c r="K45" s="79">
        <v>5.62</v>
      </c>
    </row>
    <row r="46" spans="1:13" s="90" customFormat="1" ht="16.5" customHeight="1" x14ac:dyDescent="0.2">
      <c r="A46" s="4" t="s">
        <v>34</v>
      </c>
      <c r="B46" s="5" t="s">
        <v>379</v>
      </c>
      <c r="C46" s="5"/>
      <c r="D46" s="2"/>
      <c r="E46" s="2"/>
      <c r="J46" s="90" t="s">
        <v>367</v>
      </c>
      <c r="K46" s="90">
        <v>6.16</v>
      </c>
    </row>
    <row r="47" spans="1:13" s="90" customFormat="1" ht="15.75" customHeight="1" x14ac:dyDescent="0.2">
      <c r="A47" s="6" t="s">
        <v>35</v>
      </c>
      <c r="B47" s="5" t="s">
        <v>380</v>
      </c>
      <c r="C47" s="5"/>
      <c r="D47" s="2"/>
      <c r="E47" s="2"/>
    </row>
    <row r="48" spans="1:13" s="90" customFormat="1" ht="18.75" customHeight="1" x14ac:dyDescent="0.2">
      <c r="A48" s="6" t="s">
        <v>36</v>
      </c>
      <c r="B48" s="5" t="s">
        <v>41</v>
      </c>
      <c r="C48" s="5"/>
      <c r="D48" s="2"/>
      <c r="E48" s="2"/>
    </row>
    <row r="49" spans="1:2" s="90" customFormat="1" ht="12.75" x14ac:dyDescent="0.2">
      <c r="A49" s="106"/>
    </row>
    <row r="50" spans="1:2" x14ac:dyDescent="0.25">
      <c r="B50" s="79"/>
    </row>
  </sheetData>
  <dataConsolidate>
    <dataRefs count="1">
      <dataRef ref="B8:B287" sheet="Типовые 2 кв. 2021"/>
    </dataRefs>
  </dataConsolidate>
  <mergeCells count="14">
    <mergeCell ref="B43:G43"/>
    <mergeCell ref="B44:G44"/>
    <mergeCell ref="B45:G45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$L$13:$L$15</formula1>
    </dataValidation>
    <dataValidation type="list" allowBlank="1" showInputMessage="1" showErrorMessage="1" sqref="G17:G21" xr:uid="{00000000-0002-0000-0000-000001000000}">
      <formula1>$K$13:$K$15</formula1>
    </dataValidation>
  </dataValidations>
  <pageMargins left="0.70866141732283472" right="0.70866141732283472" top="0.74803149606299213" bottom="0.74803149606299213" header="0.31496062992125984" footer="0.31496062992125984"/>
  <pageSetup paperSize="9" scale="5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A1:F290"/>
  <sheetViews>
    <sheetView zoomScaleNormal="100" workbookViewId="0">
      <pane ySplit="7" topLeftCell="A172" activePane="bottomLeft" state="frozen"/>
      <selection pane="bottomLeft" activeCell="B186" sqref="B186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66" t="s">
        <v>46</v>
      </c>
      <c r="C3" s="66"/>
      <c r="D3" s="66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67"/>
      <c r="D6" s="67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366</v>
      </c>
    </row>
    <row r="8" spans="1:6" ht="15.75" hidden="1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367</v>
      </c>
    </row>
    <row r="9" spans="1:6" ht="15.75" hidden="1" thickTop="1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367</v>
      </c>
    </row>
    <row r="10" spans="1:6" ht="15.75" hidden="1" thickTop="1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367</v>
      </c>
    </row>
    <row r="11" spans="1:6" ht="15.75" hidden="1" thickTop="1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367</v>
      </c>
    </row>
    <row r="12" spans="1:6" ht="15.75" hidden="1" thickTop="1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367</v>
      </c>
    </row>
    <row r="13" spans="1:6" ht="15.75" hidden="1" thickTop="1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367</v>
      </c>
    </row>
    <row r="14" spans="1:6" ht="15.75" hidden="1" thickTop="1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367</v>
      </c>
    </row>
    <row r="15" spans="1:6" ht="30.75" hidden="1" thickTop="1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367</v>
      </c>
    </row>
    <row r="16" spans="1:6" ht="30.75" hidden="1" thickTop="1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367</v>
      </c>
    </row>
    <row r="17" spans="1:6" ht="30.75" hidden="1" thickTop="1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367</v>
      </c>
    </row>
    <row r="18" spans="1:6" ht="30.75" hidden="1" thickTop="1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367</v>
      </c>
    </row>
    <row r="19" spans="1:6" ht="15.75" hidden="1" thickTop="1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367</v>
      </c>
    </row>
    <row r="20" spans="1:6" ht="15.75" hidden="1" thickTop="1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367</v>
      </c>
    </row>
    <row r="21" spans="1:6" ht="15.75" hidden="1" thickTop="1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367</v>
      </c>
    </row>
    <row r="22" spans="1:6" ht="16.5" hidden="1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367</v>
      </c>
    </row>
    <row r="23" spans="1:6" ht="30.75" hidden="1" thickTop="1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367</v>
      </c>
    </row>
    <row r="24" spans="1:6" ht="17.25" hidden="1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367</v>
      </c>
    </row>
    <row r="25" spans="1:6" ht="15.75" hidden="1" thickTop="1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367</v>
      </c>
    </row>
    <row r="26" spans="1:6" ht="15.75" hidden="1" thickTop="1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367</v>
      </c>
    </row>
    <row r="27" spans="1:6" ht="15.75" hidden="1" thickTop="1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367</v>
      </c>
    </row>
    <row r="28" spans="1:6" ht="15.75" hidden="1" thickTop="1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367</v>
      </c>
    </row>
    <row r="29" spans="1:6" ht="15.75" hidden="1" thickTop="1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367</v>
      </c>
    </row>
    <row r="30" spans="1:6" ht="30.75" hidden="1" thickTop="1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367</v>
      </c>
    </row>
    <row r="31" spans="1:6" ht="15.75" hidden="1" thickTop="1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367</v>
      </c>
    </row>
    <row r="32" spans="1:6" ht="15.75" hidden="1" thickTop="1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367</v>
      </c>
    </row>
    <row r="33" spans="1:6" ht="15.75" hidden="1" thickTop="1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367</v>
      </c>
    </row>
    <row r="34" spans="1:6" ht="15.75" hidden="1" thickTop="1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367</v>
      </c>
    </row>
    <row r="35" spans="1:6" ht="15.75" hidden="1" thickTop="1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367</v>
      </c>
    </row>
    <row r="36" spans="1:6" ht="30.75" hidden="1" thickTop="1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367</v>
      </c>
    </row>
    <row r="37" spans="1:6" ht="15.75" hidden="1" thickTop="1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367</v>
      </c>
    </row>
    <row r="38" spans="1:6" ht="15.75" hidden="1" thickTop="1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367</v>
      </c>
    </row>
    <row r="39" spans="1:6" ht="15.75" hidden="1" thickTop="1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367</v>
      </c>
    </row>
    <row r="40" spans="1:6" ht="15.75" hidden="1" thickTop="1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367</v>
      </c>
    </row>
    <row r="41" spans="1:6" ht="15.75" hidden="1" thickTop="1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367</v>
      </c>
    </row>
    <row r="42" spans="1:6" ht="15.75" hidden="1" thickTop="1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367</v>
      </c>
    </row>
    <row r="43" spans="1:6" ht="15.75" hidden="1" thickTop="1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367</v>
      </c>
    </row>
    <row r="44" spans="1:6" ht="15.75" hidden="1" thickTop="1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367</v>
      </c>
    </row>
    <row r="45" spans="1:6" ht="15.75" hidden="1" thickTop="1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367</v>
      </c>
    </row>
    <row r="46" spans="1:6" ht="15.75" hidden="1" thickTop="1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367</v>
      </c>
    </row>
    <row r="47" spans="1:6" ht="15.75" hidden="1" thickTop="1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367</v>
      </c>
    </row>
    <row r="48" spans="1:6" ht="15.75" hidden="1" thickTop="1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367</v>
      </c>
    </row>
    <row r="49" spans="1:6" ht="15.75" hidden="1" thickTop="1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367</v>
      </c>
    </row>
    <row r="50" spans="1:6" ht="15.75" hidden="1" thickTop="1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367</v>
      </c>
    </row>
    <row r="51" spans="1:6" ht="15.75" hidden="1" thickTop="1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367</v>
      </c>
    </row>
    <row r="52" spans="1:6" ht="15.75" hidden="1" thickTop="1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367</v>
      </c>
    </row>
    <row r="53" spans="1:6" ht="30.75" hidden="1" thickTop="1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367</v>
      </c>
    </row>
    <row r="54" spans="1:6" ht="15.75" hidden="1" thickTop="1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367</v>
      </c>
    </row>
    <row r="55" spans="1:6" ht="15.75" hidden="1" thickTop="1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367</v>
      </c>
    </row>
    <row r="56" spans="1:6" ht="15.75" hidden="1" thickTop="1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367</v>
      </c>
    </row>
    <row r="57" spans="1:6" ht="15.75" hidden="1" thickTop="1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367</v>
      </c>
    </row>
    <row r="58" spans="1:6" ht="15.75" hidden="1" thickTop="1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367</v>
      </c>
    </row>
    <row r="59" spans="1:6" ht="30.75" hidden="1" thickTop="1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367</v>
      </c>
    </row>
    <row r="60" spans="1:6" ht="30.75" hidden="1" thickTop="1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367</v>
      </c>
    </row>
    <row r="61" spans="1:6" s="10" customFormat="1" ht="15.75" hidden="1" thickTop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367</v>
      </c>
    </row>
    <row r="62" spans="1:6" s="10" customFormat="1" ht="15.75" hidden="1" thickTop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367</v>
      </c>
    </row>
    <row r="63" spans="1:6" s="10" customFormat="1" ht="15.75" hidden="1" thickTop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367</v>
      </c>
    </row>
    <row r="64" spans="1:6" s="10" customFormat="1" ht="15.75" hidden="1" thickTop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367</v>
      </c>
    </row>
    <row r="65" spans="1:6" s="10" customFormat="1" ht="30.75" hidden="1" thickTop="1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367</v>
      </c>
    </row>
    <row r="66" spans="1:6" ht="15.75" hidden="1" thickTop="1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367</v>
      </c>
    </row>
    <row r="67" spans="1:6" ht="15.75" hidden="1" thickTop="1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367</v>
      </c>
    </row>
    <row r="68" spans="1:6" ht="15.75" hidden="1" thickTop="1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367</v>
      </c>
    </row>
    <row r="69" spans="1:6" ht="15.75" hidden="1" thickTop="1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367</v>
      </c>
    </row>
    <row r="70" spans="1:6" ht="15.75" hidden="1" thickTop="1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367</v>
      </c>
    </row>
    <row r="71" spans="1:6" ht="15.75" hidden="1" thickTop="1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367</v>
      </c>
    </row>
    <row r="72" spans="1:6" ht="15.75" hidden="1" thickTop="1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367</v>
      </c>
    </row>
    <row r="73" spans="1:6" ht="15.75" hidden="1" thickTop="1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367</v>
      </c>
    </row>
    <row r="74" spans="1:6" ht="15.75" hidden="1" thickTop="1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367</v>
      </c>
    </row>
    <row r="75" spans="1:6" ht="30.75" hidden="1" thickTop="1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367</v>
      </c>
    </row>
    <row r="76" spans="1:6" ht="17.25" hidden="1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367</v>
      </c>
    </row>
    <row r="77" spans="1:6" ht="15.75" hidden="1" thickTop="1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367</v>
      </c>
    </row>
    <row r="78" spans="1:6" ht="15.75" hidden="1" thickTop="1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367</v>
      </c>
    </row>
    <row r="79" spans="1:6" ht="15.75" hidden="1" thickTop="1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367</v>
      </c>
    </row>
    <row r="80" spans="1:6" ht="15.75" hidden="1" thickTop="1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367</v>
      </c>
    </row>
    <row r="81" spans="1:6" ht="15.75" hidden="1" thickTop="1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367</v>
      </c>
    </row>
    <row r="82" spans="1:6" ht="15.75" hidden="1" thickTop="1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367</v>
      </c>
    </row>
    <row r="83" spans="1:6" ht="15.75" hidden="1" thickTop="1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367</v>
      </c>
    </row>
    <row r="84" spans="1:6" ht="30.75" hidden="1" thickTop="1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367</v>
      </c>
    </row>
    <row r="85" spans="1:6" ht="15.75" hidden="1" thickTop="1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367</v>
      </c>
    </row>
    <row r="86" spans="1:6" ht="15.75" hidden="1" thickTop="1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367</v>
      </c>
    </row>
    <row r="87" spans="1:6" ht="15.75" hidden="1" thickTop="1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367</v>
      </c>
    </row>
    <row r="88" spans="1:6" ht="15.75" hidden="1" thickTop="1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367</v>
      </c>
    </row>
    <row r="89" spans="1:6" ht="15.75" hidden="1" thickTop="1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367</v>
      </c>
    </row>
    <row r="90" spans="1:6" ht="15.75" hidden="1" thickTop="1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367</v>
      </c>
    </row>
    <row r="91" spans="1:6" s="11" customFormat="1" ht="30.75" hidden="1" thickTop="1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367</v>
      </c>
    </row>
    <row r="92" spans="1:6" ht="15.75" hidden="1" thickTop="1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367</v>
      </c>
    </row>
    <row r="93" spans="1:6" ht="15.75" hidden="1" thickTop="1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367</v>
      </c>
    </row>
    <row r="94" spans="1:6" ht="15.75" hidden="1" thickTop="1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367</v>
      </c>
    </row>
    <row r="95" spans="1:6" ht="15.75" hidden="1" thickTop="1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367</v>
      </c>
    </row>
    <row r="96" spans="1:6" ht="15.75" hidden="1" thickTop="1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367</v>
      </c>
    </row>
    <row r="97" spans="1:6" ht="15.75" thickTop="1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368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368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368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368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368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368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368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368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368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368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368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368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368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368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368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368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368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368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368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368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368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368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368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368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368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368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368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368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368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368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368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368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368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368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368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368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368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368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368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368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368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368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368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368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368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368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368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368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368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368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368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368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368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368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368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368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368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368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368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368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368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368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368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368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368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368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368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368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368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368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368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368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368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368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368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368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368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368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368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368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368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368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368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368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368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368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368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368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368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368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368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368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368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368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368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368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368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368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368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368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368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368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368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368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368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368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368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368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368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368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368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368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368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368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368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368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368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368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368</v>
      </c>
    </row>
    <row r="216" spans="1:6" x14ac:dyDescent="0.25">
      <c r="A216" s="36">
        <v>209</v>
      </c>
      <c r="B216" s="41" t="s">
        <v>371</v>
      </c>
      <c r="C216" s="42">
        <v>13602.64</v>
      </c>
      <c r="D216" s="40">
        <f t="shared" si="3"/>
        <v>11335.533333333333</v>
      </c>
      <c r="E216" s="40"/>
      <c r="F216" s="59" t="s">
        <v>368</v>
      </c>
    </row>
    <row r="217" spans="1:6" x14ac:dyDescent="0.25">
      <c r="A217" s="36">
        <v>210</v>
      </c>
      <c r="B217" s="41" t="s">
        <v>373</v>
      </c>
      <c r="C217" s="42">
        <v>59787.55</v>
      </c>
      <c r="D217" s="40">
        <f t="shared" si="3"/>
        <v>49822.958333333336</v>
      </c>
      <c r="E217" s="40"/>
      <c r="F217" s="59" t="s">
        <v>368</v>
      </c>
    </row>
    <row r="218" spans="1:6" x14ac:dyDescent="0.25">
      <c r="A218" s="36">
        <v>211</v>
      </c>
      <c r="B218" s="41" t="s">
        <v>372</v>
      </c>
      <c r="C218" s="42">
        <v>107.95</v>
      </c>
      <c r="D218" s="40">
        <f t="shared" si="3"/>
        <v>89.958333333333343</v>
      </c>
      <c r="E218" s="40"/>
      <c r="F218" s="59" t="s">
        <v>368</v>
      </c>
    </row>
    <row r="219" spans="1:6" hidden="1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369</v>
      </c>
    </row>
    <row r="220" spans="1:6" hidden="1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369</v>
      </c>
    </row>
    <row r="221" spans="1:6" hidden="1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369</v>
      </c>
    </row>
    <row r="222" spans="1:6" hidden="1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369</v>
      </c>
    </row>
    <row r="223" spans="1:6" hidden="1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369</v>
      </c>
    </row>
    <row r="224" spans="1:6" hidden="1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369</v>
      </c>
    </row>
    <row r="225" spans="1:6" hidden="1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369</v>
      </c>
    </row>
    <row r="226" spans="1:6" hidden="1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369</v>
      </c>
    </row>
    <row r="227" spans="1:6" hidden="1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369</v>
      </c>
    </row>
    <row r="228" spans="1:6" hidden="1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369</v>
      </c>
    </row>
    <row r="229" spans="1:6" hidden="1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369</v>
      </c>
    </row>
    <row r="230" spans="1:6" hidden="1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369</v>
      </c>
    </row>
    <row r="231" spans="1:6" hidden="1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369</v>
      </c>
    </row>
    <row r="232" spans="1:6" hidden="1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369</v>
      </c>
    </row>
    <row r="233" spans="1:6" hidden="1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369</v>
      </c>
    </row>
    <row r="234" spans="1:6" hidden="1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369</v>
      </c>
    </row>
    <row r="235" spans="1:6" hidden="1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369</v>
      </c>
    </row>
    <row r="236" spans="1:6" hidden="1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369</v>
      </c>
    </row>
    <row r="237" spans="1:6" hidden="1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369</v>
      </c>
    </row>
    <row r="238" spans="1:6" hidden="1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369</v>
      </c>
    </row>
    <row r="239" spans="1:6" hidden="1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369</v>
      </c>
    </row>
    <row r="240" spans="1:6" hidden="1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369</v>
      </c>
    </row>
    <row r="241" spans="1:6" hidden="1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369</v>
      </c>
    </row>
    <row r="242" spans="1:6" hidden="1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369</v>
      </c>
    </row>
    <row r="243" spans="1:6" hidden="1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369</v>
      </c>
    </row>
    <row r="244" spans="1:6" hidden="1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369</v>
      </c>
    </row>
    <row r="245" spans="1:6" hidden="1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369</v>
      </c>
    </row>
    <row r="246" spans="1:6" hidden="1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369</v>
      </c>
    </row>
    <row r="247" spans="1:6" hidden="1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369</v>
      </c>
    </row>
    <row r="248" spans="1:6" hidden="1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369</v>
      </c>
    </row>
    <row r="249" spans="1:6" ht="14.25" hidden="1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369</v>
      </c>
    </row>
    <row r="250" spans="1:6" hidden="1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369</v>
      </c>
    </row>
    <row r="251" spans="1:6" hidden="1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369</v>
      </c>
    </row>
    <row r="252" spans="1:6" hidden="1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369</v>
      </c>
    </row>
    <row r="253" spans="1:6" hidden="1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369</v>
      </c>
    </row>
    <row r="254" spans="1:6" hidden="1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369</v>
      </c>
    </row>
    <row r="255" spans="1:6" hidden="1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369</v>
      </c>
    </row>
    <row r="256" spans="1:6" hidden="1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369</v>
      </c>
    </row>
    <row r="257" spans="1:6" hidden="1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369</v>
      </c>
    </row>
    <row r="258" spans="1:6" hidden="1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369</v>
      </c>
    </row>
    <row r="259" spans="1:6" hidden="1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369</v>
      </c>
    </row>
    <row r="260" spans="1:6" hidden="1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369</v>
      </c>
    </row>
    <row r="261" spans="1:6" hidden="1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369</v>
      </c>
    </row>
    <row r="262" spans="1:6" hidden="1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369</v>
      </c>
    </row>
    <row r="263" spans="1:6" hidden="1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369</v>
      </c>
    </row>
    <row r="264" spans="1:6" hidden="1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369</v>
      </c>
    </row>
    <row r="265" spans="1:6" hidden="1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369</v>
      </c>
    </row>
    <row r="266" spans="1:6" hidden="1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369</v>
      </c>
    </row>
    <row r="267" spans="1:6" ht="15.75" hidden="1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369</v>
      </c>
    </row>
    <row r="268" spans="1:6" hidden="1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369</v>
      </c>
    </row>
    <row r="269" spans="1:6" hidden="1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369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368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368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368</v>
      </c>
    </row>
    <row r="273" spans="1:6" hidden="1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367</v>
      </c>
    </row>
    <row r="274" spans="1:6" hidden="1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367</v>
      </c>
    </row>
    <row r="275" spans="1:6" hidden="1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367</v>
      </c>
    </row>
    <row r="276" spans="1:6" hidden="1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369</v>
      </c>
    </row>
    <row r="277" spans="1:6" hidden="1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369</v>
      </c>
    </row>
    <row r="278" spans="1:6" hidden="1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369</v>
      </c>
    </row>
    <row r="279" spans="1:6" hidden="1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369</v>
      </c>
    </row>
    <row r="280" spans="1:6" hidden="1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369</v>
      </c>
    </row>
    <row r="281" spans="1:6" hidden="1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369</v>
      </c>
    </row>
    <row r="282" spans="1:6" ht="30" hidden="1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369</v>
      </c>
    </row>
    <row r="283" spans="1:6" hidden="1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369</v>
      </c>
    </row>
    <row r="284" spans="1:6" hidden="1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369</v>
      </c>
    </row>
    <row r="285" spans="1:6" hidden="1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369</v>
      </c>
    </row>
    <row r="286" spans="1:6" hidden="1" x14ac:dyDescent="0.25">
      <c r="A286" s="36">
        <v>279</v>
      </c>
      <c r="B286" s="39" t="s">
        <v>364</v>
      </c>
      <c r="C286" s="51">
        <v>157021.46</v>
      </c>
      <c r="D286" s="51">
        <f t="shared" ref="D286:D287" si="5">C286/1.2</f>
        <v>130851.21666666666</v>
      </c>
      <c r="E286" s="51"/>
      <c r="F286" s="59" t="s">
        <v>367</v>
      </c>
    </row>
    <row r="287" spans="1:6" hidden="1" x14ac:dyDescent="0.25">
      <c r="A287" s="36">
        <v>280</v>
      </c>
      <c r="B287" s="39" t="s">
        <v>365</v>
      </c>
      <c r="C287" s="51">
        <v>8120.62</v>
      </c>
      <c r="D287" s="51">
        <f t="shared" si="5"/>
        <v>6767.1833333333334</v>
      </c>
      <c r="E287" s="51"/>
      <c r="F287" s="59" t="s">
        <v>367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autoFilter ref="A7:F287" xr:uid="{00000000-0009-0000-0000-000001000000}">
    <filterColumn colId="5">
      <filters>
        <filter val="КЛ"/>
      </filters>
    </filterColumn>
  </autoFilter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2022-03-15T05:50:41Z</dcterms:modified>
</cp:coreProperties>
</file>