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D547F259-11E2-4034-A69B-C2C99DB19BE3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G46" i="2"/>
  <c r="D34" i="2" s="1"/>
  <c r="D38" i="2"/>
  <c r="E34" i="2"/>
  <c r="G29" i="2"/>
  <c r="G28" i="2"/>
  <c r="G59" i="1"/>
  <c r="H59" i="1" s="1"/>
  <c r="F59" i="1"/>
  <c r="E59" i="1"/>
  <c r="D59" i="1"/>
  <c r="G58" i="1"/>
  <c r="H58" i="1" s="1"/>
  <c r="F55" i="1"/>
  <c r="E55" i="1"/>
  <c r="D55" i="1"/>
  <c r="F50" i="1"/>
  <c r="E50" i="1"/>
  <c r="D50" i="1"/>
  <c r="H48" i="1"/>
  <c r="H47" i="1"/>
  <c r="H46" i="1"/>
  <c r="G46" i="1"/>
  <c r="H43" i="1"/>
  <c r="G43" i="1"/>
  <c r="F43" i="1"/>
  <c r="E43" i="1"/>
  <c r="D43" i="1"/>
  <c r="H42" i="1"/>
  <c r="G39" i="1"/>
  <c r="F39" i="1"/>
  <c r="E39" i="1"/>
  <c r="D39" i="1"/>
  <c r="H38" i="1"/>
  <c r="H39" i="1" s="1"/>
  <c r="G35" i="1"/>
  <c r="F35" i="1"/>
  <c r="F36" i="1" s="1"/>
  <c r="F40" i="1" s="1"/>
  <c r="E35" i="1"/>
  <c r="E36" i="1" s="1"/>
  <c r="E40" i="1" s="1"/>
  <c r="E44" i="1" s="1"/>
  <c r="E51" i="1" s="1"/>
  <c r="E56" i="1" s="1"/>
  <c r="E60" i="1" s="1"/>
  <c r="D35" i="1"/>
  <c r="D36" i="1" s="1"/>
  <c r="E34" i="1"/>
  <c r="D34" i="1"/>
  <c r="H34" i="1" s="1"/>
  <c r="H35" i="1" s="1"/>
  <c r="F32" i="1"/>
  <c r="E32" i="1"/>
  <c r="D32" i="1"/>
  <c r="H31" i="1"/>
  <c r="H30" i="1"/>
  <c r="G29" i="1"/>
  <c r="H29" i="1" s="1"/>
  <c r="G28" i="1"/>
  <c r="H28" i="1" s="1"/>
  <c r="H27" i="1"/>
  <c r="H26" i="1"/>
  <c r="H25" i="1"/>
  <c r="H24" i="1"/>
  <c r="F44" i="1" l="1"/>
  <c r="F51" i="1" s="1"/>
  <c r="F56" i="1" s="1"/>
  <c r="F60" i="1" s="1"/>
  <c r="E62" i="1"/>
  <c r="E63" i="1" s="1"/>
  <c r="H32" i="1"/>
  <c r="H36" i="1" s="1"/>
  <c r="H40" i="1" s="1"/>
  <c r="H44" i="1" s="1"/>
  <c r="D40" i="1"/>
  <c r="D44" i="1" s="1"/>
  <c r="G32" i="1"/>
  <c r="G36" i="1" s="1"/>
  <c r="G40" i="1" s="1"/>
  <c r="G44" i="1" s="1"/>
  <c r="F62" i="1" l="1"/>
  <c r="F63" i="1" s="1"/>
  <c r="E64" i="1"/>
  <c r="G53" i="1"/>
  <c r="G54" i="1"/>
  <c r="H54" i="1" s="1"/>
  <c r="D51" i="1"/>
  <c r="D56" i="1" s="1"/>
  <c r="D60" i="1" s="1"/>
  <c r="D62" i="1" l="1"/>
  <c r="D63" i="1" s="1"/>
  <c r="G55" i="1"/>
  <c r="H55" i="1" s="1"/>
  <c r="H53" i="1"/>
  <c r="G49" i="1" s="1"/>
  <c r="F64" i="1"/>
  <c r="G50" i="1" l="1"/>
  <c r="H49" i="1"/>
  <c r="D64" i="1"/>
  <c r="G51" i="1" l="1"/>
  <c r="G56" i="1" s="1"/>
  <c r="G60" i="1" s="1"/>
  <c r="H50" i="1"/>
  <c r="H51" i="1" s="1"/>
  <c r="H56" i="1" s="1"/>
  <c r="G62" i="1" l="1"/>
  <c r="G63" i="1" s="1"/>
  <c r="H63" i="1" s="1"/>
  <c r="H60" i="1"/>
  <c r="H62" i="1" l="1"/>
  <c r="H64" i="1" s="1"/>
  <c r="G64" i="1"/>
  <c r="G59" i="2" l="1"/>
  <c r="D35" i="2"/>
  <c r="F59" i="2"/>
  <c r="E59" i="2"/>
  <c r="D59" i="2"/>
  <c r="F55" i="2"/>
  <c r="E55" i="2"/>
  <c r="D55" i="2"/>
  <c r="F50" i="2"/>
  <c r="E50" i="2"/>
  <c r="D50" i="2"/>
  <c r="H48" i="2"/>
  <c r="H47" i="2"/>
  <c r="G43" i="2"/>
  <c r="F43" i="2"/>
  <c r="E43" i="2"/>
  <c r="D43" i="2"/>
  <c r="H42" i="2"/>
  <c r="H43" i="2" s="1"/>
  <c r="G39" i="2"/>
  <c r="F39" i="2"/>
  <c r="E39" i="2"/>
  <c r="D39" i="2"/>
  <c r="H38" i="2"/>
  <c r="H39" i="2" s="1"/>
  <c r="G35" i="2"/>
  <c r="F35" i="2"/>
  <c r="G32" i="2"/>
  <c r="G36" i="2" s="1"/>
  <c r="F32" i="2"/>
  <c r="E32" i="2"/>
  <c r="D32" i="2"/>
  <c r="H31" i="2"/>
  <c r="H30" i="2"/>
  <c r="H29" i="2"/>
  <c r="H28" i="2"/>
  <c r="H27" i="2"/>
  <c r="H26" i="2"/>
  <c r="H25" i="2"/>
  <c r="H24" i="2"/>
  <c r="H59" i="2" l="1"/>
  <c r="H58" i="2"/>
  <c r="H34" i="2"/>
  <c r="H35" i="2" s="1"/>
  <c r="F36" i="2"/>
  <c r="F40" i="2" s="1"/>
  <c r="F44" i="2" s="1"/>
  <c r="F51" i="2" s="1"/>
  <c r="F56" i="2" s="1"/>
  <c r="F60" i="2" s="1"/>
  <c r="F62" i="2" s="1"/>
  <c r="F63" i="2" s="1"/>
  <c r="H32" i="2"/>
  <c r="D36" i="2"/>
  <c r="D40" i="2" s="1"/>
  <c r="D44" i="2" s="1"/>
  <c r="G40" i="2"/>
  <c r="G44" i="2" s="1"/>
  <c r="E35" i="2"/>
  <c r="E36" i="2" s="1"/>
  <c r="E40" i="2" s="1"/>
  <c r="E44" i="2" s="1"/>
  <c r="E51" i="2" s="1"/>
  <c r="E56" i="2" s="1"/>
  <c r="E60" i="2" s="1"/>
  <c r="H46" i="2"/>
  <c r="H36" i="2" l="1"/>
  <c r="H40" i="2" s="1"/>
  <c r="H44" i="2" s="1"/>
  <c r="E62" i="2"/>
  <c r="E63" i="2" s="1"/>
  <c r="G54" i="2"/>
  <c r="H54" i="2" s="1"/>
  <c r="G53" i="2"/>
  <c r="D51" i="2"/>
  <c r="D56" i="2" s="1"/>
  <c r="D60" i="2" s="1"/>
  <c r="F64" i="2"/>
  <c r="E64" i="2" l="1"/>
  <c r="D62" i="2"/>
  <c r="D63" i="2" s="1"/>
  <c r="G55" i="2"/>
  <c r="H55" i="2" s="1"/>
  <c r="H53" i="2"/>
  <c r="G49" i="2" s="1"/>
  <c r="H49" i="2" l="1"/>
  <c r="G50" i="2"/>
  <c r="D64" i="2"/>
  <c r="G51" i="2" l="1"/>
  <c r="G56" i="2" s="1"/>
  <c r="G60" i="2" s="1"/>
  <c r="H50" i="2"/>
  <c r="H51" i="2" s="1"/>
  <c r="H56" i="2" s="1"/>
  <c r="G62" i="2" l="1"/>
  <c r="G63" i="2" s="1"/>
  <c r="H63" i="2" s="1"/>
  <c r="H60" i="2"/>
  <c r="G64" i="2" l="1"/>
  <c r="H62" i="2"/>
  <c r="H64" i="2" s="1"/>
  <c r="D6" i="2" s="1"/>
  <c r="D6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<sst xmlns="http://schemas.openxmlformats.org/spreadsheetml/2006/main" count="166" uniqueCount="68">
  <si>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</si>
  <si>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</si>
  <si>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</si>
  <si>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</si>
  <si>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</si>
  <si>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</si>
  <si>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</si>
  <si>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</si>
  <si>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</si>
  <si>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</si>
  <si>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</si>
  <si>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</si>
  <si>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</si>
  <si>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</si>
  <si>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</si>
  <si>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</si>
  <si>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</si>
  <si>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</si>
  <si>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</si>
  <si>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</si>
  <si>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</si>
  <si>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</si>
  <si>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</si>
  <si>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</si>
  <si>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</si>
  <si>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</si>
  <si>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</si>
  <si>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</si>
  <si>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</si>
  <si>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</si>
  <si>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</si>
  <si>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</si>
  <si>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</si>
  <si>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</si>
  <si>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</si>
  <si>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</si>
  <si>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</si>
  <si>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</si>
  <si>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</si>
  <si>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</si>
  <si>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</si>
  <si>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</si>
  <si>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</si>
  <si>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</si>
  <si>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</si>
  <si>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</si>
  <si>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</si>
  <si>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</si>
  <si>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</si>
  <si>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</si>
  <si>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</si>
  <si>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</si>
  <si>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</si>
  <si>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</si>
  <si>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</si>
  <si>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</si>
  <si>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</si>
  <si>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</si>
  <si>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</si>
  <si>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</si>
  <si>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</si>
  <si>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</si>
  <si>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</si>
  <si>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</si>
  <si>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</si>
  <si>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</si>
  <si>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</si>
  <si>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Всев, Стр-во КЛ-10 кВ от ТП-157 до места врезки КЛ-10 кВ "ТП-135 – ТП-150" в д. Новосаратовка Всеволожского района ЛО (16-1-17-1-08-03-2-0757)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</si>
</sst>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view="pageBreakPreview" topLeftCell="A19" zoomScale="75" zoomScaleNormal="75" zoomScaleSheetLayoutView="75" workbookViewId="0">
      <selection activeCell="B50" sqref="B50:C50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f>H64</f>
        <v>981.12152421360008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42" t="s">
        <v>67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53</v>
      </c>
      <c r="C18" s="43" t="s">
        <v>9</v>
      </c>
      <c r="D18" s="44" t="s">
        <v>10</v>
      </c>
      <c r="E18" s="44"/>
      <c r="F18" s="44"/>
      <c r="G18" s="44"/>
      <c r="H18" s="38" t="s">
        <v>54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13.98</f>
        <v>13.98</v>
      </c>
      <c r="H28" s="20">
        <f>G28+F28+E28+D28</f>
        <v>13.98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>
        <f>103.81+6.61</f>
        <v>110.42</v>
      </c>
      <c r="H29" s="20">
        <f t="shared" si="0"/>
        <v>110.42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124.4</v>
      </c>
      <c r="H32" s="20">
        <f>H24+H31+H25+H27+H29+H26+H28+H30</f>
        <v>124.4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272.12-G46</f>
        <v>268.69607999999999</v>
      </c>
      <c r="E34" s="27">
        <f>116.62</f>
        <v>116.62</v>
      </c>
      <c r="F34" s="21"/>
      <c r="G34" s="21"/>
      <c r="H34" s="20">
        <f>D34+E34+G34+F34</f>
        <v>385.31608</v>
      </c>
    </row>
    <row r="35" spans="1:8" ht="12.75" customHeight="1" x14ac:dyDescent="0.2">
      <c r="A35" s="22"/>
      <c r="B35" s="33" t="s">
        <v>16</v>
      </c>
      <c r="C35" s="34"/>
      <c r="D35" s="20">
        <f>D34</f>
        <v>268.69607999999999</v>
      </c>
      <c r="E35" s="20">
        <f>E34</f>
        <v>116.62</v>
      </c>
      <c r="F35" s="21">
        <f>F34</f>
        <v>0</v>
      </c>
      <c r="G35" s="21">
        <f>G34</f>
        <v>0</v>
      </c>
      <c r="H35" s="20">
        <f>H34</f>
        <v>385.31608</v>
      </c>
    </row>
    <row r="36" spans="1:8" x14ac:dyDescent="0.2">
      <c r="A36" s="22"/>
      <c r="B36" s="33" t="s">
        <v>34</v>
      </c>
      <c r="C36" s="34"/>
      <c r="D36" s="20">
        <f>D35+D32</f>
        <v>268.69607999999999</v>
      </c>
      <c r="E36" s="20">
        <f>E35+E32</f>
        <v>116.62</v>
      </c>
      <c r="F36" s="20">
        <f>F35+F32</f>
        <v>0</v>
      </c>
      <c r="G36" s="20">
        <f>G35+G32</f>
        <v>124.4</v>
      </c>
      <c r="H36" s="20">
        <f>H35+H32</f>
        <v>509.71608000000003</v>
      </c>
    </row>
    <row r="37" spans="1:8" ht="12.75" customHeight="1" x14ac:dyDescent="0.2">
      <c r="A37" s="31" t="s">
        <v>46</v>
      </c>
      <c r="B37" s="32"/>
      <c r="C37" s="32"/>
      <c r="D37" s="32"/>
      <c r="E37" s="32"/>
      <c r="F37" s="32"/>
      <c r="G37" s="32"/>
      <c r="H37" s="32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v>67.27</v>
      </c>
      <c r="E38" s="27"/>
      <c r="F38" s="21"/>
      <c r="G38" s="21"/>
      <c r="H38" s="20">
        <f>D38+E38+G38+F38</f>
        <v>67.27</v>
      </c>
    </row>
    <row r="39" spans="1:8" ht="12.75" customHeight="1" x14ac:dyDescent="0.2">
      <c r="A39" s="22"/>
      <c r="B39" s="33" t="s">
        <v>49</v>
      </c>
      <c r="C39" s="34"/>
      <c r="D39" s="20">
        <f>D38</f>
        <v>67.27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67.27</v>
      </c>
    </row>
    <row r="40" spans="1:8" x14ac:dyDescent="0.2">
      <c r="A40" s="22"/>
      <c r="B40" s="33" t="s">
        <v>44</v>
      </c>
      <c r="C40" s="34"/>
      <c r="D40" s="20">
        <f>D39+D36</f>
        <v>335.96607999999998</v>
      </c>
      <c r="E40" s="20">
        <f t="shared" ref="E40:G40" si="2">E39+E36</f>
        <v>116.62</v>
      </c>
      <c r="F40" s="20">
        <f t="shared" si="2"/>
        <v>0</v>
      </c>
      <c r="G40" s="20">
        <f t="shared" si="2"/>
        <v>124.4</v>
      </c>
      <c r="H40" s="20">
        <f>H39+H36</f>
        <v>576.98608000000002</v>
      </c>
    </row>
    <row r="41" spans="1:8" ht="12.75" customHeight="1" x14ac:dyDescent="0.2">
      <c r="A41" s="31" t="s">
        <v>47</v>
      </c>
      <c r="B41" s="32"/>
      <c r="C41" s="32"/>
      <c r="D41" s="32"/>
      <c r="E41" s="32"/>
      <c r="F41" s="32"/>
      <c r="G41" s="32"/>
      <c r="H41" s="32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3" t="s">
        <v>45</v>
      </c>
      <c r="C44" s="34"/>
      <c r="D44" s="20">
        <f>D43+D40</f>
        <v>335.96607999999998</v>
      </c>
      <c r="E44" s="20">
        <f t="shared" ref="E44:G44" si="3">E43+E40</f>
        <v>116.62</v>
      </c>
      <c r="F44" s="20">
        <f t="shared" si="3"/>
        <v>0</v>
      </c>
      <c r="G44" s="20">
        <f t="shared" si="3"/>
        <v>124.4</v>
      </c>
      <c r="H44" s="20">
        <f>H43+H40</f>
        <v>576.98608000000002</v>
      </c>
    </row>
    <row r="45" spans="1:8" ht="12.75" customHeight="1" x14ac:dyDescent="0.2">
      <c r="A45" s="31" t="s">
        <v>33</v>
      </c>
      <c r="B45" s="32"/>
      <c r="C45" s="32"/>
      <c r="D45" s="32"/>
      <c r="E45" s="32"/>
      <c r="F45" s="32"/>
      <c r="G45" s="32"/>
      <c r="H45" s="32"/>
    </row>
    <row r="46" spans="1:8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8">
        <f>3423.92/1000</f>
        <v>3.4239199999999999</v>
      </c>
      <c r="H46" s="20">
        <f t="shared" ref="H46" si="4">G46+F46+E46+D46</f>
        <v>3.4239199999999999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51.339536178000003</v>
      </c>
      <c r="H49" s="20">
        <f>G49+F49+E49+D49</f>
        <v>51.339536178000003</v>
      </c>
    </row>
    <row r="50" spans="1:8" ht="12.75" customHeight="1" x14ac:dyDescent="0.2">
      <c r="A50" s="22"/>
      <c r="B50" s="33" t="s">
        <v>35</v>
      </c>
      <c r="C50" s="34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54.763456178000006</v>
      </c>
      <c r="H50" s="20">
        <f>D50+E50+F50+G50</f>
        <v>54.763456178000006</v>
      </c>
    </row>
    <row r="51" spans="1:8" x14ac:dyDescent="0.2">
      <c r="A51" s="22"/>
      <c r="B51" s="33" t="s">
        <v>17</v>
      </c>
      <c r="C51" s="34"/>
      <c r="D51" s="20">
        <f>D50+D44</f>
        <v>335.96607999999998</v>
      </c>
      <c r="E51" s="20">
        <f>E50+E44</f>
        <v>116.62</v>
      </c>
      <c r="F51" s="20">
        <f>F50+F44</f>
        <v>0</v>
      </c>
      <c r="G51" s="20">
        <f>G50+G44</f>
        <v>179.16345617800002</v>
      </c>
      <c r="H51" s="20">
        <f>H50+H44</f>
        <v>631.74953617799997</v>
      </c>
    </row>
    <row r="52" spans="1:8" ht="12.75" customHeight="1" x14ac:dyDescent="0.2">
      <c r="A52" s="31" t="s">
        <v>29</v>
      </c>
      <c r="B52" s="32"/>
      <c r="C52" s="32"/>
      <c r="D52" s="32"/>
      <c r="E52" s="32"/>
      <c r="F52" s="32"/>
      <c r="G52" s="32"/>
      <c r="H52" s="32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12.420774000000002</v>
      </c>
      <c r="H53" s="20">
        <f>D53+E53+F53+G53</f>
        <v>12.420774000000002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78.96096</v>
      </c>
      <c r="H54" s="20">
        <f>D54+E54+F54+G54</f>
        <v>78.96096</v>
      </c>
    </row>
    <row r="55" spans="1:8" ht="12.75" customHeight="1" x14ac:dyDescent="0.2">
      <c r="A55" s="35" t="s">
        <v>32</v>
      </c>
      <c r="B55" s="36"/>
      <c r="C55" s="3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91.381733999999994</v>
      </c>
      <c r="H55" s="20">
        <f>D55+E55+F55+G55</f>
        <v>91.381733999999994</v>
      </c>
    </row>
    <row r="56" spans="1:8" x14ac:dyDescent="0.2">
      <c r="A56" s="22"/>
      <c r="B56" s="33" t="s">
        <v>30</v>
      </c>
      <c r="C56" s="34"/>
      <c r="D56" s="20">
        <f>D51+D55</f>
        <v>335.96607999999998</v>
      </c>
      <c r="E56" s="20">
        <f t="shared" ref="E56:G56" si="7">E51+E55</f>
        <v>116.62</v>
      </c>
      <c r="F56" s="20">
        <f t="shared" si="7"/>
        <v>0</v>
      </c>
      <c r="G56" s="20">
        <f t="shared" si="7"/>
        <v>270.54519017799998</v>
      </c>
      <c r="H56" s="20">
        <f>H55+H51</f>
        <v>723.13127017800002</v>
      </c>
    </row>
    <row r="57" spans="1:8" ht="12.75" customHeight="1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94.47</f>
        <v>94.47</v>
      </c>
      <c r="H58" s="20">
        <f>G58+F58+E58+D58</f>
        <v>94.47</v>
      </c>
    </row>
    <row r="59" spans="1:8" ht="12.75" customHeight="1" x14ac:dyDescent="0.2">
      <c r="A59" s="22"/>
      <c r="B59" s="33" t="s">
        <v>20</v>
      </c>
      <c r="C59" s="34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94.47</v>
      </c>
      <c r="H59" s="20">
        <f>G59+F59+E59+D59</f>
        <v>94.47</v>
      </c>
    </row>
    <row r="60" spans="1:8" x14ac:dyDescent="0.2">
      <c r="A60" s="22"/>
      <c r="B60" s="33" t="s">
        <v>21</v>
      </c>
      <c r="C60" s="34"/>
      <c r="D60" s="20">
        <f>D56+D59</f>
        <v>335.96607999999998</v>
      </c>
      <c r="E60" s="20">
        <f>E56+E59</f>
        <v>116.62</v>
      </c>
      <c r="F60" s="20">
        <f>F56+F59</f>
        <v>0</v>
      </c>
      <c r="G60" s="20">
        <f>G56+G59</f>
        <v>365.01519017800001</v>
      </c>
      <c r="H60" s="20">
        <f>D60+E60+F60+G60</f>
        <v>817.60127017800005</v>
      </c>
    </row>
    <row r="61" spans="1:8" ht="12.75" customHeight="1" x14ac:dyDescent="0.2">
      <c r="A61" s="31" t="s">
        <v>22</v>
      </c>
      <c r="B61" s="32"/>
      <c r="C61" s="32"/>
      <c r="D61" s="32"/>
      <c r="E61" s="32"/>
      <c r="F61" s="32"/>
      <c r="G61" s="32"/>
      <c r="H61" s="32"/>
    </row>
    <row r="62" spans="1:8" x14ac:dyDescent="0.2">
      <c r="A62" s="18">
        <v>19</v>
      </c>
      <c r="B62" s="23"/>
      <c r="C62" s="19" t="s">
        <v>23</v>
      </c>
      <c r="D62" s="20">
        <f>D60/100*20</f>
        <v>67.193215999999993</v>
      </c>
      <c r="E62" s="20">
        <f>E60/100*20</f>
        <v>23.324000000000002</v>
      </c>
      <c r="F62" s="20">
        <f>F60/100*20</f>
        <v>0</v>
      </c>
      <c r="G62" s="20">
        <f>G60/100*20</f>
        <v>73.003038035599999</v>
      </c>
      <c r="H62" s="20">
        <f>H60/100*20</f>
        <v>163.52025403560003</v>
      </c>
    </row>
    <row r="63" spans="1:8" ht="12.75" customHeight="1" x14ac:dyDescent="0.2">
      <c r="A63" s="22"/>
      <c r="B63" s="33" t="s">
        <v>24</v>
      </c>
      <c r="C63" s="34"/>
      <c r="D63" s="20">
        <f>D62</f>
        <v>67.193215999999993</v>
      </c>
      <c r="E63" s="20">
        <f>E62</f>
        <v>23.324000000000002</v>
      </c>
      <c r="F63" s="21">
        <f>F62</f>
        <v>0</v>
      </c>
      <c r="G63" s="20">
        <f>G62</f>
        <v>73.003038035599999</v>
      </c>
      <c r="H63" s="20">
        <f>D63+E63+F63+G63</f>
        <v>163.52025403559998</v>
      </c>
    </row>
    <row r="64" spans="1:8" ht="12.75" customHeight="1" x14ac:dyDescent="0.2">
      <c r="A64" s="22"/>
      <c r="B64" s="33" t="s">
        <v>25</v>
      </c>
      <c r="C64" s="34"/>
      <c r="D64" s="20">
        <f>D60+D62</f>
        <v>403.15929599999998</v>
      </c>
      <c r="E64" s="20">
        <f>E60+E62</f>
        <v>139.94400000000002</v>
      </c>
      <c r="F64" s="20">
        <f>F60+F62</f>
        <v>0</v>
      </c>
      <c r="G64" s="20">
        <f>G60+G62</f>
        <v>438.01822821360003</v>
      </c>
      <c r="H64" s="20">
        <f>H60+H62</f>
        <v>981.12152421360008</v>
      </c>
    </row>
  </sheetData>
  <mergeCells count="37">
    <mergeCell ref="B44:C44"/>
    <mergeCell ref="B32:C32"/>
    <mergeCell ref="A37:H37"/>
    <mergeCell ref="B39:C39"/>
    <mergeCell ref="B40:C40"/>
    <mergeCell ref="A41:H41"/>
    <mergeCell ref="A33:H3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tabSelected="1" view="pageBreakPreview" topLeftCell="A7" zoomScale="75" zoomScaleNormal="75" zoomScaleSheetLayoutView="75" workbookViewId="0">
      <selection activeCell="G29" sqref="G2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9" t="s">
        <v>2</v>
      </c>
      <c r="D2" s="39"/>
      <c r="E2" s="39"/>
      <c r="F2" s="39"/>
      <c r="G2" s="39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5" t="s">
        <v>56</v>
      </c>
      <c r="C6" s="45"/>
      <c r="D6" s="24">
        <f>H64</f>
        <v>130.16235107931215</v>
      </c>
      <c r="E6" s="2" t="s">
        <v>31</v>
      </c>
      <c r="F6" s="2"/>
      <c r="G6" s="2"/>
      <c r="H6" s="2"/>
    </row>
    <row r="7" spans="2:8" x14ac:dyDescent="0.2">
      <c r="B7" s="46" t="s">
        <v>4</v>
      </c>
      <c r="C7" s="46"/>
      <c r="D7" s="2"/>
      <c r="E7" s="2" t="s">
        <v>31</v>
      </c>
      <c r="F7" s="2"/>
      <c r="G7" s="2"/>
      <c r="H7" s="2"/>
    </row>
    <row r="8" spans="2:8" x14ac:dyDescent="0.2">
      <c r="C8" s="40"/>
      <c r="D8" s="41"/>
      <c r="E8" s="41"/>
      <c r="F8" s="41"/>
      <c r="G8" s="41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42" t="s">
        <v>67</v>
      </c>
      <c r="D14" s="39"/>
      <c r="E14" s="39"/>
      <c r="F14" s="39"/>
      <c r="G14" s="39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8" t="s">
        <v>8</v>
      </c>
      <c r="B18" s="43" t="s">
        <v>53</v>
      </c>
      <c r="C18" s="43" t="s">
        <v>9</v>
      </c>
      <c r="D18" s="44" t="s">
        <v>10</v>
      </c>
      <c r="E18" s="44"/>
      <c r="F18" s="44"/>
      <c r="G18" s="44"/>
      <c r="H18" s="38" t="s">
        <v>54</v>
      </c>
    </row>
    <row r="19" spans="1:8" ht="12.75" customHeight="1" x14ac:dyDescent="0.2">
      <c r="A19" s="38"/>
      <c r="B19" s="43"/>
      <c r="C19" s="43"/>
      <c r="D19" s="38" t="s">
        <v>11</v>
      </c>
      <c r="E19" s="38" t="s">
        <v>12</v>
      </c>
      <c r="F19" s="38" t="s">
        <v>13</v>
      </c>
      <c r="G19" s="38" t="s">
        <v>38</v>
      </c>
      <c r="H19" s="38"/>
    </row>
    <row r="20" spans="1:8" x14ac:dyDescent="0.2">
      <c r="A20" s="38"/>
      <c r="B20" s="43"/>
      <c r="C20" s="43"/>
      <c r="D20" s="38"/>
      <c r="E20" s="38"/>
      <c r="F20" s="38"/>
      <c r="G20" s="38"/>
      <c r="H20" s="38"/>
    </row>
    <row r="21" spans="1:8" x14ac:dyDescent="0.2">
      <c r="A21" s="38"/>
      <c r="B21" s="43"/>
      <c r="C21" s="43"/>
      <c r="D21" s="38"/>
      <c r="E21" s="38"/>
      <c r="F21" s="38"/>
      <c r="G21" s="38"/>
      <c r="H21" s="38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1" t="s">
        <v>36</v>
      </c>
      <c r="B23" s="32"/>
      <c r="C23" s="32"/>
      <c r="D23" s="32"/>
      <c r="E23" s="32"/>
      <c r="F23" s="32"/>
      <c r="G23" s="32"/>
      <c r="H23" s="32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13.98/12.82</f>
        <v>1.0904836193447738</v>
      </c>
      <c r="H28" s="20">
        <f>G28+F28+E28+D28</f>
        <v>1.0904836193447738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>
        <f>(103.81+6.61)/12.82</f>
        <v>8.6131045241809669</v>
      </c>
      <c r="H29" s="20">
        <f t="shared" si="0"/>
        <v>8.6131045241809669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3" t="s">
        <v>37</v>
      </c>
      <c r="C32" s="34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9.7035881435257405</v>
      </c>
      <c r="H32" s="20">
        <f>H24+H31+H25+H27+H29+H26+H28+H30</f>
        <v>9.7035881435257405</v>
      </c>
    </row>
    <row r="33" spans="1:8" ht="12.75" customHeight="1" x14ac:dyDescent="0.2">
      <c r="A33" s="31" t="s">
        <v>14</v>
      </c>
      <c r="B33" s="32"/>
      <c r="C33" s="32"/>
      <c r="D33" s="32"/>
      <c r="E33" s="32"/>
      <c r="F33" s="32"/>
      <c r="G33" s="32"/>
      <c r="H33" s="32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272.12/7.21-G46</f>
        <v>37.267140083217754</v>
      </c>
      <c r="E34" s="27">
        <f>116.62/7.21</f>
        <v>16.174757281553397</v>
      </c>
      <c r="F34" s="21"/>
      <c r="G34" s="21"/>
      <c r="H34" s="20">
        <f>D34+E34+G34+F34</f>
        <v>53.441897364771151</v>
      </c>
    </row>
    <row r="35" spans="1:8" ht="12.75" customHeight="1" x14ac:dyDescent="0.2">
      <c r="A35" s="22"/>
      <c r="B35" s="33" t="s">
        <v>16</v>
      </c>
      <c r="C35" s="34"/>
      <c r="D35" s="20">
        <f>D34</f>
        <v>37.267140083217754</v>
      </c>
      <c r="E35" s="20">
        <f>E34</f>
        <v>16.174757281553397</v>
      </c>
      <c r="F35" s="21">
        <f>F34</f>
        <v>0</v>
      </c>
      <c r="G35" s="21">
        <f>G34</f>
        <v>0</v>
      </c>
      <c r="H35" s="20">
        <f>H34</f>
        <v>53.441897364771151</v>
      </c>
    </row>
    <row r="36" spans="1:8" ht="12.75" customHeight="1" x14ac:dyDescent="0.2">
      <c r="A36" s="22"/>
      <c r="B36" s="33" t="s">
        <v>34</v>
      </c>
      <c r="C36" s="34"/>
      <c r="D36" s="20">
        <f>D35+D32</f>
        <v>37.267140083217754</v>
      </c>
      <c r="E36" s="20">
        <f>E35+E32</f>
        <v>16.174757281553397</v>
      </c>
      <c r="F36" s="20">
        <f>F35+F32</f>
        <v>0</v>
      </c>
      <c r="G36" s="20">
        <f>G35+G32</f>
        <v>9.7035881435257405</v>
      </c>
      <c r="H36" s="20">
        <f>H35+H32</f>
        <v>63.145485508296893</v>
      </c>
    </row>
    <row r="37" spans="1:8" ht="12.75" customHeight="1" x14ac:dyDescent="0.2">
      <c r="A37" s="31" t="s">
        <v>46</v>
      </c>
      <c r="B37" s="32"/>
      <c r="C37" s="32"/>
      <c r="D37" s="32"/>
      <c r="E37" s="32"/>
      <c r="F37" s="32"/>
      <c r="G37" s="32"/>
      <c r="H37" s="32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f>67.27/7.21</f>
        <v>9.3300970873786397</v>
      </c>
      <c r="E38" s="27"/>
      <c r="F38" s="21"/>
      <c r="G38" s="21"/>
      <c r="H38" s="20">
        <f>D38+E38+G38+F38</f>
        <v>9.3300970873786397</v>
      </c>
    </row>
    <row r="39" spans="1:8" ht="12.75" customHeight="1" x14ac:dyDescent="0.2">
      <c r="A39" s="22"/>
      <c r="B39" s="33" t="s">
        <v>49</v>
      </c>
      <c r="C39" s="34"/>
      <c r="D39" s="20">
        <f>D38</f>
        <v>9.3300970873786397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9.3300970873786397</v>
      </c>
    </row>
    <row r="40" spans="1:8" ht="12.75" customHeight="1" x14ac:dyDescent="0.2">
      <c r="A40" s="22"/>
      <c r="B40" s="33" t="s">
        <v>44</v>
      </c>
      <c r="C40" s="34"/>
      <c r="D40" s="20">
        <f>D39+D36</f>
        <v>46.597237170596394</v>
      </c>
      <c r="E40" s="20">
        <f t="shared" ref="E40:G40" si="2">E39+E36</f>
        <v>16.174757281553397</v>
      </c>
      <c r="F40" s="20">
        <f t="shared" si="2"/>
        <v>0</v>
      </c>
      <c r="G40" s="20">
        <f t="shared" si="2"/>
        <v>9.7035881435257405</v>
      </c>
      <c r="H40" s="20">
        <f>H39+H36</f>
        <v>72.475582595675533</v>
      </c>
    </row>
    <row r="41" spans="1:8" ht="12.75" customHeight="1" x14ac:dyDescent="0.2">
      <c r="A41" s="31" t="s">
        <v>47</v>
      </c>
      <c r="B41" s="32"/>
      <c r="C41" s="32"/>
      <c r="D41" s="32"/>
      <c r="E41" s="32"/>
      <c r="F41" s="32"/>
      <c r="G41" s="32"/>
      <c r="H41" s="32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3" t="s">
        <v>48</v>
      </c>
      <c r="C43" s="34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3" t="s">
        <v>45</v>
      </c>
      <c r="C44" s="34"/>
      <c r="D44" s="20">
        <f>D43+D40</f>
        <v>46.597237170596394</v>
      </c>
      <c r="E44" s="20">
        <f t="shared" ref="E44:G44" si="3">E43+E40</f>
        <v>16.174757281553397</v>
      </c>
      <c r="F44" s="20">
        <f t="shared" si="3"/>
        <v>0</v>
      </c>
      <c r="G44" s="20">
        <f t="shared" si="3"/>
        <v>9.7035881435257405</v>
      </c>
      <c r="H44" s="20">
        <f>H43+H40</f>
        <v>72.475582595675533</v>
      </c>
    </row>
    <row r="45" spans="1:8" ht="12.75" customHeight="1" x14ac:dyDescent="0.2">
      <c r="A45" s="31" t="s">
        <v>33</v>
      </c>
      <c r="B45" s="32"/>
      <c r="C45" s="32"/>
      <c r="D45" s="32"/>
      <c r="E45" s="32"/>
      <c r="F45" s="32"/>
      <c r="G45" s="32"/>
      <c r="H45" s="32"/>
    </row>
    <row r="46" spans="1:8" ht="12.75" customHeight="1" x14ac:dyDescent="0.2">
      <c r="A46" s="18">
        <v>12</v>
      </c>
      <c r="B46" s="29" t="s">
        <v>15</v>
      </c>
      <c r="C46" s="29" t="s">
        <v>39</v>
      </c>
      <c r="D46" s="29"/>
      <c r="E46" s="29"/>
      <c r="F46" s="29"/>
      <c r="G46" s="28">
        <f>3423.92/1000/7.21</f>
        <v>0.47488488210818308</v>
      </c>
      <c r="H46" s="20">
        <f t="shared" ref="H46" si="4">G46+F46+E46+D46</f>
        <v>0.47488488210818308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6.8110571089611947</v>
      </c>
      <c r="H49" s="20">
        <f>G49+F49+E49+D49</f>
        <v>6.8110571089611947</v>
      </c>
    </row>
    <row r="50" spans="1:8" ht="12.75" customHeight="1" x14ac:dyDescent="0.2">
      <c r="A50" s="22"/>
      <c r="B50" s="33" t="s">
        <v>35</v>
      </c>
      <c r="C50" s="34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7.2859419910693779</v>
      </c>
      <c r="H50" s="20">
        <f>D50+E50+F50+G50</f>
        <v>7.2859419910693779</v>
      </c>
    </row>
    <row r="51" spans="1:8" ht="12.75" customHeight="1" x14ac:dyDescent="0.2">
      <c r="A51" s="22"/>
      <c r="B51" s="33" t="s">
        <v>17</v>
      </c>
      <c r="C51" s="34"/>
      <c r="D51" s="20">
        <f>D50+D44</f>
        <v>46.597237170596394</v>
      </c>
      <c r="E51" s="20">
        <f>E50+E44</f>
        <v>16.174757281553397</v>
      </c>
      <c r="F51" s="20">
        <f>F50+F44</f>
        <v>0</v>
      </c>
      <c r="G51" s="20">
        <f>G50+G44</f>
        <v>16.989530134595118</v>
      </c>
      <c r="H51" s="20">
        <f>H50+H44</f>
        <v>79.761524586744912</v>
      </c>
    </row>
    <row r="52" spans="1:8" ht="12.75" customHeight="1" x14ac:dyDescent="0.2">
      <c r="A52" s="31" t="s">
        <v>29</v>
      </c>
      <c r="B52" s="32"/>
      <c r="C52" s="32"/>
      <c r="D52" s="32"/>
      <c r="E52" s="32"/>
      <c r="F52" s="32"/>
      <c r="G52" s="32"/>
      <c r="H52" s="32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1.5611400040245718</v>
      </c>
      <c r="H53" s="20">
        <f>D53+E53+F53+G53</f>
        <v>1.5611400040245718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10.484585647281646</v>
      </c>
      <c r="H54" s="20">
        <f>D54+E54+F54+G54</f>
        <v>10.484585647281646</v>
      </c>
    </row>
    <row r="55" spans="1:8" ht="12.75" customHeight="1" x14ac:dyDescent="0.2">
      <c r="A55" s="35" t="s">
        <v>32</v>
      </c>
      <c r="B55" s="36"/>
      <c r="C55" s="3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12.045725651306217</v>
      </c>
      <c r="H55" s="20">
        <f>D55+E55+F55+G55</f>
        <v>12.045725651306217</v>
      </c>
    </row>
    <row r="56" spans="1:8" ht="12.75" customHeight="1" x14ac:dyDescent="0.2">
      <c r="A56" s="22"/>
      <c r="B56" s="33" t="s">
        <v>30</v>
      </c>
      <c r="C56" s="34"/>
      <c r="D56" s="20">
        <f>D51+D55</f>
        <v>46.597237170596394</v>
      </c>
      <c r="E56" s="20">
        <f t="shared" ref="E56:G56" si="7">E51+E55</f>
        <v>16.174757281553397</v>
      </c>
      <c r="F56" s="20">
        <f t="shared" si="7"/>
        <v>0</v>
      </c>
      <c r="G56" s="20">
        <f t="shared" si="7"/>
        <v>29.035255785901334</v>
      </c>
      <c r="H56" s="20">
        <f>H55+H51</f>
        <v>91.807250238051125</v>
      </c>
    </row>
    <row r="57" spans="1:8" ht="12.75" customHeight="1" x14ac:dyDescent="0.2">
      <c r="A57" s="31" t="s">
        <v>18</v>
      </c>
      <c r="B57" s="32"/>
      <c r="C57" s="32"/>
      <c r="D57" s="32"/>
      <c r="E57" s="32"/>
      <c r="F57" s="32"/>
      <c r="G57" s="32"/>
      <c r="H57" s="32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94.47/5.67</f>
        <v>16.661375661375661</v>
      </c>
      <c r="H58" s="20">
        <f>G58+F58+E58+D58</f>
        <v>16.661375661375661</v>
      </c>
    </row>
    <row r="59" spans="1:8" ht="12.75" customHeight="1" x14ac:dyDescent="0.2">
      <c r="A59" s="22"/>
      <c r="B59" s="33" t="s">
        <v>20</v>
      </c>
      <c r="C59" s="34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16.661375661375661</v>
      </c>
      <c r="H59" s="20">
        <f>G59+F59+E59+D59</f>
        <v>16.661375661375661</v>
      </c>
    </row>
    <row r="60" spans="1:8" ht="12.75" customHeight="1" x14ac:dyDescent="0.2">
      <c r="A60" s="22"/>
      <c r="B60" s="33" t="s">
        <v>21</v>
      </c>
      <c r="C60" s="34"/>
      <c r="D60" s="20">
        <f>D56+D59</f>
        <v>46.597237170596394</v>
      </c>
      <c r="E60" s="20">
        <f>E56+E59</f>
        <v>16.174757281553397</v>
      </c>
      <c r="F60" s="20">
        <f>F56+F59</f>
        <v>0</v>
      </c>
      <c r="G60" s="20">
        <f>G56+G59</f>
        <v>45.696631447276999</v>
      </c>
      <c r="H60" s="20">
        <f>D60+E60+F60+G60</f>
        <v>108.4686258994268</v>
      </c>
    </row>
    <row r="61" spans="1:8" ht="12.75" customHeight="1" x14ac:dyDescent="0.2">
      <c r="A61" s="31" t="s">
        <v>22</v>
      </c>
      <c r="B61" s="32"/>
      <c r="C61" s="32"/>
      <c r="D61" s="32"/>
      <c r="E61" s="32"/>
      <c r="F61" s="32"/>
      <c r="G61" s="32"/>
      <c r="H61" s="32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9.3194474341192794</v>
      </c>
      <c r="E62" s="20">
        <f>E60/100*20</f>
        <v>3.2349514563106796</v>
      </c>
      <c r="F62" s="20">
        <f>F60/100*20</f>
        <v>0</v>
      </c>
      <c r="G62" s="20">
        <f>G60/100*20</f>
        <v>9.1393262894553988</v>
      </c>
      <c r="H62" s="20">
        <f>H60/100*20</f>
        <v>21.693725179885362</v>
      </c>
    </row>
    <row r="63" spans="1:8" ht="12.75" customHeight="1" x14ac:dyDescent="0.2">
      <c r="A63" s="22"/>
      <c r="B63" s="33" t="s">
        <v>24</v>
      </c>
      <c r="C63" s="34"/>
      <c r="D63" s="20">
        <f>D62</f>
        <v>9.3194474341192794</v>
      </c>
      <c r="E63" s="20">
        <f>E62</f>
        <v>3.2349514563106796</v>
      </c>
      <c r="F63" s="21">
        <f>F62</f>
        <v>0</v>
      </c>
      <c r="G63" s="20">
        <f>G62</f>
        <v>9.1393262894553988</v>
      </c>
      <c r="H63" s="20">
        <f>D63+E63+F63+G63</f>
        <v>21.693725179885355</v>
      </c>
    </row>
    <row r="64" spans="1:8" ht="12.75" customHeight="1" x14ac:dyDescent="0.2">
      <c r="A64" s="22"/>
      <c r="B64" s="33" t="s">
        <v>25</v>
      </c>
      <c r="C64" s="34"/>
      <c r="D64" s="20">
        <f>D60+D62</f>
        <v>55.91668460471567</v>
      </c>
      <c r="E64" s="20">
        <f>E60+E62</f>
        <v>19.409708737864076</v>
      </c>
      <c r="F64" s="20">
        <f>F60+F62</f>
        <v>0</v>
      </c>
      <c r="G64" s="20">
        <f>G60+G62</f>
        <v>54.835957736732396</v>
      </c>
      <c r="H64" s="20">
        <f>H60+H62</f>
        <v>130.16235107931215</v>
      </c>
    </row>
    <row r="65" ht="12.75" customHeight="1" x14ac:dyDescent="0.2"/>
  </sheetData>
  <mergeCells count="37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2024-02-27T08:32:57Z</dcterms:modified>
</cp:coreProperties>
</file>