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C:\Работа\Документы для подачи на торги\Обоснование стоимости общестрой\19-1-05-1-11-04-2-0472\"/>
    </mc:Choice>
  </mc:AlternateContent>
  <xr:revisionPtr revIDLastSave="0" documentId="13_ncr:1_{4FD8DD11-4E94-48AB-B127-C8C48FC8EA3F}" xr6:coauthVersionLast="36" xr6:coauthVersionMax="36" xr10:uidLastSave="{00000000-0000-0000-0000-000000000000}"/>
  <bookViews>
    <workbookView xWindow="0" yWindow="0" windowWidth="28800" windowHeight="12330" xr2:uid="{00000000-000D-0000-FFFF-FFFF00000000}"/>
  </bookViews>
  <sheets>
    <sheet name="ССР" sheetId="14" r:id="rId1"/>
    <sheet name="ЛС ПИР" sheetId="15" r:id="rId2"/>
    <sheet name="01-01-01" sheetId="12" r:id="rId3"/>
    <sheet name="01-01-02" sheetId="13" r:id="rId4"/>
  </sheets>
  <definedNames>
    <definedName name="_xlnm.Print_Titles" localSheetId="2">'01-01-01'!$14:$14</definedName>
    <definedName name="_xlnm.Print_Titles" localSheetId="3">'01-01-02'!$14:$14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2" i="14" l="1"/>
  <c r="I61" i="14"/>
  <c r="I62" i="14"/>
  <c r="I60" i="14"/>
  <c r="F40" i="14"/>
  <c r="G40" i="14"/>
  <c r="H40" i="14"/>
  <c r="H12" i="15" l="1"/>
  <c r="H18" i="15" s="1"/>
  <c r="H20" i="15" s="1"/>
  <c r="H21" i="15" s="1"/>
  <c r="H22" i="15" s="1"/>
  <c r="H23" i="15" s="1"/>
  <c r="H24" i="15" l="1"/>
  <c r="H25" i="15" s="1"/>
  <c r="E57" i="14" l="1"/>
  <c r="F57" i="14"/>
  <c r="G57" i="14"/>
  <c r="F44" i="14"/>
  <c r="G44" i="14"/>
  <c r="H44" i="14"/>
  <c r="H57" i="14"/>
  <c r="I52" i="14"/>
  <c r="H52" i="14"/>
  <c r="G52" i="14"/>
  <c r="F52" i="14"/>
  <c r="E52" i="14"/>
  <c r="I51" i="14"/>
  <c r="H48" i="14"/>
  <c r="G48" i="14"/>
  <c r="F48" i="14"/>
  <c r="E48" i="14"/>
  <c r="I47" i="14"/>
  <c r="I48" i="14" s="1"/>
  <c r="E44" i="14"/>
  <c r="I43" i="14"/>
  <c r="I44" i="14" s="1"/>
  <c r="I40" i="14"/>
  <c r="E40" i="14"/>
  <c r="I39" i="14"/>
  <c r="G36" i="14"/>
  <c r="G37" i="14" s="1"/>
  <c r="G41" i="14" s="1"/>
  <c r="G45" i="14" s="1"/>
  <c r="H35" i="14"/>
  <c r="H36" i="14" s="1"/>
  <c r="H37" i="14" s="1"/>
  <c r="H41" i="14" s="1"/>
  <c r="F35" i="14"/>
  <c r="F36" i="14" s="1"/>
  <c r="F37" i="14" s="1"/>
  <c r="F41" i="14" s="1"/>
  <c r="E35" i="14"/>
  <c r="I35" i="14" s="1"/>
  <c r="I34" i="14"/>
  <c r="I33" i="14"/>
  <c r="I32" i="14"/>
  <c r="I31" i="14"/>
  <c r="I30" i="14"/>
  <c r="I29" i="14"/>
  <c r="I28" i="14"/>
  <c r="I27" i="14"/>
  <c r="I36" i="14" s="1"/>
  <c r="E25" i="14"/>
  <c r="I25" i="14" s="1"/>
  <c r="I24" i="14"/>
  <c r="I57" i="14" l="1"/>
  <c r="G49" i="14"/>
  <c r="G53" i="14" s="1"/>
  <c r="G58" i="14" s="1"/>
  <c r="G59" i="14" s="1"/>
  <c r="F45" i="14"/>
  <c r="F49" i="14" s="1"/>
  <c r="F53" i="14" s="1"/>
  <c r="F58" i="14" s="1"/>
  <c r="F60" i="14" s="1"/>
  <c r="F61" i="14" s="1"/>
  <c r="F62" i="14" s="1"/>
  <c r="H45" i="14"/>
  <c r="H49" i="14"/>
  <c r="H53" i="14" s="1"/>
  <c r="H58" i="14" s="1"/>
  <c r="H60" i="14" s="1"/>
  <c r="H61" i="14" s="1"/>
  <c r="H62" i="14" s="1"/>
  <c r="E36" i="14"/>
  <c r="E37" i="14"/>
  <c r="G60" i="14" l="1"/>
  <c r="G61" i="14" s="1"/>
  <c r="G62" i="14" s="1"/>
  <c r="I59" i="14"/>
  <c r="E41" i="14"/>
  <c r="I37" i="14"/>
  <c r="E45" i="14" l="1"/>
  <c r="E49" i="14" s="1"/>
  <c r="E53" i="14" s="1"/>
  <c r="E58" i="14" s="1"/>
  <c r="E60" i="14" s="1"/>
  <c r="I41" i="14"/>
  <c r="I45" i="14" s="1"/>
  <c r="I49" i="14" s="1"/>
  <c r="I53" i="14" s="1"/>
  <c r="I58" i="14" s="1"/>
  <c r="E61" i="14" l="1"/>
  <c r="E62" i="14" l="1"/>
  <c r="E8" i="14" s="1"/>
</calcChain>
</file>

<file path=xl/sharedStrings.xml><?xml version="1.0" encoding="utf-8"?>
<sst xmlns="http://schemas.openxmlformats.org/spreadsheetml/2006/main" count="703" uniqueCount="386">
  <si>
    <t/>
  </si>
  <si>
    <t>(наименование объекта)</t>
  </si>
  <si>
    <t>ЛОКАЛЬНАЯ СМЕТА №01-01-01</t>
  </si>
  <si>
    <t>Основание:</t>
  </si>
  <si>
    <t>Сметная стоимость</t>
  </si>
  <si>
    <t xml:space="preserve"> руб.</t>
  </si>
  <si>
    <t>Средства на оплату труда</t>
  </si>
  <si>
    <t>Нормативная трудоемкость</t>
  </si>
  <si>
    <t xml:space="preserve"> чел. час.</t>
  </si>
  <si>
    <t>№
п/п</t>
  </si>
  <si>
    <t>Шифр и номер позиции норматива</t>
  </si>
  <si>
    <t>Наименование работ и затрат</t>
  </si>
  <si>
    <t>Единица измерения</t>
  </si>
  <si>
    <t>Количество</t>
  </si>
  <si>
    <t>Стоимость единицы, руб.</t>
  </si>
  <si>
    <t>Общая стоимость, руб.</t>
  </si>
  <si>
    <t>ТЗ основных рабочих, всего</t>
  </si>
  <si>
    <t>ТЗ механиков, всего</t>
  </si>
  <si>
    <t>всего</t>
  </si>
  <si>
    <t>в том числе</t>
  </si>
  <si>
    <t>оплаты труда</t>
  </si>
  <si>
    <t>эксплуата-
ции машин</t>
  </si>
  <si>
    <t>в т. ч. оплаты труда механиков</t>
  </si>
  <si>
    <t>материалы</t>
  </si>
  <si>
    <t>1</t>
  </si>
  <si>
    <t>2</t>
  </si>
  <si>
    <t>3</t>
  </si>
  <si>
    <t>4</t>
  </si>
  <si>
    <t>5</t>
  </si>
  <si>
    <t>6</t>
  </si>
  <si>
    <t>т груза</t>
  </si>
  <si>
    <t>7</t>
  </si>
  <si>
    <t>СПГ-03-21-001-36</t>
  </si>
  <si>
    <t>Прямые затраты</t>
  </si>
  <si>
    <t>Зарплата рабочих</t>
  </si>
  <si>
    <t>Эксплуатация машин</t>
  </si>
  <si>
    <t>в т.ч. зарплата машинистов</t>
  </si>
  <si>
    <t>Накладные расходы</t>
  </si>
  <si>
    <t>Сметная прибыль</t>
  </si>
  <si>
    <t>---Переход в текущие цены---</t>
  </si>
  <si>
    <t>Итого в текущих ценах</t>
  </si>
  <si>
    <t xml:space="preserve">Итого </t>
  </si>
  <si>
    <t>ИТОГО</t>
  </si>
  <si>
    <t>НДС</t>
  </si>
  <si>
    <t>20 %</t>
  </si>
  <si>
    <t>ВСЕГО С НДС</t>
  </si>
  <si>
    <t>Составил:</t>
  </si>
  <si>
    <t>Проверил:</t>
  </si>
  <si>
    <t>Материалы, учтенные расценками</t>
  </si>
  <si>
    <t>Материалы ССЦ</t>
  </si>
  <si>
    <t>шт</t>
  </si>
  <si>
    <t>Материалы, неучтенные расценками</t>
  </si>
  <si>
    <t>Материалы</t>
  </si>
  <si>
    <t>Цена поставщика</t>
  </si>
  <si>
    <t>ШТ</t>
  </si>
  <si>
    <t xml:space="preserve">Заготовительно складские расходы </t>
  </si>
  <si>
    <t>1,02</t>
  </si>
  <si>
    <t>1000м3 грунта</t>
  </si>
  <si>
    <t>100м3 грунта</t>
  </si>
  <si>
    <t>1000м2 поверхности</t>
  </si>
  <si>
    <t>м3 основания</t>
  </si>
  <si>
    <t>8</t>
  </si>
  <si>
    <t>т</t>
  </si>
  <si>
    <t>9</t>
  </si>
  <si>
    <t>10</t>
  </si>
  <si>
    <t>100м2 изолируемой поверх</t>
  </si>
  <si>
    <t>11</t>
  </si>
  <si>
    <t>100м3 бетона, бутобетона</t>
  </si>
  <si>
    <t>12</t>
  </si>
  <si>
    <t>13</t>
  </si>
  <si>
    <t>100м3 бетона и железобет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</si>
  <si>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</si>
  <si>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</si>
  <si>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</si>
  <si>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</si>
  <si>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</si>
  <si>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</si>
  <si>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</si>
  <si>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</si>
  <si>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</si>
  <si>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</si>
  <si>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</si>
  <si>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</si>
  <si>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100м2 покрытия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</si>
  <si>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</si>
  <si>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</si>
  <si>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</si>
  <si>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</si>
  <si>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</si>
  <si>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</si>
  <si>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</si>
  <si>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</si>
  <si>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</si>
  <si>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</si>
  <si>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100м2</t>
  </si>
  <si>
    <t>36</t>
  </si>
  <si>
    <t>ТЕР-11-01-052-01
МДС 81-35.2004 оп п4.7 Козп=1,15 Кэм=1,25</t>
  </si>
  <si>
    <t>100м2 пола</t>
  </si>
  <si>
    <t>ТЕР-09-03-002-01
МДС 81-35.2004 оп п4.7 Козп=1,15 Кэм=1,25</t>
  </si>
  <si>
    <t>т конструкций</t>
  </si>
  <si>
    <t>ТЕР-09-03-002-12
МДС 81-35.2004 оп п4.7 Козп=1,15 Кэм=1,25</t>
  </si>
  <si>
    <t>ТЕР-09-03-015-01
МДС 81-35.2004 оп п4.7 Козп=1,15 Кэм=1,25</t>
  </si>
  <si>
    <t>100м2 окрашиваемой повер</t>
  </si>
  <si>
    <t>100м2 полотен и проемов</t>
  </si>
  <si>
    <t>СПГ-01-01-001-39</t>
  </si>
  <si>
    <t>м2</t>
  </si>
  <si>
    <t>408-0122
ТССЦ_ЛО2014_09_2021</t>
  </si>
  <si>
    <t>Песок природный для строительных работ средний</t>
  </si>
  <si>
    <t>м3</t>
  </si>
  <si>
    <t>М3</t>
  </si>
  <si>
    <t>КГ</t>
  </si>
  <si>
    <t>Т</t>
  </si>
  <si>
    <t>М2</t>
  </si>
  <si>
    <t>Двери
ЦЕНА=25000/1,2
Кпз=1/1,2 (Индексация ПЗ)</t>
  </si>
  <si>
    <t>ТЕРм-08-03-572-07</t>
  </si>
  <si>
    <t>Блок управления шкафного исполнения или распределительный пункт (шкаф), устанавливаемый на полу, высота и ширина до 1700х1100 мм
ОЗП=87,61*12,76  МЗ=317,3*11,74  ЭМ=118,66*7,28  
Козп=12,76 Кэм=7,28 Кзпм=12,76 Кмат=11,74 (Инд_ЛО2014_09_2021)
НР = 95%*0,85 (НР = 1009.48 руб.)
СП = 65%*0,8 (СП = 648.06 руб.)</t>
  </si>
  <si>
    <t>ТЕРм-08-03-593-05</t>
  </si>
  <si>
    <t>100шт</t>
  </si>
  <si>
    <t>ТЕРм-08-02-420-01</t>
  </si>
  <si>
    <t>ТЕРм-08-03-591-10</t>
  </si>
  <si>
    <t>ТЕРм-08-02-409-01</t>
  </si>
  <si>
    <t>100м</t>
  </si>
  <si>
    <t>ТЕРм-08-02-407-06</t>
  </si>
  <si>
    <t>ТЕРм-08-02-148-01</t>
  </si>
  <si>
    <t>100м кабеля</t>
  </si>
  <si>
    <t>ТЕРм-08-02-155-01</t>
  </si>
  <si>
    <t>проход кабеля</t>
  </si>
  <si>
    <t>10шт</t>
  </si>
  <si>
    <t>ТЕРп-01-12-020-01</t>
  </si>
  <si>
    <t>Испытание сборных и соединительных шин напряжением до 11 кВ
ОЗП=158,4*12,76  
Козп=12,76 (Инд_ЛО2014_09_2021)
НР = 65%*0,85 (НР = 3334.95 руб.)
СП = 40%*0,8 (СП = 1940.33 руб.)
Объем: 2 + 1</t>
  </si>
  <si>
    <t>испытание</t>
  </si>
  <si>
    <t>ТЕРп-01-11-028-01</t>
  </si>
  <si>
    <t>линия</t>
  </si>
  <si>
    <t>ТЕРп-01-12-027-07</t>
  </si>
  <si>
    <t>Испытание кабеля силового длиной до 500 м напряжением до 1 кВ
ОЗП=52,82*12,76  
Козп=12,76 (Инд_ЛО2014_09_2021)
НР = 65%*0,85 (НР = 370.69 руб.)
СП = 40%*0,8 (СП = 215.67 руб.)</t>
  </si>
  <si>
    <t>ТЕРп-01-03-001-01</t>
  </si>
  <si>
    <t>Труба стальная по установленным конструкциям, в готовых бороздах, по основанию пола, диаметр до 25 мм
ОЗП=271,02*12,76  МЗ=104,57*15,02  ЭМ=130,22*7,39  
Козп=12,76 Кэм=7,39 Кзпм=12,76 Кмат=15,02 (Инд_ЛО2014_09_2021)
НР = 95%*0,85 (НР = 28.97 руб.)
СП = 65%*0,8 (СП = 18.6 руб.)</t>
  </si>
  <si>
    <t>503-0468
ТССЦ_ЛО2014_09_2021</t>
  </si>
  <si>
    <t>Розетка открытой проводки</t>
  </si>
  <si>
    <t>103-2447
ТССЦ_ЛО2014_09_2021</t>
  </si>
  <si>
    <t>Трубы гибкие гофрированные легкие из ПНД, серии BL, диаметром 20 мм</t>
  </si>
  <si>
    <t>10м</t>
  </si>
  <si>
    <t>103-2600
ТССЦ_ЛО2014_09_2021</t>
  </si>
  <si>
    <t>Клипса для крепежа гофротрубы, диаметром 20 мм</t>
  </si>
  <si>
    <t>м</t>
  </si>
  <si>
    <t>103-0039
ТССЦ_ЛО2014_09_2021</t>
  </si>
  <si>
    <t>Трубы стальные сварные водогазопроводные с резьбой оцинкованные легкие, диаметр условного прохода 25 мм, толщина стенки 2,8 мм</t>
  </si>
  <si>
    <t>Светильник Arctic 1х32
ЦЕНА=3200/1,2
Кпз=1/1,2 (Индексация ПЗ)</t>
  </si>
  <si>
    <t>Кабель ВВГнг-LS 3х1,5</t>
  </si>
  <si>
    <t>М</t>
  </si>
  <si>
    <t>Кабель ВВГнг-LS 3х2,5
ЦЕНА=108,42/1,2
Кпз=1/1,2 (Индексация ПЗ)</t>
  </si>
  <si>
    <t>100м2 уплотненной площад</t>
  </si>
  <si>
    <t>101-2695
ТССЦ_ЛО2014_09_2021</t>
  </si>
  <si>
    <t>ТЕРм-10-06-068-17</t>
  </si>
  <si>
    <t>Сдача объекта, контрольные и приемо-сдаточные испытания
ОЗП=8103,56*12,76  МЗ=162,07*12,76  ЭМ=6165,12*6,55  
Козп=12,76 Кэм=6,55 Кзпм=12,76 Кмат=12,76 (Инд_ЛО2014_09_2021)
НР = 80%*0,85 (НР = 79055.03 руб.)
СП = 60%*0,8 (СП = 55803.55 руб.)</t>
  </si>
  <si>
    <t>объект</t>
  </si>
  <si>
    <t>компл</t>
  </si>
  <si>
    <t>Общестроительные работы (КМ, КЖ.АР) Склад</t>
  </si>
  <si>
    <t>Строительно монтажные работы</t>
  </si>
  <si>
    <t>ТЕР-01-01-006-02
МДС 81-35.2004 оп п4.7 Козп=1,15 Кэм=1,25 МДС 81-35.2004 прил1 ТБ1 п4 Козп=1,15 Кэм=1,15 ОП п1.1.82; прил1.12 п3.51 прим. Козп=1,21; Кэм=1,21</t>
  </si>
  <si>
    <t>Разработка грунта в котлованах объемом до 500 м3 экскаваторами с ковшом вместимостью 0,4 (0,35-0,45) м3, группа грунтов 2 (в отвал)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 (вязких грунтов повышенной влажности, сильно налипающих на стенки и зубья ковша одноковшовых экскаваторов, с одновременным применением щитов под экскаваторы и сланей под автосамосвалы при подошве из прочих (не глинистых) грунтов)
ЭМ=8832,7*7,45  
Козп=12,76 Кэм=7,45 Кзпм=12,76 (Инд_ЛО2014_09_2021)
НР = 95%*0,85 (НР = 1497.92 руб.)
СП = 50%*0,8 (СП = 739.72 руб.)</t>
  </si>
  <si>
    <t>ТЕР-01-02-057-02
МДС 81-35.2004 оп п4.7 Козп=1,15 Кэм=1,25 МДС 81-35.2004 прил1 ТБ1 п4 Козп=1,15 Кэм=1,15</t>
  </si>
  <si>
    <t>Разработка грунта вручную в траншеях глубиной до 2 м без креплений с откосами, группа грунтов 2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ОЗП=3012,21*12,76  
Козп=12,76 (Инд_ЛО2014_09_2021)
НР = 80%*0,85 (НР = 5080.9 руб.)
СП = 45%*0,8 (СП = 2689.89 руб.)</t>
  </si>
  <si>
    <t>ТЕР-01-02-007-01
МДС 81-35.2004 оп п4.7 Козп=1,15 Кэм=1,25 МДС 81-35.2004 прил1 ТБ1 п4 Козп=1,15 Кэм=1,15</t>
  </si>
  <si>
    <t>Уплотнение грунта оснований под полы промышленных цехов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ЭМ=100,61*6,06  
Козп=12,76 Кэм=6,06 Кзпм=12,76 (Инд_ЛО2014_09_2021)
НР = 95%*0,85 (НР = 351.08 руб.)
СП = 50%*0,8 (СП = 173.37 руб.)</t>
  </si>
  <si>
    <t>ТЕР-08-01-002-02
МДС 81-35.2004 оп п4.7 Козп=1,15 Кэм=1,25 МДС 81-35.2004 прил1 ТБ1 п4 Козп=1,15 Кэм=1,15</t>
  </si>
  <si>
    <t>Устройство основания под фундаменты щебеночного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ОЗП=49,13*12,76  МЗ=335,18*2,97  ЭМ=92,04*5,33  
Козп=12,76 Кэм=5,33 Кзпм=12,76 Кмат=2,97 (Инд_ЛО2014_09_2021)
НР = 122%*0,85 (НР = 22204.35 руб.)
СП = 80%*0,8 (СП = 13664.22 руб.)</t>
  </si>
  <si>
    <t>ТЕР-27-06-026-01
МДС 81-35.2004 оп п4.7 Козп=1,15 Кэм=1,25 МДС 81-35.2004 прил1 ТБ1 п4 Козп=1,15 Кэм=1,15</t>
  </si>
  <si>
    <t>Розлив вяжущих материалов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МЗ=1580,83*19,17  ЭМ=71,34*5,52  
Козп=12,76 Кэм=5,52 Кзпм=12,76 Кмат=19,17 (Инд_ЛО2014_09_2021)
НР = 142%*0,85 (НР = 23.21 руб.)
СП = 95%*0,8 (СП = 14.58 руб.)</t>
  </si>
  <si>
    <t>ТЕР-08-01-002-01
МДС 81-35.2004 оп п4.7 Козп=1,15 Кэм=1,25 МДС 81-35.2004 прил1 ТБ1 п4 Козп=1,15 Кэм=1,15</t>
  </si>
  <si>
    <t>Устройство основания под фундаменты песчаного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ОЗП=47,08*12,76  МЗ=115,14*3,25  ЭМ=55,65*5,73  
Козп=12,76 Кэм=5,73 Кзпм=12,76 Кмат=3,25 (Инд_ЛО2014_09_2021)
НР = 122%*0,85 (НР = 9926.54 руб.)
СП = 80%*0,8 (СП = 6108.64 руб.)</t>
  </si>
  <si>
    <t>ТЕР-11-01-009-01
МДС 81-35.2004 оп п4.7 Козп=1,15 Кэм=1,25 МДС 81-35.2004 прил1 ТБ1 п4 Козп=1,15 Кэм=1,15</t>
  </si>
  <si>
    <t>Устройство тепло- и звукоизоляции сплошной из плит или матов минераловатных или стекловолокнистых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ОЗП=638,05*12,76  ЭМ=179,77*6,41  
Козп=12,76 Кэм=6,41 Кзпм=12,76 Кмат=8,8 (Инд_ЛО2014_09_2021)
НР = 123%*0,85 (НР = 11569.24 руб.)
СП = 75%*0,8 (СП = 6610.99 руб.)</t>
  </si>
  <si>
    <t>ТЕР-06-01-001-01
МДС 81-35.2004 оп п4.7 Козп=1,15 Кэм=1,25 МДС 81-35.2004 прил1 ТБ1 п4 Козп=1,15 Кэм=1,15</t>
  </si>
  <si>
    <t>Устройство бетонной подготовки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ОЗП=3520,76*12,76  МЗ=36406,95*9,87  ЭМ=2616,64*8,81  
Козп=12,76 Кэм=8,81 Кзпм=12,76 Кмат=9,87 (Инд_ЛО2014_09_2021)
НР = 105%*0,85 (НР = 5191.03 руб.)
СП = 65%*0,8 (СП = 3032.96 руб.)</t>
  </si>
  <si>
    <t>ТЕР-06-01-005-05
МДС 81-35.2004 оп п4.7 Козп=1,15 Кэм=1,25 МДС 81-35.2004 прил1 ТБ1 п4 Козп=1,15 Кэм=1,15</t>
  </si>
  <si>
    <t>Устройство железобетонных фундаментов общего назначения объемом до 25 м3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ОЗП=7202,1*12,76  МЗ=65856,06*6,69  ЭМ=3425,42*7,46  
Козп=12,76 Кэм=7,46 Кзпм=12,76 Кмат=6,69 (Инд_ЛО2014_09_2021)
НР = 105%*0,85 (НР = 21371.34 руб.)
СП = 65%*0,8 (СП = 12486.62 руб.)</t>
  </si>
  <si>
    <t>ТЕР-06-01-015-09
МДС 81-35.2004 оп п4.7 Козп=1,15 Кэм=1,25 МДС 81-35.2004 прил1 ТБ1 п4 Козп=1,15 Кэм=1,15</t>
  </si>
  <si>
    <t>Установка закладных деталей весом более 20 кг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ОЗП=495,88*12,76  МЗ=7272,51*15,95  ЭМ=63,32*7,03  
Козп=12,76 Кэм=7,03 Кзпм=12,76 Кмат=15,95 (Инд_ЛО2014_09_2021)
НР = 105%*0,85 (НР = 3089.37 руб.)
СП = 65%*0,8 (СП = 1805.02 руб.)
Объем: 23 * 23.6 : 1000</t>
  </si>
  <si>
    <t>ТЕР-08-01-003-07
МДС 81-35.2004 оп п4.7 Козп=1,15 Кэм=1,25 МДС 81-35.2004 прил1 ТБ1 п4 Козп=1,15 Кэм=1,15</t>
  </si>
  <si>
    <t>Гидроизоляция боковая обмазочная битумная в 2 слоя по выровненной поверхности бутовой кладки, кирпичу, бетону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ОЗП=505,51*12,76  МЗ=1064,47*8,25  ЭМ=120,23*6,13  
Козп=12,76 Кэм=6,13 Кзпм=12,76 Кмат=8,25 (Инд_ЛО2014_09_2021)
НР = 122%*0,85 (НР = 1529.51 руб.)
СП = 80%*0,8 (СП = 941.24 руб.)</t>
  </si>
  <si>
    <t>ТЕР-01-02-061-01
МДС 81-35.2004 оп п4.7 Козп=1,15 Кэм=1,25 МДС 81-35.2004 прил1 ТБ1 п4 Козп=1,15 Кэм=1,15</t>
  </si>
  <si>
    <t>Засыпка вручную траншей, пазух котлованов и ям, группа грунтов 1 (ремонтно-строительные работы, аналогичные технологическим процессам в новом строительстве) (на открытых и полуоткрытых производственных площадках в стесненных условиях)
ОЗП=1664,33*12,76  
Козп=12,76 (Инд_ЛО2014_09_2021)
НР = 80%*0,85 (НР = 2122.83 руб.)
СП = 45%*0,8 (СП = 1123.85 руб.)</t>
  </si>
  <si>
    <t>ТЕР-13-03-003-12
МДС 81-35.2004 оп п4.7 Козп=1,15 Кэм=1,25</t>
  </si>
  <si>
    <t>Окраска огрунтованных бетонных и оштукатуренных поверхностей органосиликатной композицией ОС-51-03 (ремонтно-строительные работы, аналогичные технологическим процессам в новом строительстве)
ОЗП=50,24*12,76  МЗ=1352,01*9,28  ЭМ=15,4*5,66  
Козп=12,76 Кэм=5,66 Кзпм=12,76 Кмат=9,28 (Инд_ЛО2014_09_2021)
НР = 90%*0,85 (НР = 520.46 руб.)
СП = 70%*0,8 (СП = 378.52 руб.)</t>
  </si>
  <si>
    <t>Монтаж колонн одноэтажных и многоэтажных зданий и крановых эстакад высотой до 25 м цельного сечения массой до 1,0 т (ремонтно-строительные работы, аналогичные технологическим процессам в новом строительстве)
ОЗП=209,62*12,76  МЗ=52,58*14,69  ЭМ=384,1*8,07  
Козп=12,76 Кэм=8,07 Кзпм=12,76 Кмат=14,69 (Инд_ЛО2014_09_2021)
НР = 90%*0,85 (НР = 1706.55 руб.)
СП = 85%*0,8 (СП = 1507.08 руб.)</t>
  </si>
  <si>
    <t>Монтаж прогонов при шаге ферм до 12 м при высоте здания до 25 м (ремонтно-строительные работы, аналогичные технологическим процессам в новом строительстве)
ОЗП=300,89*12,76  МЗ=117,14*12,56  ЭМ=391,93*7,35  
Козп=12,76 Кэм=7,35 Кзпм=12,76 Кмат=12,56 (Инд_ЛО2014_09_2021)
НР = 90%*0,85 (НР = 6465.02 руб.)
СП = 85%*0,8 (СП = 5709.37 руб.)</t>
  </si>
  <si>
    <t>Монтаж балок, ригелей перекрытия, покрытия и под установку оборудования многоэтажных зданий при высоте здания до 25 м (ремонтно-строительные работы, аналогичные технологическим процессам в новом строительстве)
ОЗП=406,11*12,76  МЗ=146,95*13,03  ЭМ=654,13*9,78  
Козп=12,76 Кэм=9,78 Кзпм=12,76 Кмат=13,03 (Инд_ЛО2014_09_2021)
НР = 90%*0,85 (НР = 2183.1 руб.)
СП = 85%*0,8 (СП = 1927.93 руб.)</t>
  </si>
  <si>
    <t>ТЕР-27-04-016-04
МДС 81-35.2004 оп п4.7 Козп=1,15 Кэм=1,25</t>
  </si>
  <si>
    <t>Устройство прослойки из нетканого синтетического материала (НСМ) в земляном полотне сплошной (ремонтно-строительные работы, аналогичные технологическим процессам в новом строительстве)
ОЗП=532,57*12,76  МЗ=1*10,58  ЭМ=725,35*7,74  
Козп=12,76 Кэм=7,74 Кзпм=12,76 Кмат=10,58 (Инд_ЛО2014_09_2021)
НР = 142%*0,85 (НР = 3543.92 руб.)
СП = 95%*0,8 (СП = 2225.93 руб.)
Объем: 171 * 2</t>
  </si>
  <si>
    <t>ТЕР-09-04-006-02
МДС 81-35.2004 оп п4.7 Козп=1,15 Кэм=1,25</t>
  </si>
  <si>
    <t>Монтаж ограждающих конструкций стен из профилированного листа при высоте здания до 30 м (ремонтно-строительные работы, аналогичные технологическим процессам в новом строительстве)
ОЗП=2082,44*12,76  МЗ=530,58*11,7  ЭМ=3432,41*7,79  
Козп=12,76 Кэм=7,79 Кзпм=12,76 Кмат=11,7 (Инд_ЛО2014_09_2021)
НР = 90%*0,85 (НР = 26309.49 руб.)
СП = 85%*0,8 (СП = 23234.36 руб.)</t>
  </si>
  <si>
    <t>ТЕР-09-03-046-03
МДС 81-35.2004 оп п4.7 Козп=1,15 Кэм=1,25</t>
  </si>
  <si>
    <t>Монтаж перегородок стальных, консольных, сетчатых (ремонтно-строительные работы, аналогичные технологическим процессам в новом строительстве)
ОЗП=1043,12*12,76  МЗ=267,97*11,11  ЭМ=78,71*7,35  
Козп=12,76 Кэм=7,35 Кзпм=12,76 Кмат=11,11 (Инд_ЛО2014_09_2021)
НР = 90%*0,85 (НР = 835.64 руб.)
СП = 85%*0,8 (СП = 737.97 руб.)</t>
  </si>
  <si>
    <t>ТЕР-09-04-002-01
МДС 81-35.2004 оп п4.7 Козп=1,15 Кэм=1,25</t>
  </si>
  <si>
    <t>Монтаж кровельного покрытия из профилированного листа при высоте здания до 25 м (ремонтно-строительные работы, аналогичные технологическим процессам в новом строительстве)
ОЗП=676,48*12,76  МЗ=271,77*12,16  ЭМ=662,6*7,12  
Козп=12,76 Кэм=7,12 Кзпм=12,76 Кмат=12,16 (Инд_ЛО2014_09_2021)
НР = 90%*0,85 (НР = 10572.27 руб.)
СП = 85%*0,8 (СП = 9336.55 руб.)</t>
  </si>
  <si>
    <t>Устройство полимерных наливных полов из полиуретана с толщиной покрытия 2 мм (ремонтно-строительные работы, аналогичные технологическим процессам в новом строительстве)
ОЗП=1010,02*12,76  МЗ=2790*10,03  ЭМ=60,85*6,3  
Козп=12,76 Кэм=6,3 Кзпм=12,76 Кмат=10,03 (Инд_ЛО2014_09_2021)
НР = 123%*0,85 (НР = 12589.07 руб.)
СП = 75%*0,8 (СП = 7193.75 руб.)</t>
  </si>
  <si>
    <t>Погрузка при автомобильных перевозках грунта растительного слоя (земля, перегной)
ЦЕНА=5,19*12,76
Кпз=12,76 (Индексация ПЗ)
Объем: 97.2 * 1.8</t>
  </si>
  <si>
    <t>Перевозка грузов I класса автомобилями-самосвалами грузоподъемностью 10 т работающих вне карьера на расстояние до 36 км
ЦЕНА=28,42*7,45
Кпз=7,45 (Индексация ПЗ)</t>
  </si>
  <si>
    <t>ТЕР-10-01-046-01
МДС 81-35.2004 оп п4.7 Козп=1,15 Кэм=1,25</t>
  </si>
  <si>
    <t>Установка ворот с коробками стальными, с раздвижными или распахивающимися неутепленными полотнами и калитками (ремонтно-строительные работы, аналогичные технологическим процессам в новом строительстве)
ОЗП=4630,71*12,76  МЗ=24242,37*7,95  ЭМ=2257,13*7,42  
Козп=12,76 Кэм=7,42 Кзпм=12,76 Кмат=7,95 (Инд_ЛО2014_09_2021)
НР = 118%*0,85 (НР = 16009.62 руб.)
СП = 63%*0,8 (СП = 8004.81 руб.)
Объем: 3.65 * 3.5 * 2</t>
  </si>
  <si>
    <t>ТЕР-09-04-012-01
МДС 81-35.2004 оп п4.7 Козп=1,15 Кэм=1,25</t>
  </si>
  <si>
    <t>Установка металлических дверных блоков в готовые проемы (ремонтно-строительные работы, аналогичные технологическим процессам в новом строительстве)
ОЗП=51,89*12,76  МЗ=26,34*16,22  ЭМ=30,91*6,42  
Козп=12,76 Кэм=6,42 Кзпм=12,76 Кмат=16,22 (Инд_ЛО2014_09_2021)
НР = 90%*0,85 (НР = 1424.92 руб.)
СП = 85%*0,8 (СП = 1258.37 руб.)
Объем: 1.3 * 2.15</t>
  </si>
  <si>
    <t>м2 проема</t>
  </si>
  <si>
    <t>645335,91</t>
  </si>
  <si>
    <t>349028,79</t>
  </si>
  <si>
    <t>161986,24</t>
  </si>
  <si>
    <t>85690,75</t>
  </si>
  <si>
    <t>23495,82</t>
  </si>
  <si>
    <t>166117,38</t>
  </si>
  <si>
    <t>110905,74</t>
  </si>
  <si>
    <t>922359,03</t>
  </si>
  <si>
    <t>Нетканый геотекстиль Дорнит 200 г/м2</t>
  </si>
  <si>
    <t>101-1810
ТССЦ_ЛО2014_09_2021</t>
  </si>
  <si>
    <t>Винты самонарезающие для крепления профилированного настила и панелей к несущим конструкциям
Объем: 0.052 + 0.046</t>
  </si>
  <si>
    <t>101-3880
ТССЦ_ЛО2014_09_2021</t>
  </si>
  <si>
    <t>Сетка «Рабица» из проволоки диаметром 1,6 без покрытия, 45х45 мм</t>
  </si>
  <si>
    <t>101-0888
ТССЦ_ЛО2014_09_2021</t>
  </si>
  <si>
    <t>Скобяные изделия для блоков входных дверей в здание двупольных</t>
  </si>
  <si>
    <t>48025,97</t>
  </si>
  <si>
    <t>Пеноплекс ГЕО 100 мм
ЦЕНА=3500/1,2/0,2772
Кпз=1/1,2 (Индексация ПЗ) Кпз=1/0,2772 (Индексация ПЗ)
Объем: 13.4 * 1.1</t>
  </si>
  <si>
    <t>Металлоконструкции
ЦЕНА=150000/1,2
Кпз=1/1,2 (Индексация ПЗ)
Объем: 0.6466 + 1.87 + 0.4489</t>
  </si>
  <si>
    <t>Лист профилированный
ЦЕНА=3500/1,2
Кпз=1/1,2 (Индексация ПЗ)
Объем: 103.42 * 1.2 + 141.3 * 1.2</t>
  </si>
  <si>
    <t>Полимерное полиуритановое покрытие "Элакор-ПУ"
ЦЕНА=580/1,2
Кпз=1/1,2 (Индексация ПЗ)</t>
  </si>
  <si>
    <t>Ворота
ЦЕНА=150000/1,2
Кпз=1/1,2 (Индексация ПЗ)</t>
  </si>
  <si>
    <t>1808340,43</t>
  </si>
  <si>
    <t>1844507,24</t>
  </si>
  <si>
    <t>2814892,24</t>
  </si>
  <si>
    <t>3099196,36</t>
  </si>
  <si>
    <t>619839,27</t>
  </si>
  <si>
    <t>3719035,63</t>
  </si>
  <si>
    <t>Электроснабжения Склад</t>
  </si>
  <si>
    <t>Светильник потолочный или настенный с креплением винтами или болтами для помещений с тяжелыми условиями среды, уплотненный
ОЗП=1404,92*12,76  МЗ=517,45*9,17  ЭМ=169,12*6,48  
Козп=12,76 Кэм=6,48 Кзпм=12,76 Кмат=9,17 (Инд_ЛО2014_09_2021)
НР = 95%*0,85 (НР = 1172.01 руб.)
СП = 65%*0,8 (СП = 752.4 руб.)</t>
  </si>
  <si>
    <t>ТЕРм-08-03-591-01</t>
  </si>
  <si>
    <t>Выключатель одноклавишный неутопленного типа при открытой проводке
ОЗП=594,08*12,76  МЗ=109,43*8,93  ЭМ=14,93*5,19  
Козп=12,76 Кэм=5,19 Кзпм=12,76 Кмат=8,93 (Инд_ЛО2014_09_2021)
НР = 95%*0,85 (НР = 307.4 руб.)
СП = 65%*0,8 (СП = 197.34 руб.)</t>
  </si>
  <si>
    <t>Розетка штепсельная полугерметическая и герметическая
ОЗП=1144,54*12,76  МЗ=217,76*8,67  ЭМ=46,15*7,62  
Козп=12,76 Кэм=7,62 Кзпм=12,76 Кмат=8,67 (Инд_ЛО2014_09_2021)
НР = 95%*0,85 (НР = 592.49 руб.)
СП = 65%*0,8 (СП = 380.36 руб.)</t>
  </si>
  <si>
    <t>Труба винипластовая по установленным конструкциям, по стенам и колоннам с креплением скобами, диаметр до 25 мм
ОЗП=339,48*12,76  МЗ=21,5*10,83  ЭМ=50,19*7,26  
Козп=12,76 Кэм=7,26 Кзпм=12,76 Кмат=10,83 (Инд_ЛО2014_09_2021)
НР = 95%*0,85 (НР = 2295.52 руб.)
СП = 65%*0,8 (СП = 1473.66 руб.)</t>
  </si>
  <si>
    <t>Коробка ответвительная с предохранителем или разъединителем, или автоматом, или указателем напряжения
ОЗП=3337,78*12,76  МЗ=66,76*12,76  ЭМ=1169,96*7,22  
Козп=12,76 Кэм=7,22 Кзпм=12,76 Кмат=12,76 (Инд_ЛО2014_09_2021)
НР = 95%*0,85 (НР = 6052.57 руб.)
СП = 65%*0,8 (СП = 3885.6 руб.)</t>
  </si>
  <si>
    <t>Кабель до 35 кВ в проложенных трубах, блоках и коробах, масса 1 м кабеля до 1 кг
ОЗП=180,94*12,76  МЗ=45,86*10,48  ЭМ=67,64*6,83  
Козп=12,76 Кэм=6,83 Кзпм=12,76 Кмат=10,48 (Инд_ЛО2014_09_2021)
НР = 95%*0,85 (НР = 1248.56 руб.)
СП = 65%*0,8 (СП = 801.54 руб.)
Объем: 35 + 30</t>
  </si>
  <si>
    <t>Герметизация проходов при вводе кабелей во взрывоопасные помещения уплотнительной массой
ОЗП=6,93*12,76  МЗ=13,62*14,03  
Козп=12,76 Кмат=14,03 (Инд_ЛО2014_09_2021)
НР = 95%*0,85 (НР = 143.26 руб.)
СП = 65%*0,8 (СП = 91.97 руб.)</t>
  </si>
  <si>
    <t>Измерение сопротивления изоляции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
ОЗП=7,77*12,76  
Козп=12,76 (Инд_ЛО2014_09_2021)
НР = 65%*0,85 (НР = 1036.12 руб.)
СП = 40%*0,8 (СП = 602.83 руб.)
Объем: 1 + 8 + 5 + 5</t>
  </si>
  <si>
    <t>Выключатель однополюсный напряжением до 1 кВ с электромагнитным, тепловым или комбинированным расцепителем
ОЗП=24,22*12,76  
Козп=12,76 (Инд_ЛО2014_09_2021)
НР = 65%*0,85 (НР = 849.89 руб.)
СП = 40%*0,8 (СП = 494.48 руб.)</t>
  </si>
  <si>
    <t>179657,15</t>
  </si>
  <si>
    <t>7322,43</t>
  </si>
  <si>
    <t>128997,45</t>
  </si>
  <si>
    <t>43337,27</t>
  </si>
  <si>
    <t>13291,06</t>
  </si>
  <si>
    <t>97496,94</t>
  </si>
  <si>
    <t>67306,39</t>
  </si>
  <si>
    <t>344460,48</t>
  </si>
  <si>
    <t>2262,89</t>
  </si>
  <si>
    <t>ЩРн-12з-0 У2 IP54 IEK
ЦЕНА=150000/1,2
Кпз=1/1,2 (Индексация ПЗ)</t>
  </si>
  <si>
    <t>Выключатель одноклавишный для открытой установки IP55
ЦЕНА=1475/1,2
Кпз=1/1,2 (Индексация ПЗ)</t>
  </si>
  <si>
    <t>Tyco IP54
ЦЕНА=55,94/1,2
Кпз=1/1,2 (Индексация ПЗ)</t>
  </si>
  <si>
    <t>Материал для заделки отверстий (Герметик огнестойкий ведро 20 л DKC)
ЦЕНА=19642/1,2
Кпз=1/1,2 (Индексация ПЗ)</t>
  </si>
  <si>
    <t>ведро</t>
  </si>
  <si>
    <t>175431,63</t>
  </si>
  <si>
    <t>178940,26</t>
  </si>
  <si>
    <t>525663,63</t>
  </si>
  <si>
    <t>578755,66</t>
  </si>
  <si>
    <t>115751,13</t>
  </si>
  <si>
    <t>694506,79</t>
  </si>
  <si>
    <t>ЛОКАЛЬНАЯ СМЕТА №01-01-02</t>
  </si>
  <si>
    <t xml:space="preserve"> Выб, Стр-во склада с навесом для двух автомобилей для РЭС "Южный" в пос. Советский Выборгского района ЛО (19-1-05-1-11-04-2-0472)</t>
  </si>
  <si>
    <t>Смета составлена в ценах базе ТСНБ-ЛО 2014 ноябрь 2020 с пересчетом на IV кв. 2022 г.</t>
  </si>
  <si>
    <t>Форма № 1</t>
  </si>
  <si>
    <t>Заказчик:</t>
  </si>
  <si>
    <t>АО "ЛОЭСК"</t>
  </si>
  <si>
    <t>(наименование организации)</t>
  </si>
  <si>
    <t>"Утвержден"</t>
  </si>
  <si>
    <t>"___"__________20__г.</t>
  </si>
  <si>
    <t>(ссылка на документ об утверждении)</t>
  </si>
  <si>
    <t xml:space="preserve">Сводный сметный расчет в сумме          </t>
  </si>
  <si>
    <t>руб.</t>
  </si>
  <si>
    <t>СВОДНЫЙ СМЕТНЫЙ РАСЧЕТ  СТОИМОСТИ СТРОИТЕЛЬСТВА</t>
  </si>
  <si>
    <t>(наименование стройки)</t>
  </si>
  <si>
    <t>Составлен в ценах  ТСНБ-ЛО 2014 с пересчетом в цены IV кв. 2022 года</t>
  </si>
  <si>
    <t>№ п/п</t>
  </si>
  <si>
    <t>Номера сметных расчетов и смет</t>
  </si>
  <si>
    <t>Наименование глав, объектов,                                   работ и затрат</t>
  </si>
  <si>
    <t>Общая сметная стоимость</t>
  </si>
  <si>
    <t xml:space="preserve">монтажных работ </t>
  </si>
  <si>
    <t>оборудова-ния, мебели инвентаря</t>
  </si>
  <si>
    <t>прочих затрат</t>
  </si>
  <si>
    <t>Глава 1. Подготовка территории строительства</t>
  </si>
  <si>
    <t>01-01-01</t>
  </si>
  <si>
    <t>Демонтаж</t>
  </si>
  <si>
    <t>Итого по главе 1</t>
  </si>
  <si>
    <t>Глава 1. Основные объекты строительства</t>
  </si>
  <si>
    <t>02-01-01</t>
  </si>
  <si>
    <t>Общестроительные работы (КМ, КЖ, АР) АБК</t>
  </si>
  <si>
    <t>02-01-02</t>
  </si>
  <si>
    <t>Система электроснабжения АБК</t>
  </si>
  <si>
    <t>02-01-03</t>
  </si>
  <si>
    <t>Водоснабжение и водоотведение АБК</t>
  </si>
  <si>
    <t>02-01-04</t>
  </si>
  <si>
    <t>Отопление и вентиляция АБК</t>
  </si>
  <si>
    <t>02-01-05</t>
  </si>
  <si>
    <t>Система охранной сигнализации и система управления контроля доступа АБК</t>
  </si>
  <si>
    <t>02-01-06</t>
  </si>
  <si>
    <t>Охраное телевидение АБК</t>
  </si>
  <si>
    <t>Пожарная сигнализация АБК</t>
  </si>
  <si>
    <t>Общестроительные работы (КМ, КЖ, АР) Склад</t>
  </si>
  <si>
    <t>01-01-02</t>
  </si>
  <si>
    <t>Система электроснабжения Склад</t>
  </si>
  <si>
    <t>Итого по главе 2</t>
  </si>
  <si>
    <t>Итого по главам 1-2</t>
  </si>
  <si>
    <t>Глава 4. Наружные сети и сооружения.</t>
  </si>
  <si>
    <t>Локальная смета № 20-В-НВК</t>
  </si>
  <si>
    <t xml:space="preserve"> Наружные сети водопровода и канализации.</t>
  </si>
  <si>
    <t>Итого по главе 4</t>
  </si>
  <si>
    <t>Итого по главам 1-4</t>
  </si>
  <si>
    <t>Глава 5. Благоустройство и озеленение территории</t>
  </si>
  <si>
    <t>05-01-01</t>
  </si>
  <si>
    <t xml:space="preserve">Благоустройство </t>
  </si>
  <si>
    <t>Итого по главе 5</t>
  </si>
  <si>
    <t>Итого по главам 1-5</t>
  </si>
  <si>
    <t xml:space="preserve">Глава 6. Временные здания и сооружения </t>
  </si>
  <si>
    <t>06-01-01</t>
  </si>
  <si>
    <t xml:space="preserve">Временные здания и сооружения </t>
  </si>
  <si>
    <t>Итого по главе 6</t>
  </si>
  <si>
    <t>Итого по главам 1-6</t>
  </si>
  <si>
    <t xml:space="preserve">Глава 7. Прочие работы и затраты </t>
  </si>
  <si>
    <t>ГСНр81-05-02-2001 табл.2 п1.4</t>
  </si>
  <si>
    <t>Зимнее удорожание 1,41%</t>
  </si>
  <si>
    <t>Итого по главе 7</t>
  </si>
  <si>
    <t>Итого по главам 1-7</t>
  </si>
  <si>
    <t>Глава 9. Проектные и изыскательские работы, авторский надзор</t>
  </si>
  <si>
    <t>Договор №00-0266/2020ПИР от 20.04.2020г.</t>
  </si>
  <si>
    <t>Средства на оплату проектных работ -                                    1393260,32 руб. 00 коп.</t>
  </si>
  <si>
    <t>Договор №00-0267/2020ПИР от 20.04.2020г.</t>
  </si>
  <si>
    <t>Средства на оплату проектных работ -                                    298333,33руб. 00 коп.</t>
  </si>
  <si>
    <t>Итого по главе 9</t>
  </si>
  <si>
    <t>Итого по главам 1-9</t>
  </si>
  <si>
    <t>ТСН -2001 п.2.4.17, 2%</t>
  </si>
  <si>
    <t>Средства на возмещение расходов по оплате непредвиденных работ и затрат</t>
  </si>
  <si>
    <t xml:space="preserve">Итого без НДС </t>
  </si>
  <si>
    <t>Расп.№4-37-2406/4 от 27.01.04г. 20%</t>
  </si>
  <si>
    <t>Средства на покрытие затрат по уплате налога на добавленную стоимость</t>
  </si>
  <si>
    <t>ИТОГО по сводному сметному расчету</t>
  </si>
  <si>
    <t>Руководитель проектной организации</t>
  </si>
  <si>
    <t>(подпись(инициалы, фамилия)</t>
  </si>
  <si>
    <t>Главный инженер проекта</t>
  </si>
  <si>
    <t>Начальник сметного отдела</t>
  </si>
  <si>
    <t>Заказчик</t>
  </si>
  <si>
    <t>Смета №1</t>
  </si>
  <si>
    <t>на проектные (изыскательские) работы</t>
  </si>
  <si>
    <t>Наименование предприятия, здания, сооружения</t>
  </si>
  <si>
    <t>Выб, Стр-во склада с навесом для двух автомобилей для РЭС "Южный" в пос. Советский Выборгского района ЛО (19-1-05-1-11-04-2-0472)</t>
  </si>
  <si>
    <t>Стадия проектирования</t>
  </si>
  <si>
    <t>Рабочий проект</t>
  </si>
  <si>
    <t>Вид проектных или
изыскательских работ</t>
  </si>
  <si>
    <t>Наименование проектной (изыскательской) организации</t>
  </si>
  <si>
    <t>Наименование организации
заказчика</t>
  </si>
  <si>
    <t>Сметный расчет составлен по
следующим документам</t>
  </si>
  <si>
    <t>1) Справочник базовых цен на проектные работы для строительства. Москва 2003г.</t>
  </si>
  <si>
    <t>Дата создания ЛС</t>
  </si>
  <si>
    <t>Дата изменения ЛС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</si>
  <si>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</si>
  <si>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</si>
  <si>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>Расчет стоимости: (a+bx)*Kj или (объём строительно-монтажных работ)*проц./ 100 или количество * цена</t>
  </si>
  <si>
    <t>Стоимость работ, Руб.</t>
  </si>
  <si>
    <t>Стоимость на разработку проектно-сметной документации на строительство склада с навесом для двух автомобилей для РЭС "Южный" в пос. Советский Выборгского района ЛО</t>
  </si>
  <si>
    <t xml:space="preserve">Объекты жилищно-гражданского строительства. Москва 2003 г. </t>
  </si>
  <si>
    <t>тыс..руб.</t>
  </si>
  <si>
    <t>((313,828+1,343*1)*1000=</t>
  </si>
  <si>
    <t xml:space="preserve">Глава 8. Таблица 25, п.1 </t>
  </si>
  <si>
    <t>Для данного объекта:</t>
  </si>
  <si>
    <t>А = 313,828 тыс.руб.,</t>
  </si>
  <si>
    <t>В = 1,343 тыс.руб.,</t>
  </si>
  <si>
    <t xml:space="preserve">Х = 1 рабочих мест; </t>
  </si>
  <si>
    <t>Итого: Выб, Стр-во склада с навесом для двух автомобилей для РЭС "Южный" в пос. Советский Выборгского района ЛО</t>
  </si>
  <si>
    <t>№</t>
  </si>
  <si>
    <t>Выб, Стр-во склада с навесом для двух автомобилей для РЭС "Южный" в пос. Советский Выборгского района ЛО</t>
  </si>
  <si>
    <t>Коэффициент</t>
  </si>
  <si>
    <t>Значение</t>
  </si>
  <si>
    <t>Итого</t>
  </si>
  <si>
    <t>Итого с индексом на IV квартал 2022 (к уровню цен 1.01.2001г.)</t>
  </si>
  <si>
    <t xml:space="preserve">Стоимость проектных работ с учетом корректирующего коэффициента </t>
  </si>
  <si>
    <t>НДС, 20%</t>
  </si>
  <si>
    <t>0,20</t>
  </si>
  <si>
    <t xml:space="preserve">Итого с НДС </t>
  </si>
  <si>
    <t>строительных работ</t>
  </si>
  <si>
    <t>проекно-изыскательские работы</t>
  </si>
  <si>
    <t>Проекно-изыскательские работы</t>
  </si>
  <si>
    <t xml:space="preserve"> Выб, Стр-во склада с навесом для двух автомобилей для РЭС "Южный" в пос. Советский Выборгского района ЛО                                                                                                  (19-1-05-1-11-04-2-0472)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</si>
</sst>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₽_-;\-* #,##0.00\ _₽_-;_-* &quot;-&quot;??\ _₽_-;_-@_-"/>
    <numFmt numFmtId="164" formatCode="#,##0.00\ _₽"/>
  </numFmts>
  <fonts count="19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b/>
      <sz val="7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6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1" fillId="0" borderId="0">
      <alignment horizontal="left" vertical="top"/>
    </xf>
    <xf numFmtId="0" fontId="2" fillId="0" borderId="0">
      <alignment horizontal="right" vertical="top"/>
    </xf>
    <xf numFmtId="0" fontId="3" fillId="0" borderId="0">
      <alignment horizontal="left" vertical="center"/>
    </xf>
    <xf numFmtId="0" fontId="4" fillId="0" borderId="0">
      <alignment horizontal="left" vertical="center"/>
    </xf>
    <xf numFmtId="0" fontId="4" fillId="0" borderId="1">
      <alignment horizontal="left" vertical="center"/>
    </xf>
    <xf numFmtId="0" fontId="5" fillId="0" borderId="0">
      <alignment horizontal="left" vertical="center"/>
    </xf>
    <xf numFmtId="0" fontId="6" fillId="0" borderId="1">
      <alignment horizontal="center"/>
    </xf>
    <xf numFmtId="0" fontId="4" fillId="0" borderId="0">
      <alignment horizontal="center" vertical="top"/>
    </xf>
    <xf numFmtId="0" fontId="7" fillId="0" borderId="0">
      <alignment horizontal="center"/>
    </xf>
    <xf numFmtId="0" fontId="6" fillId="0" borderId="0">
      <alignment horizontal="center" vertical="top"/>
    </xf>
    <xf numFmtId="0" fontId="6" fillId="0" borderId="0">
      <alignment horizontal="left" vertical="center"/>
    </xf>
    <xf numFmtId="0" fontId="6" fillId="0" borderId="0">
      <alignment horizontal="right" vertical="center"/>
    </xf>
    <xf numFmtId="0" fontId="6" fillId="0" borderId="0">
      <alignment horizontal="left" vertical="top"/>
    </xf>
    <xf numFmtId="0" fontId="6" fillId="0" borderId="0">
      <alignment horizontal="right" vertical="top"/>
    </xf>
    <xf numFmtId="0" fontId="1" fillId="0" borderId="3">
      <alignment horizontal="center" vertical="center"/>
    </xf>
    <xf numFmtId="0" fontId="3" fillId="0" borderId="1">
      <alignment horizontal="center" vertical="center"/>
    </xf>
    <xf numFmtId="0" fontId="1" fillId="0" borderId="3">
      <alignment horizontal="center" vertical="top"/>
    </xf>
    <xf numFmtId="0" fontId="1" fillId="0" borderId="3">
      <alignment horizontal="left" vertical="top"/>
    </xf>
    <xf numFmtId="0" fontId="1" fillId="0" borderId="3">
      <alignment horizontal="right" vertical="top"/>
    </xf>
    <xf numFmtId="0" fontId="4" fillId="0" borderId="3">
      <alignment horizontal="left" vertical="top"/>
    </xf>
    <xf numFmtId="0" fontId="4" fillId="0" borderId="3">
      <alignment horizontal="right" vertical="top"/>
    </xf>
    <xf numFmtId="0" fontId="4" fillId="0" borderId="0">
      <alignment horizontal="left"/>
    </xf>
    <xf numFmtId="43" fontId="8" fillId="0" borderId="0" applyFont="0" applyFill="0" applyBorder="0" applyAlignment="0" applyProtection="0"/>
    <xf numFmtId="0" fontId="9" fillId="0" borderId="0"/>
    <xf numFmtId="0" fontId="17" fillId="0" borderId="0">
      <alignment horizontal="center" vertical="center"/>
    </xf>
    <xf numFmtId="0" fontId="8" fillId="0" borderId="0"/>
    <xf numFmtId="0" fontId="4" fillId="0" borderId="0">
      <alignment horizontal="center" vertical="top"/>
    </xf>
    <xf numFmtId="0" fontId="3" fillId="0" borderId="0">
      <alignment horizontal="left" vertical="top"/>
    </xf>
    <xf numFmtId="0" fontId="4" fillId="0" borderId="0">
      <alignment horizontal="left" vertical="top"/>
    </xf>
    <xf numFmtId="0" fontId="3" fillId="0" borderId="0">
      <alignment horizontal="left" vertical="center"/>
    </xf>
    <xf numFmtId="0" fontId="4" fillId="0" borderId="3">
      <alignment horizontal="center" vertical="center"/>
    </xf>
    <xf numFmtId="0" fontId="4" fillId="0" borderId="5">
      <alignment horizontal="center" vertical="center"/>
    </xf>
    <xf numFmtId="0" fontId="4" fillId="0" borderId="3">
      <alignment horizontal="left" vertical="center"/>
    </xf>
    <xf numFmtId="0" fontId="4" fillId="0" borderId="2">
      <alignment horizontal="left" vertical="top"/>
    </xf>
    <xf numFmtId="0" fontId="4" fillId="0" borderId="3">
      <alignment horizontal="right" vertical="center"/>
    </xf>
    <xf numFmtId="0" fontId="4" fillId="0" borderId="7">
      <alignment horizontal="left" vertical="center"/>
    </xf>
    <xf numFmtId="0" fontId="4" fillId="0" borderId="9">
      <alignment horizontal="right" vertical="center"/>
    </xf>
    <xf numFmtId="0" fontId="4" fillId="0" borderId="3">
      <alignment horizontal="left" vertical="top"/>
    </xf>
    <xf numFmtId="0" fontId="4" fillId="0" borderId="3">
      <alignment horizontal="right" vertical="top"/>
    </xf>
  </cellStyleXfs>
  <cellXfs count="163">
    <xf numFmtId="0" fontId="0" fillId="0" borderId="0" xfId="0"/>
    <xf numFmtId="0" fontId="0" fillId="0" borderId="0" xfId="0" applyAlignment="1">
      <alignment wrapText="1"/>
    </xf>
    <xf numFmtId="0" fontId="1" fillId="0" borderId="3" xfId="15" quotePrefix="1" applyAlignment="1">
      <alignment horizontal="center" vertical="center" wrapText="1"/>
    </xf>
    <xf numFmtId="0" fontId="1" fillId="0" borderId="3" xfId="15" applyNumberFormat="1" applyAlignment="1">
      <alignment horizontal="center" vertical="center" wrapText="1"/>
    </xf>
    <xf numFmtId="0" fontId="1" fillId="0" borderId="3" xfId="17" quotePrefix="1" applyAlignment="1">
      <alignment horizontal="center" vertical="top" wrapText="1"/>
    </xf>
    <xf numFmtId="0" fontId="1" fillId="0" borderId="3" xfId="19" quotePrefix="1" applyAlignment="1">
      <alignment horizontal="right" vertical="top" wrapText="1"/>
    </xf>
    <xf numFmtId="0" fontId="1" fillId="0" borderId="3" xfId="19" applyNumberFormat="1" applyAlignment="1">
      <alignment horizontal="right" vertical="top" wrapText="1"/>
    </xf>
    <xf numFmtId="0" fontId="1" fillId="0" borderId="3" xfId="19" applyAlignment="1">
      <alignment horizontal="right" vertical="top" wrapText="1"/>
    </xf>
    <xf numFmtId="0" fontId="4" fillId="0" borderId="3" xfId="21" quotePrefix="1" applyAlignment="1">
      <alignment horizontal="right" vertical="top" wrapText="1"/>
    </xf>
    <xf numFmtId="0" fontId="4" fillId="0" borderId="0" xfId="4" quotePrefix="1" applyAlignment="1">
      <alignment horizontal="left" vertical="center" wrapText="1"/>
    </xf>
    <xf numFmtId="0" fontId="10" fillId="0" borderId="0" xfId="24" applyFont="1" applyAlignment="1">
      <alignment horizontal="center"/>
    </xf>
    <xf numFmtId="0" fontId="10" fillId="0" borderId="0" xfId="24" applyFont="1"/>
    <xf numFmtId="164" fontId="10" fillId="0" borderId="0" xfId="24" applyNumberFormat="1" applyFont="1"/>
    <xf numFmtId="164" fontId="11" fillId="0" borderId="0" xfId="24" applyNumberFormat="1" applyFont="1"/>
    <xf numFmtId="0" fontId="10" fillId="0" borderId="1" xfId="24" applyFont="1" applyBorder="1"/>
    <xf numFmtId="164" fontId="10" fillId="0" borderId="1" xfId="24" applyNumberFormat="1" applyFont="1" applyBorder="1"/>
    <xf numFmtId="0" fontId="12" fillId="0" borderId="0" xfId="24" applyFont="1" applyBorder="1" applyAlignment="1">
      <alignment horizontal="center"/>
    </xf>
    <xf numFmtId="164" fontId="12" fillId="0" borderId="0" xfId="24" applyNumberFormat="1" applyFont="1" applyBorder="1" applyAlignment="1">
      <alignment horizontal="center"/>
    </xf>
    <xf numFmtId="0" fontId="13" fillId="0" borderId="0" xfId="24" applyFont="1"/>
    <xf numFmtId="0" fontId="14" fillId="0" borderId="0" xfId="24" applyFont="1"/>
    <xf numFmtId="0" fontId="14" fillId="0" borderId="1" xfId="24" applyFont="1" applyBorder="1"/>
    <xf numFmtId="0" fontId="10" fillId="0" borderId="0" xfId="24" applyFont="1" applyBorder="1"/>
    <xf numFmtId="0" fontId="12" fillId="0" borderId="0" xfId="24" applyFont="1" applyBorder="1" applyAlignment="1">
      <alignment horizontal="center" vertical="top"/>
    </xf>
    <xf numFmtId="164" fontId="10" fillId="0" borderId="0" xfId="24" applyNumberFormat="1" applyFont="1" applyBorder="1"/>
    <xf numFmtId="0" fontId="15" fillId="0" borderId="0" xfId="24" applyFont="1"/>
    <xf numFmtId="0" fontId="10" fillId="0" borderId="0" xfId="24" applyFont="1" applyAlignment="1"/>
    <xf numFmtId="0" fontId="15" fillId="0" borderId="0" xfId="24" applyFont="1" applyAlignment="1"/>
    <xf numFmtId="164" fontId="14" fillId="0" borderId="1" xfId="24" applyNumberFormat="1" applyFont="1" applyBorder="1" applyAlignment="1">
      <alignment horizontal="center"/>
    </xf>
    <xf numFmtId="164" fontId="10" fillId="0" borderId="0" xfId="24" applyNumberFormat="1" applyFont="1" applyAlignment="1">
      <alignment horizontal="center"/>
    </xf>
    <xf numFmtId="0" fontId="14" fillId="0" borderId="0" xfId="24" applyFont="1" applyAlignment="1">
      <alignment horizontal="center"/>
    </xf>
    <xf numFmtId="164" fontId="14" fillId="0" borderId="0" xfId="24" applyNumberFormat="1" applyFont="1" applyAlignment="1">
      <alignment horizontal="center"/>
    </xf>
    <xf numFmtId="0" fontId="10" fillId="0" borderId="0" xfId="24" applyFont="1" applyBorder="1" applyAlignment="1">
      <alignment horizontal="center"/>
    </xf>
    <xf numFmtId="0" fontId="11" fillId="0" borderId="0" xfId="24" applyFont="1"/>
    <xf numFmtId="0" fontId="11" fillId="0" borderId="0" xfId="24" applyFont="1" applyBorder="1" applyAlignment="1">
      <alignment horizontal="center"/>
    </xf>
    <xf numFmtId="164" fontId="11" fillId="0" borderId="0" xfId="24" applyNumberFormat="1" applyFont="1" applyBorder="1" applyAlignment="1">
      <alignment horizontal="center"/>
    </xf>
    <xf numFmtId="0" fontId="10" fillId="0" borderId="16" xfId="24" applyFont="1" applyBorder="1" applyAlignment="1">
      <alignment horizontal="center" vertical="center" wrapText="1"/>
    </xf>
    <xf numFmtId="164" fontId="10" fillId="0" borderId="16" xfId="24" applyNumberFormat="1" applyFont="1" applyBorder="1" applyAlignment="1">
      <alignment horizontal="center" vertical="center" wrapText="1"/>
    </xf>
    <xf numFmtId="0" fontId="10" fillId="0" borderId="17" xfId="24" applyFont="1" applyBorder="1" applyAlignment="1">
      <alignment horizontal="center"/>
    </xf>
    <xf numFmtId="0" fontId="11" fillId="0" borderId="13" xfId="24" applyFont="1" applyBorder="1" applyAlignment="1">
      <alignment horizontal="center"/>
    </xf>
    <xf numFmtId="0" fontId="10" fillId="0" borderId="13" xfId="24" applyFont="1" applyBorder="1" applyAlignment="1">
      <alignment horizontal="center"/>
    </xf>
    <xf numFmtId="0" fontId="11" fillId="2" borderId="13" xfId="24" applyFont="1" applyFill="1" applyBorder="1" applyAlignment="1">
      <alignment horizontal="center"/>
    </xf>
    <xf numFmtId="49" fontId="11" fillId="2" borderId="3" xfId="24" applyNumberFormat="1" applyFont="1" applyFill="1" applyBorder="1" applyAlignment="1">
      <alignment vertical="center" wrapText="1"/>
    </xf>
    <xf numFmtId="0" fontId="11" fillId="2" borderId="13" xfId="24" applyFont="1" applyFill="1" applyBorder="1" applyAlignment="1">
      <alignment horizontal="left" vertical="center"/>
    </xf>
    <xf numFmtId="0" fontId="10" fillId="2" borderId="13" xfId="24" applyFont="1" applyFill="1" applyBorder="1" applyAlignment="1">
      <alignment horizontal="center"/>
    </xf>
    <xf numFmtId="0" fontId="11" fillId="2" borderId="3" xfId="24" applyFont="1" applyFill="1" applyBorder="1" applyAlignment="1">
      <alignment vertical="center" wrapText="1"/>
    </xf>
    <xf numFmtId="0" fontId="11" fillId="2" borderId="3" xfId="24" applyFont="1" applyFill="1" applyBorder="1" applyAlignment="1">
      <alignment vertical="center"/>
    </xf>
    <xf numFmtId="0" fontId="16" fillId="2" borderId="3" xfId="24" applyFont="1" applyFill="1" applyBorder="1" applyAlignment="1">
      <alignment vertical="center" wrapText="1"/>
    </xf>
    <xf numFmtId="49" fontId="11" fillId="2" borderId="3" xfId="24" applyNumberFormat="1" applyFont="1" applyFill="1" applyBorder="1" applyAlignment="1">
      <alignment vertical="center"/>
    </xf>
    <xf numFmtId="0" fontId="11" fillId="0" borderId="3" xfId="24" applyFont="1" applyBorder="1" applyAlignment="1">
      <alignment vertical="center" wrapText="1"/>
    </xf>
    <xf numFmtId="49" fontId="11" fillId="2" borderId="3" xfId="24" applyNumberFormat="1" applyFont="1" applyFill="1" applyBorder="1" applyAlignment="1">
      <alignment horizontal="left" vertical="center" wrapText="1"/>
    </xf>
    <xf numFmtId="164" fontId="10" fillId="0" borderId="0" xfId="24" applyNumberFormat="1" applyFont="1" applyFill="1" applyBorder="1" applyAlignment="1">
      <alignment horizontal="center"/>
    </xf>
    <xf numFmtId="0" fontId="11" fillId="0" borderId="0" xfId="24" applyFont="1" applyAlignment="1">
      <alignment horizontal="center"/>
    </xf>
    <xf numFmtId="164" fontId="11" fillId="0" borderId="1" xfId="24" applyNumberFormat="1" applyFont="1" applyBorder="1"/>
    <xf numFmtId="164" fontId="15" fillId="0" borderId="0" xfId="24" applyNumberFormat="1" applyFont="1"/>
    <xf numFmtId="164" fontId="10" fillId="0" borderId="1" xfId="24" applyNumberFormat="1" applyFont="1" applyBorder="1" applyAlignment="1">
      <alignment horizontal="right"/>
    </xf>
    <xf numFmtId="0" fontId="15" fillId="0" borderId="0" xfId="24" applyFont="1" applyAlignment="1">
      <alignment horizontal="center"/>
    </xf>
    <xf numFmtId="164" fontId="15" fillId="0" borderId="1" xfId="24" applyNumberFormat="1" applyFont="1" applyBorder="1"/>
    <xf numFmtId="164" fontId="11" fillId="0" borderId="0" xfId="24" applyNumberFormat="1" applyFont="1" applyBorder="1"/>
    <xf numFmtId="164" fontId="10" fillId="0" borderId="0" xfId="24" applyNumberFormat="1" applyFont="1" applyBorder="1" applyAlignment="1">
      <alignment horizontal="right"/>
    </xf>
    <xf numFmtId="0" fontId="4" fillId="0" borderId="3" xfId="31" quotePrefix="1" applyAlignment="1">
      <alignment horizontal="center" vertical="center" wrapText="1"/>
    </xf>
    <xf numFmtId="0" fontId="4" fillId="0" borderId="5" xfId="32" quotePrefix="1" applyAlignment="1">
      <alignment horizontal="center" vertical="center" wrapText="1"/>
    </xf>
    <xf numFmtId="3" fontId="4" fillId="0" borderId="9" xfId="37" applyNumberFormat="1" applyAlignment="1">
      <alignment horizontal="right" vertical="center" wrapText="1"/>
    </xf>
    <xf numFmtId="0" fontId="4" fillId="0" borderId="3" xfId="38" quotePrefix="1" applyAlignment="1">
      <alignment horizontal="center" vertical="top" wrapText="1"/>
    </xf>
    <xf numFmtId="0" fontId="4" fillId="0" borderId="3" xfId="35" quotePrefix="1" applyAlignment="1">
      <alignment horizontal="right" vertical="center" wrapText="1"/>
    </xf>
    <xf numFmtId="3" fontId="4" fillId="0" borderId="3" xfId="39" applyNumberFormat="1" applyAlignment="1">
      <alignment horizontal="right" vertical="top" wrapText="1"/>
    </xf>
    <xf numFmtId="43" fontId="4" fillId="0" borderId="3" xfId="23" applyFont="1" applyBorder="1" applyAlignment="1">
      <alignment horizontal="right" vertical="top" wrapText="1"/>
    </xf>
    <xf numFmtId="4" fontId="4" fillId="0" borderId="3" xfId="39" applyNumberFormat="1" applyAlignment="1">
      <alignment horizontal="right" vertical="top" wrapText="1"/>
    </xf>
    <xf numFmtId="164" fontId="12" fillId="0" borderId="2" xfId="24" applyNumberFormat="1" applyFont="1" applyBorder="1" applyAlignment="1">
      <alignment horizontal="center"/>
    </xf>
    <xf numFmtId="0" fontId="10" fillId="0" borderId="3" xfId="24" applyFont="1" applyBorder="1" applyAlignment="1">
      <alignment horizontal="center" vertical="center" wrapText="1"/>
    </xf>
    <xf numFmtId="0" fontId="10" fillId="0" borderId="16" xfId="24" applyFont="1" applyBorder="1" applyAlignment="1">
      <alignment horizontal="center" vertical="center" wrapText="1"/>
    </xf>
    <xf numFmtId="0" fontId="11" fillId="0" borderId="3" xfId="24" applyFont="1" applyBorder="1" applyAlignment="1">
      <alignment horizontal="center" vertical="center" wrapText="1"/>
    </xf>
    <xf numFmtId="0" fontId="11" fillId="0" borderId="16" xfId="24" applyFont="1" applyBorder="1" applyAlignment="1">
      <alignment horizontal="center" vertical="center" wrapText="1"/>
    </xf>
    <xf numFmtId="164" fontId="10" fillId="0" borderId="3" xfId="24" applyNumberFormat="1" applyFont="1" applyBorder="1" applyAlignment="1">
      <alignment horizontal="center" vertical="center" wrapText="1"/>
    </xf>
    <xf numFmtId="164" fontId="10" fillId="0" borderId="16" xfId="24" applyNumberFormat="1" applyFont="1" applyBorder="1" applyAlignment="1">
      <alignment horizontal="center" vertical="center" wrapText="1"/>
    </xf>
    <xf numFmtId="0" fontId="11" fillId="0" borderId="0" xfId="24" applyFont="1" applyBorder="1" applyAlignment="1">
      <alignment horizontal="center"/>
    </xf>
    <xf numFmtId="0" fontId="14" fillId="0" borderId="0" xfId="24" applyFont="1" applyAlignment="1">
      <alignment horizontal="center"/>
    </xf>
    <xf numFmtId="164" fontId="10" fillId="0" borderId="1" xfId="24" applyNumberFormat="1" applyFont="1" applyBorder="1" applyAlignment="1">
      <alignment horizontal="center"/>
    </xf>
    <xf numFmtId="164" fontId="10" fillId="0" borderId="1" xfId="24" applyNumberFormat="1" applyFont="1" applyBorder="1" applyAlignment="1">
      <alignment horizontal="center" vertical="justify"/>
    </xf>
    <xf numFmtId="0" fontId="4" fillId="0" borderId="7" xfId="38" quotePrefix="1" applyBorder="1" applyAlignment="1">
      <alignment horizontal="left" vertical="top" wrapText="1"/>
    </xf>
    <xf numFmtId="0" fontId="8" fillId="0" borderId="8" xfId="26" applyBorder="1" applyAlignment="1">
      <alignment wrapText="1"/>
    </xf>
    <xf numFmtId="0" fontId="8" fillId="0" borderId="9" xfId="26" applyBorder="1" applyAlignment="1">
      <alignment wrapText="1"/>
    </xf>
    <xf numFmtId="0" fontId="4" fillId="0" borderId="7" xfId="36" quotePrefix="1" applyAlignment="1">
      <alignment horizontal="left" vertical="center" wrapText="1"/>
    </xf>
    <xf numFmtId="0" fontId="4" fillId="0" borderId="7" xfId="31" quotePrefix="1" applyBorder="1" applyAlignment="1">
      <alignment horizontal="left" vertical="center" wrapText="1"/>
    </xf>
    <xf numFmtId="0" fontId="8" fillId="0" borderId="8" xfId="26" applyBorder="1" applyAlignment="1">
      <alignment horizontal="left" wrapText="1"/>
    </xf>
    <xf numFmtId="0" fontId="8" fillId="0" borderId="9" xfId="26" applyBorder="1" applyAlignment="1">
      <alignment horizontal="left" wrapText="1"/>
    </xf>
    <xf numFmtId="0" fontId="4" fillId="0" borderId="8" xfId="38" quotePrefix="1" applyBorder="1" applyAlignment="1">
      <alignment horizontal="left" vertical="top" wrapText="1"/>
    </xf>
    <xf numFmtId="0" fontId="4" fillId="0" borderId="9" xfId="38" quotePrefix="1" applyBorder="1" applyAlignment="1">
      <alignment horizontal="left" vertical="top" wrapText="1"/>
    </xf>
    <xf numFmtId="3" fontId="4" fillId="0" borderId="4" xfId="35" applyNumberFormat="1" applyBorder="1" applyAlignment="1">
      <alignment horizontal="right" vertical="center" wrapText="1"/>
    </xf>
    <xf numFmtId="3" fontId="4" fillId="0" borderId="10" xfId="35" applyNumberFormat="1" applyBorder="1" applyAlignment="1">
      <alignment horizontal="right" vertical="center" wrapText="1"/>
    </xf>
    <xf numFmtId="0" fontId="4" fillId="0" borderId="3" xfId="34" quotePrefix="1" applyBorder="1" applyAlignment="1">
      <alignment horizontal="left" vertical="top" wrapText="1"/>
    </xf>
    <xf numFmtId="0" fontId="18" fillId="0" borderId="11" xfId="0" applyFont="1" applyBorder="1" applyAlignment="1">
      <alignment horizontal="left" vertical="top" wrapText="1"/>
    </xf>
    <xf numFmtId="0" fontId="18" fillId="0" borderId="12" xfId="0" applyFont="1" applyBorder="1" applyAlignment="1">
      <alignment horizontal="left" vertical="top" wrapText="1"/>
    </xf>
    <xf numFmtId="0" fontId="4" fillId="0" borderId="7" xfId="31" quotePrefix="1" applyBorder="1" applyAlignment="1">
      <alignment horizontal="center" vertical="center" wrapText="1"/>
    </xf>
    <xf numFmtId="0" fontId="4" fillId="0" borderId="4" xfId="33" quotePrefix="1" applyBorder="1" applyAlignment="1">
      <alignment horizontal="left" vertical="center" wrapText="1"/>
    </xf>
    <xf numFmtId="0" fontId="4" fillId="0" borderId="10" xfId="33" quotePrefix="1" applyBorder="1" applyAlignment="1">
      <alignment horizontal="left" vertical="center" wrapText="1"/>
    </xf>
    <xf numFmtId="0" fontId="8" fillId="0" borderId="3" xfId="26" applyBorder="1" applyAlignment="1">
      <alignment wrapText="1"/>
    </xf>
    <xf numFmtId="0" fontId="4" fillId="0" borderId="5" xfId="33" quotePrefix="1" applyBorder="1" applyAlignment="1">
      <alignment horizontal="left" vertical="center" wrapText="1"/>
    </xf>
    <xf numFmtId="0" fontId="8" fillId="0" borderId="6" xfId="26" applyBorder="1" applyAlignment="1">
      <alignment wrapText="1"/>
    </xf>
    <xf numFmtId="0" fontId="4" fillId="0" borderId="11" xfId="33" quotePrefix="1" applyBorder="1" applyAlignment="1">
      <alignment horizontal="left" vertical="center" wrapText="1"/>
    </xf>
    <xf numFmtId="0" fontId="8" fillId="0" borderId="12" xfId="26" applyBorder="1" applyAlignment="1">
      <alignment wrapText="1"/>
    </xf>
    <xf numFmtId="0" fontId="3" fillId="0" borderId="0" xfId="28" quotePrefix="1" applyAlignment="1">
      <alignment horizontal="left" vertical="top" wrapText="1"/>
    </xf>
    <xf numFmtId="0" fontId="8" fillId="0" borderId="0" xfId="26" applyAlignment="1">
      <alignment wrapText="1"/>
    </xf>
    <xf numFmtId="0" fontId="4" fillId="0" borderId="0" xfId="29" quotePrefix="1" applyAlignment="1">
      <alignment horizontal="left" vertical="top" wrapText="1"/>
    </xf>
    <xf numFmtId="14" fontId="4" fillId="0" borderId="0" xfId="29" quotePrefix="1" applyNumberFormat="1" applyAlignment="1">
      <alignment horizontal="left" vertical="top" wrapText="1"/>
    </xf>
    <xf numFmtId="0" fontId="3" fillId="0" borderId="0" xfId="30" quotePrefix="1" applyAlignment="1">
      <alignment horizontal="left" vertical="center" wrapText="1"/>
    </xf>
    <xf numFmtId="0" fontId="17" fillId="0" borderId="0" xfId="25" quotePrefix="1" applyAlignment="1">
      <alignment horizontal="center" vertical="center" wrapText="1"/>
    </xf>
    <xf numFmtId="0" fontId="4" fillId="0" borderId="0" xfId="27" quotePrefix="1" applyAlignment="1">
      <alignment horizontal="center" vertical="top" wrapText="1"/>
    </xf>
    <xf numFmtId="0" fontId="4" fillId="0" borderId="1" xfId="5" quotePrefix="1" applyAlignment="1">
      <alignment horizontal="left" vertical="center" wrapText="1"/>
    </xf>
    <xf numFmtId="0" fontId="0" fillId="0" borderId="1" xfId="0" applyBorder="1" applyAlignment="1">
      <alignment wrapText="1"/>
    </xf>
    <xf numFmtId="0" fontId="4" fillId="0" borderId="0" xfId="22" quotePrefix="1" applyAlignment="1">
      <alignment horizontal="left" wrapText="1"/>
    </xf>
    <xf numFmtId="0" fontId="0" fillId="0" borderId="0" xfId="0" applyAlignment="1">
      <alignment wrapText="1"/>
    </xf>
    <xf numFmtId="0" fontId="4" fillId="0" borderId="0" xfId="4" quotePrefix="1" applyAlignment="1">
      <alignment horizontal="left" vertical="center" wrapText="1"/>
    </xf>
    <xf numFmtId="0" fontId="4" fillId="0" borderId="7" xfId="20" quotePrefix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4" fillId="0" borderId="7" xfId="21" quotePrefix="1" applyBorder="1" applyAlignment="1">
      <alignment horizontal="right" vertical="top" wrapText="1"/>
    </xf>
    <xf numFmtId="0" fontId="3" fillId="0" borderId="0" xfId="3" quotePrefix="1" applyAlignment="1">
      <alignment horizontal="left" vertical="center" wrapText="1"/>
    </xf>
    <xf numFmtId="0" fontId="0" fillId="0" borderId="8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1" fillId="0" borderId="7" xfId="19" applyBorder="1" applyAlignment="1">
      <alignment horizontal="right" vertical="top" wrapText="1"/>
    </xf>
    <xf numFmtId="0" fontId="1" fillId="0" borderId="7" xfId="18" quotePrefix="1" applyBorder="1" applyAlignment="1">
      <alignment horizontal="left" vertical="top" wrapText="1"/>
    </xf>
    <xf numFmtId="0" fontId="1" fillId="0" borderId="7" xfId="19" applyNumberFormat="1" applyBorder="1" applyAlignment="1">
      <alignment horizontal="right" vertical="top" wrapText="1"/>
    </xf>
    <xf numFmtId="0" fontId="3" fillId="0" borderId="8" xfId="16" quotePrefix="1" applyBorder="1" applyAlignment="1">
      <alignment horizontal="center" vertical="center" wrapText="1"/>
    </xf>
    <xf numFmtId="0" fontId="1" fillId="0" borderId="7" xfId="15" applyNumberFormat="1" applyBorder="1" applyAlignment="1">
      <alignment horizontal="center" vertical="center" wrapText="1"/>
    </xf>
    <xf numFmtId="0" fontId="1" fillId="0" borderId="5" xfId="15" quotePrefix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1" fillId="0" borderId="7" xfId="15" quotePrefix="1" applyBorder="1" applyAlignment="1">
      <alignment horizontal="center" vertical="center" wrapText="1"/>
    </xf>
    <xf numFmtId="0" fontId="6" fillId="0" borderId="1" xfId="11" quotePrefix="1" applyBorder="1" applyAlignment="1">
      <alignment horizontal="left" vertical="center" wrapText="1"/>
    </xf>
    <xf numFmtId="0" fontId="1" fillId="0" borderId="4" xfId="15" quotePrefix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6" fillId="0" borderId="1" xfId="7" quotePrefix="1" applyAlignment="1">
      <alignment horizontal="center" wrapText="1"/>
    </xf>
    <xf numFmtId="0" fontId="4" fillId="0" borderId="2" xfId="8" quotePrefix="1" applyBorder="1" applyAlignment="1">
      <alignment horizontal="center" vertical="top" wrapText="1"/>
    </xf>
    <xf numFmtId="0" fontId="0" fillId="0" borderId="2" xfId="0" applyBorder="1" applyAlignment="1">
      <alignment wrapText="1"/>
    </xf>
    <xf numFmtId="0" fontId="6" fillId="0" borderId="0" xfId="13" quotePrefix="1" applyAlignment="1">
      <alignment horizontal="left" vertical="top" wrapText="1"/>
    </xf>
    <xf numFmtId="0" fontId="6" fillId="0" borderId="0" xfId="14" applyNumberFormat="1" applyAlignment="1">
      <alignment horizontal="right" vertical="top" wrapText="1"/>
    </xf>
    <xf numFmtId="0" fontId="7" fillId="0" borderId="0" xfId="9" quotePrefix="1" applyAlignment="1">
      <alignment horizontal="center" wrapText="1"/>
    </xf>
    <xf numFmtId="0" fontId="6" fillId="0" borderId="0" xfId="10" quotePrefix="1" applyAlignment="1">
      <alignment horizontal="center" vertical="top" wrapText="1"/>
    </xf>
    <xf numFmtId="0" fontId="6" fillId="0" borderId="0" xfId="11" quotePrefix="1" applyAlignment="1">
      <alignment horizontal="left" vertical="center" wrapText="1"/>
    </xf>
    <xf numFmtId="0" fontId="6" fillId="0" borderId="0" xfId="12" applyNumberFormat="1" applyAlignment="1">
      <alignment horizontal="right" vertical="center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left" wrapText="1"/>
    </xf>
    <xf numFmtId="164" fontId="10" fillId="0" borderId="7" xfId="24" applyNumberFormat="1" applyFont="1" applyBorder="1" applyAlignment="1">
      <alignment horizontal="center" vertical="center" wrapText="1"/>
    </xf>
    <xf numFmtId="164" fontId="10" fillId="0" borderId="8" xfId="24" applyNumberFormat="1" applyFont="1" applyBorder="1" applyAlignment="1">
      <alignment horizontal="center" vertical="center" wrapText="1"/>
    </xf>
    <xf numFmtId="164" fontId="10" fillId="0" borderId="9" xfId="24" applyNumberFormat="1" applyFont="1" applyBorder="1" applyAlignment="1">
      <alignment horizontal="center" vertical="center" wrapText="1"/>
    </xf>
    <xf numFmtId="0" fontId="16" fillId="0" borderId="4" xfId="24" applyFont="1" applyBorder="1" applyAlignment="1">
      <alignment horizontal="left" vertical="center" wrapText="1"/>
    </xf>
    <xf numFmtId="0" fontId="16" fillId="0" borderId="3" xfId="24" applyFont="1" applyBorder="1" applyAlignment="1">
      <alignment horizontal="left" wrapText="1"/>
    </xf>
    <xf numFmtId="164" fontId="10" fillId="2" borderId="3" xfId="24" applyNumberFormat="1" applyFont="1" applyFill="1" applyBorder="1" applyAlignment="1">
      <alignment horizontal="right" vertical="center"/>
    </xf>
    <xf numFmtId="0" fontId="16" fillId="2" borderId="3" xfId="24" applyFont="1" applyFill="1" applyBorder="1" applyAlignment="1">
      <alignment horizontal="right" vertical="center" wrapText="1"/>
    </xf>
    <xf numFmtId="2" fontId="10" fillId="0" borderId="3" xfId="24" applyNumberFormat="1" applyFont="1" applyFill="1" applyBorder="1" applyAlignment="1">
      <alignment horizontal="right" vertical="center"/>
    </xf>
    <xf numFmtId="164" fontId="13" fillId="2" borderId="3" xfId="24" applyNumberFormat="1" applyFont="1" applyFill="1" applyBorder="1" applyAlignment="1">
      <alignment horizontal="right" vertical="center"/>
    </xf>
    <xf numFmtId="164" fontId="10" fillId="2" borderId="13" xfId="23" applyNumberFormat="1" applyFont="1" applyFill="1" applyBorder="1" applyAlignment="1">
      <alignment horizontal="right" vertical="center"/>
    </xf>
    <xf numFmtId="0" fontId="16" fillId="0" borderId="13" xfId="24" applyFont="1" applyBorder="1" applyAlignment="1">
      <alignment horizontal="right" vertical="center" wrapText="1"/>
    </xf>
    <xf numFmtId="164" fontId="10" fillId="0" borderId="13" xfId="24" applyNumberFormat="1" applyFont="1" applyBorder="1" applyAlignment="1">
      <alignment horizontal="right" vertical="center"/>
    </xf>
    <xf numFmtId="164" fontId="10" fillId="2" borderId="13" xfId="24" applyNumberFormat="1" applyFont="1" applyFill="1" applyBorder="1" applyAlignment="1">
      <alignment horizontal="right" vertical="center"/>
    </xf>
    <xf numFmtId="164" fontId="11" fillId="2" borderId="3" xfId="24" applyNumberFormat="1" applyFont="1" applyFill="1" applyBorder="1" applyAlignment="1">
      <alignment horizontal="right" vertical="center" wrapText="1"/>
    </xf>
    <xf numFmtId="164" fontId="16" fillId="2" borderId="3" xfId="24" applyNumberFormat="1" applyFont="1" applyFill="1" applyBorder="1" applyAlignment="1">
      <alignment horizontal="right" vertical="center" wrapText="1"/>
    </xf>
    <xf numFmtId="0" fontId="15" fillId="0" borderId="0" xfId="24" applyFont="1" applyBorder="1" applyAlignment="1">
      <alignment horizontal="center"/>
    </xf>
    <xf numFmtId="0" fontId="14" fillId="0" borderId="0" xfId="24" applyFont="1" applyBorder="1" applyAlignment="1">
      <alignment horizontal="center" wrapText="1"/>
    </xf>
  </cellXfs>
  <cellStyles count="40">
    <cellStyle name="S0" xfId="1" xr:uid="{00000000-0005-0000-0000-000000000000}"/>
    <cellStyle name="S1" xfId="2" xr:uid="{00000000-0005-0000-0000-000001000000}"/>
    <cellStyle name="S10" xfId="11" xr:uid="{00000000-0005-0000-0000-000002000000}"/>
    <cellStyle name="S10 3" xfId="35" xr:uid="{B076371A-EAAD-40F9-80C8-938D534D4EF2}"/>
    <cellStyle name="S11" xfId="12" xr:uid="{00000000-0005-0000-0000-000003000000}"/>
    <cellStyle name="S11 2" xfId="34" xr:uid="{5799E1AB-4308-4742-91DB-4EE66698975F}"/>
    <cellStyle name="S12" xfId="13" xr:uid="{00000000-0005-0000-0000-000004000000}"/>
    <cellStyle name="S13" xfId="14" xr:uid="{00000000-0005-0000-0000-000005000000}"/>
    <cellStyle name="S13 3" xfId="36" xr:uid="{1330E0C2-2E2A-4E06-A0DF-F0F963759CCA}"/>
    <cellStyle name="S14" xfId="15" xr:uid="{00000000-0005-0000-0000-000006000000}"/>
    <cellStyle name="S14 3" xfId="37" xr:uid="{609A8F98-EA29-4A3A-AB52-73C415416EE6}"/>
    <cellStyle name="S15" xfId="16" xr:uid="{00000000-0005-0000-0000-000007000000}"/>
    <cellStyle name="S15 3" xfId="39" xr:uid="{CC7F8C24-2321-4FC8-876D-6C1F21EAD0FD}"/>
    <cellStyle name="S16" xfId="17" xr:uid="{00000000-0005-0000-0000-000008000000}"/>
    <cellStyle name="S16 3" xfId="38" xr:uid="{91188C82-1585-42FF-A89D-82DA6F51C828}"/>
    <cellStyle name="S17" xfId="18" xr:uid="{00000000-0005-0000-0000-000009000000}"/>
    <cellStyle name="S17 3" xfId="32" xr:uid="{56DEE31F-7BD7-44C4-8304-536027380072}"/>
    <cellStyle name="S18" xfId="19" xr:uid="{00000000-0005-0000-0000-00000A000000}"/>
    <cellStyle name="S19" xfId="20" xr:uid="{00000000-0005-0000-0000-00000B000000}"/>
    <cellStyle name="S2" xfId="3" xr:uid="{00000000-0005-0000-0000-00000C000000}"/>
    <cellStyle name="S20" xfId="21" xr:uid="{00000000-0005-0000-0000-00000D000000}"/>
    <cellStyle name="S21" xfId="22" xr:uid="{00000000-0005-0000-0000-00000E000000}"/>
    <cellStyle name="S3" xfId="4" xr:uid="{00000000-0005-0000-0000-00000F000000}"/>
    <cellStyle name="S3 3" xfId="29" xr:uid="{A4AB7278-6A97-42B6-BFFD-EFC0C87EF9DB}"/>
    <cellStyle name="S4" xfId="5" xr:uid="{00000000-0005-0000-0000-000010000000}"/>
    <cellStyle name="S4 3" xfId="25" xr:uid="{D3C4CB3F-FBC5-40D4-B332-0DCD8813EAEA}"/>
    <cellStyle name="S5" xfId="6" xr:uid="{00000000-0005-0000-0000-000011000000}"/>
    <cellStyle name="S5 3" xfId="27" xr:uid="{66E4ACE2-278F-432F-97FC-7855097C40E2}"/>
    <cellStyle name="S6" xfId="7" xr:uid="{00000000-0005-0000-0000-000012000000}"/>
    <cellStyle name="S6 3" xfId="28" xr:uid="{D60E646E-4F5A-4F44-98F3-F81A9DF86011}"/>
    <cellStyle name="S7" xfId="8" xr:uid="{00000000-0005-0000-0000-000013000000}"/>
    <cellStyle name="S7 3" xfId="30" xr:uid="{DCA98BE6-5285-4F45-B87F-10181DD22AE8}"/>
    <cellStyle name="S8" xfId="9" xr:uid="{00000000-0005-0000-0000-000014000000}"/>
    <cellStyle name="S8 3" xfId="31" xr:uid="{52096E60-69B3-4BC8-A95D-714F3FAAA88A}"/>
    <cellStyle name="S9" xfId="10" xr:uid="{00000000-0005-0000-0000-000015000000}"/>
    <cellStyle name="S9 3" xfId="33" xr:uid="{8C2D2FC9-C528-4C17-B52A-92BE46B6D0A1}"/>
    <cellStyle name="Обычный" xfId="0" builtinId="0"/>
    <cellStyle name="Обычный 3" xfId="24" xr:uid="{200FBC08-23A2-48C3-B6D7-DEDC376039C1}"/>
    <cellStyle name="Обычный 4" xfId="26" xr:uid="{1B3B60DC-98C5-4929-9AAB-61D8E4E4B8CE}"/>
    <cellStyle name="Финансовый" xfId="2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93284F-D3F3-48B7-BA47-248286FF0AA9}">
  <dimension ref="A1:I72"/>
  <sheetViews>
    <sheetView tabSelected="1" workbookViewId="0">
      <selection activeCell="P20" sqref="P20"/>
    </sheetView>
  </sheetViews>
  <sheetFormatPr defaultRowHeight="15" x14ac:dyDescent="0.25"/>
  <cols>
    <col min="1" max="1" width="6.5703125" customWidth="1"/>
    <col min="2" max="9" width="15.7109375" customWidth="1"/>
  </cols>
  <sheetData>
    <row r="1" spans="1:9" x14ac:dyDescent="0.25">
      <c r="A1" s="10"/>
      <c r="B1" s="11"/>
      <c r="C1" s="11"/>
      <c r="D1" s="11"/>
      <c r="E1" s="12"/>
      <c r="F1" s="12"/>
      <c r="G1" s="12"/>
      <c r="H1" s="12"/>
      <c r="I1" s="13" t="s">
        <v>265</v>
      </c>
    </row>
    <row r="2" spans="1:9" x14ac:dyDescent="0.25">
      <c r="A2" s="10"/>
      <c r="B2" s="11" t="s">
        <v>266</v>
      </c>
      <c r="C2" s="14" t="s">
        <v>267</v>
      </c>
      <c r="D2" s="14"/>
      <c r="E2" s="15"/>
      <c r="F2" s="15"/>
      <c r="G2" s="15"/>
      <c r="H2" s="15"/>
      <c r="I2" s="15"/>
    </row>
    <row r="3" spans="1:9" x14ac:dyDescent="0.25">
      <c r="A3" s="10"/>
      <c r="B3" s="11"/>
      <c r="C3" s="16"/>
      <c r="D3" s="16"/>
      <c r="E3" s="17" t="s">
        <v>268</v>
      </c>
      <c r="F3" s="17"/>
      <c r="G3" s="17"/>
      <c r="H3" s="17"/>
      <c r="I3" s="17"/>
    </row>
    <row r="4" spans="1:9" x14ac:dyDescent="0.25">
      <c r="A4" s="10"/>
      <c r="B4" s="18" t="s">
        <v>269</v>
      </c>
      <c r="C4" s="19" t="s">
        <v>270</v>
      </c>
      <c r="D4" s="19"/>
      <c r="E4" s="12"/>
      <c r="F4" s="12"/>
      <c r="G4" s="12"/>
      <c r="H4" s="12"/>
      <c r="I4" s="12"/>
    </row>
    <row r="5" spans="1:9" x14ac:dyDescent="0.25">
      <c r="A5" s="10"/>
      <c r="B5" s="14"/>
      <c r="C5" s="20"/>
      <c r="D5" s="20"/>
      <c r="E5" s="15"/>
      <c r="F5" s="15"/>
      <c r="G5" s="15"/>
      <c r="H5" s="15"/>
      <c r="I5" s="12"/>
    </row>
    <row r="6" spans="1:9" x14ac:dyDescent="0.25">
      <c r="A6" s="10"/>
      <c r="B6" s="21"/>
      <c r="C6" s="22" t="s">
        <v>271</v>
      </c>
      <c r="D6" s="22"/>
      <c r="E6" s="23"/>
      <c r="F6" s="23"/>
      <c r="G6" s="23"/>
      <c r="H6" s="23"/>
      <c r="I6" s="12"/>
    </row>
    <row r="7" spans="1:9" x14ac:dyDescent="0.25">
      <c r="A7" s="10"/>
      <c r="B7" s="11"/>
      <c r="C7" s="19"/>
      <c r="D7" s="19"/>
      <c r="E7" s="12"/>
      <c r="F7" s="12"/>
      <c r="G7" s="12"/>
      <c r="H7" s="12"/>
      <c r="I7" s="12"/>
    </row>
    <row r="8" spans="1:9" x14ac:dyDescent="0.25">
      <c r="A8" s="24"/>
      <c r="B8" s="25" t="s">
        <v>272</v>
      </c>
      <c r="C8" s="26"/>
      <c r="D8" s="26"/>
      <c r="E8" s="27">
        <f>I62</f>
        <v>4771542.49</v>
      </c>
      <c r="F8" s="28" t="s">
        <v>273</v>
      </c>
      <c r="G8" s="12"/>
      <c r="H8" s="12"/>
      <c r="I8" s="12"/>
    </row>
    <row r="9" spans="1:9" x14ac:dyDescent="0.25">
      <c r="A9" s="10"/>
      <c r="B9" s="21"/>
      <c r="C9" s="21"/>
      <c r="D9" s="21"/>
      <c r="E9" s="23"/>
      <c r="F9" s="23"/>
      <c r="G9" s="23"/>
      <c r="H9" s="23"/>
      <c r="I9" s="23"/>
    </row>
    <row r="10" spans="1:9" x14ac:dyDescent="0.25">
      <c r="A10" s="10"/>
      <c r="B10" s="11"/>
      <c r="C10" s="74"/>
      <c r="D10" s="74"/>
      <c r="E10" s="74"/>
      <c r="F10" s="74"/>
      <c r="G10" s="74"/>
      <c r="H10" s="74"/>
      <c r="I10" s="74"/>
    </row>
    <row r="11" spans="1:9" x14ac:dyDescent="0.25">
      <c r="A11" s="10"/>
      <c r="B11" s="11"/>
      <c r="C11" s="11"/>
      <c r="D11" s="11"/>
      <c r="E11" s="12"/>
      <c r="F11" s="12"/>
      <c r="G11" s="12"/>
      <c r="H11" s="12"/>
      <c r="I11" s="12"/>
    </row>
    <row r="12" spans="1:9" x14ac:dyDescent="0.25">
      <c r="A12" s="75" t="s">
        <v>274</v>
      </c>
      <c r="B12" s="75"/>
      <c r="C12" s="75"/>
      <c r="D12" s="75"/>
      <c r="E12" s="75"/>
      <c r="F12" s="75"/>
      <c r="G12" s="75"/>
      <c r="H12" s="75"/>
      <c r="I12" s="75"/>
    </row>
    <row r="13" spans="1:9" x14ac:dyDescent="0.25">
      <c r="A13" s="29"/>
      <c r="B13" s="29"/>
      <c r="C13" s="29"/>
      <c r="D13" s="29"/>
      <c r="E13" s="30"/>
      <c r="F13" s="30"/>
      <c r="G13" s="30"/>
      <c r="H13" s="30"/>
      <c r="I13" s="30"/>
    </row>
    <row r="14" spans="1:9" ht="35.25" customHeight="1" x14ac:dyDescent="0.25">
      <c r="A14" s="31"/>
      <c r="B14" s="162" t="s">
        <v>385</v>
      </c>
      <c r="C14" s="162"/>
      <c r="D14" s="162"/>
      <c r="E14" s="162"/>
      <c r="F14" s="162"/>
      <c r="G14" s="162"/>
      <c r="H14" s="162"/>
      <c r="I14" s="162"/>
    </row>
    <row r="15" spans="1:9" x14ac:dyDescent="0.25">
      <c r="A15" s="10"/>
      <c r="B15" s="74" t="s">
        <v>275</v>
      </c>
      <c r="C15" s="161"/>
      <c r="D15" s="161"/>
      <c r="E15" s="161"/>
      <c r="F15" s="161"/>
      <c r="G15" s="161"/>
      <c r="H15" s="161"/>
      <c r="I15" s="161"/>
    </row>
    <row r="16" spans="1:9" x14ac:dyDescent="0.25">
      <c r="A16" s="10"/>
      <c r="B16" s="32"/>
      <c r="C16" s="33"/>
      <c r="D16" s="33"/>
      <c r="E16" s="34"/>
      <c r="F16" s="34"/>
      <c r="G16" s="34"/>
      <c r="H16" s="34"/>
      <c r="I16" s="34"/>
    </row>
    <row r="17" spans="1:9" x14ac:dyDescent="0.25">
      <c r="A17" s="11" t="s">
        <v>276</v>
      </c>
      <c r="B17" s="24"/>
      <c r="C17" s="11"/>
      <c r="D17" s="11"/>
      <c r="E17" s="12"/>
      <c r="F17" s="12"/>
      <c r="G17" s="12"/>
      <c r="H17" s="12"/>
      <c r="I17" s="12"/>
    </row>
    <row r="18" spans="1:9" x14ac:dyDescent="0.25">
      <c r="A18" s="10"/>
      <c r="B18" s="11"/>
      <c r="C18" s="11"/>
      <c r="D18" s="11"/>
      <c r="E18" s="12"/>
      <c r="F18" s="76"/>
      <c r="G18" s="76"/>
      <c r="H18" s="77" t="s">
        <v>273</v>
      </c>
      <c r="I18" s="77"/>
    </row>
    <row r="19" spans="1:9" x14ac:dyDescent="0.25">
      <c r="A19" s="68" t="s">
        <v>277</v>
      </c>
      <c r="B19" s="70" t="s">
        <v>278</v>
      </c>
      <c r="C19" s="68" t="s">
        <v>279</v>
      </c>
      <c r="D19" s="146" t="s">
        <v>4</v>
      </c>
      <c r="E19" s="147"/>
      <c r="F19" s="147"/>
      <c r="G19" s="147"/>
      <c r="H19" s="148"/>
      <c r="I19" s="72" t="s">
        <v>280</v>
      </c>
    </row>
    <row r="20" spans="1:9" ht="36.75" thickBot="1" x14ac:dyDescent="0.3">
      <c r="A20" s="69"/>
      <c r="B20" s="71"/>
      <c r="C20" s="69"/>
      <c r="D20" s="35" t="s">
        <v>383</v>
      </c>
      <c r="E20" s="36" t="s">
        <v>382</v>
      </c>
      <c r="F20" s="36" t="s">
        <v>281</v>
      </c>
      <c r="G20" s="36" t="s">
        <v>282</v>
      </c>
      <c r="H20" s="36" t="s">
        <v>283</v>
      </c>
      <c r="I20" s="73"/>
    </row>
    <row r="21" spans="1:9" x14ac:dyDescent="0.25">
      <c r="A21" s="37">
        <v>1</v>
      </c>
      <c r="B21" s="37">
        <v>2</v>
      </c>
      <c r="C21" s="37">
        <v>3</v>
      </c>
      <c r="D21" s="37">
        <v>4</v>
      </c>
      <c r="E21" s="37">
        <v>5</v>
      </c>
      <c r="F21" s="37">
        <v>6</v>
      </c>
      <c r="G21" s="37">
        <v>7</v>
      </c>
      <c r="H21" s="37">
        <v>8</v>
      </c>
      <c r="I21" s="37">
        <v>9</v>
      </c>
    </row>
    <row r="22" spans="1:9" ht="31.5" x14ac:dyDescent="0.25">
      <c r="A22" s="39">
        <v>1</v>
      </c>
      <c r="B22" s="39"/>
      <c r="C22" s="149" t="s">
        <v>384</v>
      </c>
      <c r="D22" s="157">
        <v>298333.39</v>
      </c>
      <c r="E22" s="155">
        <v>0</v>
      </c>
      <c r="F22" s="155">
        <v>0</v>
      </c>
      <c r="G22" s="155">
        <v>0</v>
      </c>
      <c r="H22" s="155">
        <v>0</v>
      </c>
      <c r="I22" s="157">
        <f>H22+G22+F22+E22+D22</f>
        <v>298333.39</v>
      </c>
    </row>
    <row r="23" spans="1:9" ht="43.5" x14ac:dyDescent="0.25">
      <c r="A23" s="38">
        <v>2</v>
      </c>
      <c r="B23" s="39"/>
      <c r="C23" s="150" t="s">
        <v>284</v>
      </c>
      <c r="D23" s="156"/>
      <c r="E23" s="157"/>
      <c r="F23" s="157"/>
      <c r="G23" s="157"/>
      <c r="H23" s="157"/>
      <c r="I23" s="157"/>
    </row>
    <row r="24" spans="1:9" x14ac:dyDescent="0.25">
      <c r="A24" s="40">
        <v>3</v>
      </c>
      <c r="B24" s="41" t="s">
        <v>285</v>
      </c>
      <c r="C24" s="42" t="s">
        <v>286</v>
      </c>
      <c r="D24" s="151">
        <v>0</v>
      </c>
      <c r="E24" s="155">
        <v>0</v>
      </c>
      <c r="F24" s="158">
        <v>0</v>
      </c>
      <c r="G24" s="158">
        <v>0</v>
      </c>
      <c r="H24" s="158">
        <v>0</v>
      </c>
      <c r="I24" s="158">
        <f>E24+F24+G24+H24</f>
        <v>0</v>
      </c>
    </row>
    <row r="25" spans="1:9" x14ac:dyDescent="0.25">
      <c r="A25" s="39">
        <v>4</v>
      </c>
      <c r="B25" s="43"/>
      <c r="C25" s="44" t="s">
        <v>287</v>
      </c>
      <c r="D25" s="151">
        <v>0</v>
      </c>
      <c r="E25" s="155">
        <f>E24</f>
        <v>0</v>
      </c>
      <c r="F25" s="155">
        <v>0</v>
      </c>
      <c r="G25" s="155">
        <v>0</v>
      </c>
      <c r="H25" s="155">
        <v>0</v>
      </c>
      <c r="I25" s="155">
        <f>E25+F25+G25+H25</f>
        <v>0</v>
      </c>
    </row>
    <row r="26" spans="1:9" ht="31.5" x14ac:dyDescent="0.25">
      <c r="A26" s="38">
        <v>5</v>
      </c>
      <c r="B26" s="45"/>
      <c r="C26" s="46" t="s">
        <v>288</v>
      </c>
      <c r="D26" s="152"/>
      <c r="E26" s="151"/>
      <c r="F26" s="151"/>
      <c r="G26" s="151"/>
      <c r="H26" s="151"/>
      <c r="I26" s="151"/>
    </row>
    <row r="27" spans="1:9" ht="33.75" x14ac:dyDescent="0.25">
      <c r="A27" s="40">
        <v>6</v>
      </c>
      <c r="B27" s="47" t="s">
        <v>289</v>
      </c>
      <c r="C27" s="44" t="s">
        <v>290</v>
      </c>
      <c r="D27" s="151">
        <v>0</v>
      </c>
      <c r="E27" s="151">
        <v>0</v>
      </c>
      <c r="F27" s="151">
        <v>0</v>
      </c>
      <c r="G27" s="151">
        <v>0</v>
      </c>
      <c r="H27" s="151">
        <v>0</v>
      </c>
      <c r="I27" s="151">
        <f t="shared" ref="I27:I35" si="0">SUM(E27:H27)</f>
        <v>0</v>
      </c>
    </row>
    <row r="28" spans="1:9" ht="33.75" x14ac:dyDescent="0.25">
      <c r="A28" s="39">
        <v>7</v>
      </c>
      <c r="B28" s="47" t="s">
        <v>291</v>
      </c>
      <c r="C28" s="44" t="s">
        <v>292</v>
      </c>
      <c r="D28" s="151">
        <v>0</v>
      </c>
      <c r="E28" s="151">
        <v>0</v>
      </c>
      <c r="F28" s="151">
        <v>0</v>
      </c>
      <c r="G28" s="151">
        <v>0</v>
      </c>
      <c r="H28" s="151">
        <v>0</v>
      </c>
      <c r="I28" s="151">
        <f t="shared" si="0"/>
        <v>0</v>
      </c>
    </row>
    <row r="29" spans="1:9" ht="22.5" x14ac:dyDescent="0.25">
      <c r="A29" s="38">
        <v>8</v>
      </c>
      <c r="B29" s="47" t="s">
        <v>293</v>
      </c>
      <c r="C29" s="44" t="s">
        <v>294</v>
      </c>
      <c r="D29" s="151">
        <v>0</v>
      </c>
      <c r="E29" s="151">
        <v>0</v>
      </c>
      <c r="F29" s="151">
        <v>0</v>
      </c>
      <c r="G29" s="151">
        <v>0</v>
      </c>
      <c r="H29" s="151">
        <v>0</v>
      </c>
      <c r="I29" s="151">
        <f t="shared" si="0"/>
        <v>0</v>
      </c>
    </row>
    <row r="30" spans="1:9" ht="22.5" x14ac:dyDescent="0.25">
      <c r="A30" s="40">
        <v>9</v>
      </c>
      <c r="B30" s="47" t="s">
        <v>295</v>
      </c>
      <c r="C30" s="44" t="s">
        <v>296</v>
      </c>
      <c r="D30" s="151">
        <v>0</v>
      </c>
      <c r="E30" s="151">
        <v>0</v>
      </c>
      <c r="F30" s="151">
        <v>0</v>
      </c>
      <c r="G30" s="151">
        <v>0</v>
      </c>
      <c r="H30" s="151">
        <v>0</v>
      </c>
      <c r="I30" s="151">
        <f t="shared" si="0"/>
        <v>0</v>
      </c>
    </row>
    <row r="31" spans="1:9" ht="56.25" x14ac:dyDescent="0.25">
      <c r="A31" s="39">
        <v>10</v>
      </c>
      <c r="B31" s="47" t="s">
        <v>297</v>
      </c>
      <c r="C31" s="44" t="s">
        <v>298</v>
      </c>
      <c r="D31" s="151">
        <v>0</v>
      </c>
      <c r="E31" s="151">
        <v>0</v>
      </c>
      <c r="F31" s="151">
        <v>0</v>
      </c>
      <c r="G31" s="151">
        <v>0</v>
      </c>
      <c r="H31" s="151">
        <v>0</v>
      </c>
      <c r="I31" s="151">
        <f t="shared" si="0"/>
        <v>0</v>
      </c>
    </row>
    <row r="32" spans="1:9" ht="22.5" x14ac:dyDescent="0.25">
      <c r="A32" s="38">
        <v>11</v>
      </c>
      <c r="B32" s="47" t="s">
        <v>299</v>
      </c>
      <c r="C32" s="44" t="s">
        <v>300</v>
      </c>
      <c r="D32" s="151">
        <v>0</v>
      </c>
      <c r="E32" s="151">
        <v>0</v>
      </c>
      <c r="F32" s="151">
        <v>0</v>
      </c>
      <c r="G32" s="151">
        <v>0</v>
      </c>
      <c r="H32" s="151">
        <v>0</v>
      </c>
      <c r="I32" s="151">
        <f t="shared" si="0"/>
        <v>0</v>
      </c>
    </row>
    <row r="33" spans="1:9" ht="22.5" x14ac:dyDescent="0.25">
      <c r="A33" s="40">
        <v>12</v>
      </c>
      <c r="B33" s="47" t="s">
        <v>299</v>
      </c>
      <c r="C33" s="44" t="s">
        <v>301</v>
      </c>
      <c r="D33" s="151">
        <v>0</v>
      </c>
      <c r="E33" s="151">
        <v>0</v>
      </c>
      <c r="F33" s="151">
        <v>0</v>
      </c>
      <c r="G33" s="151">
        <v>0</v>
      </c>
      <c r="H33" s="151">
        <v>0</v>
      </c>
      <c r="I33" s="151">
        <f t="shared" si="0"/>
        <v>0</v>
      </c>
    </row>
    <row r="34" spans="1:9" ht="33.75" x14ac:dyDescent="0.25">
      <c r="A34" s="39">
        <v>13</v>
      </c>
      <c r="B34" s="47" t="s">
        <v>285</v>
      </c>
      <c r="C34" s="44" t="s">
        <v>302</v>
      </c>
      <c r="D34" s="151">
        <v>0</v>
      </c>
      <c r="E34" s="151">
        <v>3099196.36</v>
      </c>
      <c r="F34" s="151">
        <v>0</v>
      </c>
      <c r="G34" s="151">
        <v>0</v>
      </c>
      <c r="H34" s="151">
        <v>0</v>
      </c>
      <c r="I34" s="151">
        <f t="shared" si="0"/>
        <v>3099196.36</v>
      </c>
    </row>
    <row r="35" spans="1:9" ht="33.75" x14ac:dyDescent="0.25">
      <c r="A35" s="38">
        <v>14</v>
      </c>
      <c r="B35" s="47" t="s">
        <v>303</v>
      </c>
      <c r="C35" s="44" t="s">
        <v>304</v>
      </c>
      <c r="D35" s="151">
        <v>0</v>
      </c>
      <c r="E35" s="151">
        <f>239235.42/1.2</f>
        <v>199362.85</v>
      </c>
      <c r="F35" s="151">
        <f>430153.27/1.2</f>
        <v>358461.05833333335</v>
      </c>
      <c r="G35" s="151">
        <v>0</v>
      </c>
      <c r="H35" s="151">
        <f>25118.1/1.2</f>
        <v>20931.75</v>
      </c>
      <c r="I35" s="151">
        <f t="shared" si="0"/>
        <v>578755.65833333333</v>
      </c>
    </row>
    <row r="36" spans="1:9" x14ac:dyDescent="0.25">
      <c r="A36" s="40">
        <v>15</v>
      </c>
      <c r="B36" s="45"/>
      <c r="C36" s="44" t="s">
        <v>305</v>
      </c>
      <c r="D36" s="151">
        <v>0</v>
      </c>
      <c r="E36" s="151">
        <f>SUM(E27:E35)</f>
        <v>3298559.21</v>
      </c>
      <c r="F36" s="151">
        <f t="shared" ref="F36:I36" si="1">SUM(F27:F35)</f>
        <v>358461.05833333335</v>
      </c>
      <c r="G36" s="151">
        <f t="shared" si="1"/>
        <v>0</v>
      </c>
      <c r="H36" s="151">
        <f t="shared" si="1"/>
        <v>20931.75</v>
      </c>
      <c r="I36" s="151">
        <f t="shared" si="1"/>
        <v>3677952.0183333331</v>
      </c>
    </row>
    <row r="37" spans="1:9" x14ac:dyDescent="0.25">
      <c r="A37" s="39">
        <v>16</v>
      </c>
      <c r="B37" s="45"/>
      <c r="C37" s="44" t="s">
        <v>306</v>
      </c>
      <c r="D37" s="151">
        <v>0</v>
      </c>
      <c r="E37" s="151">
        <f>SUM(E36)+E25</f>
        <v>3298559.21</v>
      </c>
      <c r="F37" s="151">
        <f>SUM(F36)+F25</f>
        <v>358461.05833333335</v>
      </c>
      <c r="G37" s="151">
        <f>SUM(G36)+G25</f>
        <v>0</v>
      </c>
      <c r="H37" s="151">
        <f>SUM(H36)+H25</f>
        <v>20931.75</v>
      </c>
      <c r="I37" s="151">
        <f>SUM(E37:H37)</f>
        <v>3677952.0183333335</v>
      </c>
    </row>
    <row r="38" spans="1:9" ht="31.5" x14ac:dyDescent="0.25">
      <c r="A38" s="38">
        <v>17</v>
      </c>
      <c r="B38" s="45"/>
      <c r="C38" s="46" t="s">
        <v>307</v>
      </c>
      <c r="D38" s="152"/>
      <c r="E38" s="151"/>
      <c r="F38" s="151"/>
      <c r="G38" s="151"/>
      <c r="H38" s="151"/>
      <c r="I38" s="151"/>
    </row>
    <row r="39" spans="1:9" ht="33.75" x14ac:dyDescent="0.25">
      <c r="A39" s="40">
        <v>18</v>
      </c>
      <c r="B39" s="41" t="s">
        <v>308</v>
      </c>
      <c r="C39" s="44" t="s">
        <v>309</v>
      </c>
      <c r="D39" s="151">
        <v>0</v>
      </c>
      <c r="E39" s="151">
        <v>0</v>
      </c>
      <c r="F39" s="151">
        <v>0</v>
      </c>
      <c r="G39" s="151">
        <v>0</v>
      </c>
      <c r="H39" s="151">
        <v>0</v>
      </c>
      <c r="I39" s="151">
        <f>E39+F39+G39+H39</f>
        <v>0</v>
      </c>
    </row>
    <row r="40" spans="1:9" x14ac:dyDescent="0.25">
      <c r="A40" s="39">
        <v>19</v>
      </c>
      <c r="B40" s="45"/>
      <c r="C40" s="44" t="s">
        <v>310</v>
      </c>
      <c r="D40" s="151">
        <v>0</v>
      </c>
      <c r="E40" s="151">
        <f>E39</f>
        <v>0</v>
      </c>
      <c r="F40" s="151">
        <f t="shared" ref="F40:H40" si="2">F39</f>
        <v>0</v>
      </c>
      <c r="G40" s="151">
        <f t="shared" si="2"/>
        <v>0</v>
      </c>
      <c r="H40" s="151">
        <f t="shared" si="2"/>
        <v>0</v>
      </c>
      <c r="I40" s="151">
        <f>E40+F40+G40+H40</f>
        <v>0</v>
      </c>
    </row>
    <row r="41" spans="1:9" x14ac:dyDescent="0.25">
      <c r="A41" s="38">
        <v>20</v>
      </c>
      <c r="B41" s="45"/>
      <c r="C41" s="44" t="s">
        <v>311</v>
      </c>
      <c r="D41" s="151">
        <v>0</v>
      </c>
      <c r="E41" s="151">
        <f>E40+E37</f>
        <v>3298559.21</v>
      </c>
      <c r="F41" s="151">
        <f t="shared" ref="F41:H41" si="3">F40+F37</f>
        <v>358461.05833333335</v>
      </c>
      <c r="G41" s="151">
        <f t="shared" si="3"/>
        <v>0</v>
      </c>
      <c r="H41" s="151">
        <f t="shared" si="3"/>
        <v>20931.75</v>
      </c>
      <c r="I41" s="151">
        <f>E41+F41+G41+H41</f>
        <v>3677952.0183333335</v>
      </c>
    </row>
    <row r="42" spans="1:9" ht="42" x14ac:dyDescent="0.25">
      <c r="A42" s="40">
        <v>21</v>
      </c>
      <c r="B42" s="45"/>
      <c r="C42" s="46" t="s">
        <v>312</v>
      </c>
      <c r="D42" s="152"/>
      <c r="E42" s="151"/>
      <c r="F42" s="151"/>
      <c r="G42" s="151"/>
      <c r="H42" s="151"/>
      <c r="I42" s="151"/>
    </row>
    <row r="43" spans="1:9" x14ac:dyDescent="0.25">
      <c r="A43" s="39">
        <v>22</v>
      </c>
      <c r="B43" s="41" t="s">
        <v>313</v>
      </c>
      <c r="C43" s="44" t="s">
        <v>314</v>
      </c>
      <c r="D43" s="151">
        <v>0</v>
      </c>
      <c r="E43" s="151">
        <v>0</v>
      </c>
      <c r="F43" s="151">
        <v>0</v>
      </c>
      <c r="G43" s="151">
        <v>0</v>
      </c>
      <c r="H43" s="151">
        <v>0</v>
      </c>
      <c r="I43" s="151">
        <f>E43+F43+G43+H43</f>
        <v>0</v>
      </c>
    </row>
    <row r="44" spans="1:9" x14ac:dyDescent="0.25">
      <c r="A44" s="38">
        <v>23</v>
      </c>
      <c r="B44" s="45"/>
      <c r="C44" s="44" t="s">
        <v>315</v>
      </c>
      <c r="D44" s="151">
        <v>0</v>
      </c>
      <c r="E44" s="151">
        <f>E43</f>
        <v>0</v>
      </c>
      <c r="F44" s="151">
        <f t="shared" ref="F44:H44" si="4">F43</f>
        <v>0</v>
      </c>
      <c r="G44" s="151">
        <f t="shared" si="4"/>
        <v>0</v>
      </c>
      <c r="H44" s="151">
        <f t="shared" si="4"/>
        <v>0</v>
      </c>
      <c r="I44" s="151">
        <f>I43</f>
        <v>0</v>
      </c>
    </row>
    <row r="45" spans="1:9" x14ac:dyDescent="0.25">
      <c r="A45" s="40">
        <v>24</v>
      </c>
      <c r="B45" s="45"/>
      <c r="C45" s="44" t="s">
        <v>316</v>
      </c>
      <c r="D45" s="151">
        <v>0</v>
      </c>
      <c r="E45" s="151">
        <f>E44+E41</f>
        <v>3298559.21</v>
      </c>
      <c r="F45" s="151">
        <f t="shared" ref="F45:H45" si="5">F44+F41</f>
        <v>358461.05833333335</v>
      </c>
      <c r="G45" s="151">
        <f t="shared" si="5"/>
        <v>0</v>
      </c>
      <c r="H45" s="151">
        <f t="shared" si="5"/>
        <v>20931.75</v>
      </c>
      <c r="I45" s="151">
        <f>I44+I41</f>
        <v>3677952.0183333335</v>
      </c>
    </row>
    <row r="46" spans="1:9" ht="31.5" x14ac:dyDescent="0.25">
      <c r="A46" s="39">
        <v>25</v>
      </c>
      <c r="B46" s="44"/>
      <c r="C46" s="46" t="s">
        <v>317</v>
      </c>
      <c r="D46" s="152"/>
      <c r="E46" s="151"/>
      <c r="F46" s="151"/>
      <c r="G46" s="151"/>
      <c r="H46" s="151"/>
      <c r="I46" s="151"/>
    </row>
    <row r="47" spans="1:9" ht="22.5" x14ac:dyDescent="0.25">
      <c r="A47" s="38">
        <v>26</v>
      </c>
      <c r="B47" s="41" t="s">
        <v>318</v>
      </c>
      <c r="C47" s="44" t="s">
        <v>319</v>
      </c>
      <c r="D47" s="151">
        <v>0</v>
      </c>
      <c r="E47" s="151">
        <v>0</v>
      </c>
      <c r="F47" s="151">
        <v>0</v>
      </c>
      <c r="G47" s="151">
        <v>0</v>
      </c>
      <c r="H47" s="151">
        <v>0</v>
      </c>
      <c r="I47" s="151">
        <f>E47</f>
        <v>0</v>
      </c>
    </row>
    <row r="48" spans="1:9" x14ac:dyDescent="0.25">
      <c r="A48" s="40">
        <v>27</v>
      </c>
      <c r="B48" s="45"/>
      <c r="C48" s="44" t="s">
        <v>320</v>
      </c>
      <c r="D48" s="151">
        <v>0</v>
      </c>
      <c r="E48" s="151">
        <f>E47</f>
        <v>0</v>
      </c>
      <c r="F48" s="151">
        <f t="shared" ref="F48:I48" si="6">F47</f>
        <v>0</v>
      </c>
      <c r="G48" s="151">
        <f t="shared" si="6"/>
        <v>0</v>
      </c>
      <c r="H48" s="151">
        <f t="shared" si="6"/>
        <v>0</v>
      </c>
      <c r="I48" s="151">
        <f t="shared" si="6"/>
        <v>0</v>
      </c>
    </row>
    <row r="49" spans="1:9" x14ac:dyDescent="0.25">
      <c r="A49" s="39">
        <v>28</v>
      </c>
      <c r="B49" s="45"/>
      <c r="C49" s="44" t="s">
        <v>321</v>
      </c>
      <c r="D49" s="151">
        <v>0</v>
      </c>
      <c r="E49" s="151">
        <f>E48+E45</f>
        <v>3298559.21</v>
      </c>
      <c r="F49" s="151">
        <f>F48+F45</f>
        <v>358461.05833333335</v>
      </c>
      <c r="G49" s="151">
        <f>G48+G45</f>
        <v>0</v>
      </c>
      <c r="H49" s="151">
        <f>H48+H45</f>
        <v>20931.75</v>
      </c>
      <c r="I49" s="151">
        <f>I48+I45</f>
        <v>3677952.0183333335</v>
      </c>
    </row>
    <row r="50" spans="1:9" ht="21" x14ac:dyDescent="0.25">
      <c r="A50" s="38">
        <v>29</v>
      </c>
      <c r="B50" s="45"/>
      <c r="C50" s="46" t="s">
        <v>322</v>
      </c>
      <c r="D50" s="152"/>
      <c r="E50" s="151"/>
      <c r="F50" s="151"/>
      <c r="G50" s="151"/>
      <c r="H50" s="151"/>
      <c r="I50" s="151"/>
    </row>
    <row r="51" spans="1:9" ht="22.5" x14ac:dyDescent="0.25">
      <c r="A51" s="40">
        <v>30</v>
      </c>
      <c r="B51" s="44" t="s">
        <v>323</v>
      </c>
      <c r="C51" s="44" t="s">
        <v>324</v>
      </c>
      <c r="D51" s="151">
        <v>0</v>
      </c>
      <c r="E51" s="151">
        <v>0</v>
      </c>
      <c r="F51" s="151">
        <v>0</v>
      </c>
      <c r="G51" s="151">
        <v>0</v>
      </c>
      <c r="H51" s="151">
        <v>0</v>
      </c>
      <c r="I51" s="151">
        <f>E51+F51+G51+H51</f>
        <v>0</v>
      </c>
    </row>
    <row r="52" spans="1:9" x14ac:dyDescent="0.25">
      <c r="A52" s="39">
        <v>31</v>
      </c>
      <c r="B52" s="45"/>
      <c r="C52" s="44" t="s">
        <v>325</v>
      </c>
      <c r="D52" s="151">
        <v>0</v>
      </c>
      <c r="E52" s="151">
        <f>E51</f>
        <v>0</v>
      </c>
      <c r="F52" s="151">
        <f t="shared" ref="F52:H52" si="7">F51</f>
        <v>0</v>
      </c>
      <c r="G52" s="151">
        <f t="shared" si="7"/>
        <v>0</v>
      </c>
      <c r="H52" s="151">
        <f t="shared" si="7"/>
        <v>0</v>
      </c>
      <c r="I52" s="151">
        <f>I51</f>
        <v>0</v>
      </c>
    </row>
    <row r="53" spans="1:9" x14ac:dyDescent="0.25">
      <c r="A53" s="38">
        <v>32</v>
      </c>
      <c r="B53" s="45"/>
      <c r="C53" s="44" t="s">
        <v>326</v>
      </c>
      <c r="D53" s="151">
        <v>0</v>
      </c>
      <c r="E53" s="151">
        <f>E52+E49</f>
        <v>3298559.21</v>
      </c>
      <c r="F53" s="151">
        <f>F52+F49</f>
        <v>358461.05833333335</v>
      </c>
      <c r="G53" s="151">
        <f>G52+G49</f>
        <v>0</v>
      </c>
      <c r="H53" s="151">
        <f>H52+H49</f>
        <v>20931.75</v>
      </c>
      <c r="I53" s="151">
        <f>I52+I49</f>
        <v>3677952.0183333335</v>
      </c>
    </row>
    <row r="54" spans="1:9" ht="52.5" x14ac:dyDescent="0.25">
      <c r="A54" s="40">
        <v>33</v>
      </c>
      <c r="B54" s="44"/>
      <c r="C54" s="46" t="s">
        <v>327</v>
      </c>
      <c r="D54" s="152"/>
      <c r="E54" s="151"/>
      <c r="F54" s="151"/>
      <c r="G54" s="151"/>
      <c r="H54" s="151"/>
      <c r="I54" s="151"/>
    </row>
    <row r="55" spans="1:9" ht="45" x14ac:dyDescent="0.25">
      <c r="A55" s="39">
        <v>34</v>
      </c>
      <c r="B55" s="44" t="s">
        <v>328</v>
      </c>
      <c r="C55" s="44" t="s">
        <v>329</v>
      </c>
      <c r="D55" s="151">
        <v>0</v>
      </c>
      <c r="E55" s="151">
        <v>0</v>
      </c>
      <c r="F55" s="151">
        <v>0</v>
      </c>
      <c r="G55" s="151">
        <v>0</v>
      </c>
      <c r="H55" s="151">
        <v>0</v>
      </c>
      <c r="I55" s="151">
        <v>0</v>
      </c>
    </row>
    <row r="56" spans="1:9" ht="45" x14ac:dyDescent="0.25">
      <c r="A56" s="38">
        <v>35</v>
      </c>
      <c r="B56" s="48" t="s">
        <v>330</v>
      </c>
      <c r="C56" s="48" t="s">
        <v>331</v>
      </c>
      <c r="D56" s="153">
        <v>0</v>
      </c>
      <c r="E56" s="153">
        <v>0</v>
      </c>
      <c r="F56" s="153">
        <v>0</v>
      </c>
      <c r="G56" s="153">
        <v>0</v>
      </c>
      <c r="H56" s="153">
        <v>0</v>
      </c>
      <c r="I56" s="153">
        <v>0</v>
      </c>
    </row>
    <row r="57" spans="1:9" x14ac:dyDescent="0.25">
      <c r="A57" s="40">
        <v>36</v>
      </c>
      <c r="B57" s="44"/>
      <c r="C57" s="44" t="s">
        <v>332</v>
      </c>
      <c r="D57" s="151">
        <v>0</v>
      </c>
      <c r="E57" s="151">
        <f t="shared" ref="D57:G59" si="8">SUM(E55:E56)</f>
        <v>0</v>
      </c>
      <c r="F57" s="151">
        <f t="shared" si="8"/>
        <v>0</v>
      </c>
      <c r="G57" s="151">
        <f t="shared" si="8"/>
        <v>0</v>
      </c>
      <c r="H57" s="151">
        <f>SUM(H55:H56)</f>
        <v>0</v>
      </c>
      <c r="I57" s="151">
        <f>SUM(E57:H57)</f>
        <v>0</v>
      </c>
    </row>
    <row r="58" spans="1:9" x14ac:dyDescent="0.25">
      <c r="A58" s="39">
        <v>37</v>
      </c>
      <c r="B58" s="44"/>
      <c r="C58" s="44" t="s">
        <v>333</v>
      </c>
      <c r="D58" s="151">
        <v>0</v>
      </c>
      <c r="E58" s="151">
        <f>E53+E57</f>
        <v>3298559.21</v>
      </c>
      <c r="F58" s="151">
        <f>F53+F57</f>
        <v>358461.05833333335</v>
      </c>
      <c r="G58" s="151">
        <f>G53+G57</f>
        <v>0</v>
      </c>
      <c r="H58" s="151">
        <f>H53+H57</f>
        <v>20931.75</v>
      </c>
      <c r="I58" s="151">
        <f>I57+I53</f>
        <v>3677952.0183333335</v>
      </c>
    </row>
    <row r="59" spans="1:9" ht="56.25" x14ac:dyDescent="0.25">
      <c r="A59" s="38">
        <v>38</v>
      </c>
      <c r="B59" s="44" t="s">
        <v>334</v>
      </c>
      <c r="C59" s="44" t="s">
        <v>335</v>
      </c>
      <c r="D59" s="151">
        <v>0</v>
      </c>
      <c r="E59" s="151">
        <v>0</v>
      </c>
      <c r="F59" s="151">
        <v>0</v>
      </c>
      <c r="G59" s="151">
        <f>G58/100*2</f>
        <v>0</v>
      </c>
      <c r="H59" s="151">
        <v>0</v>
      </c>
      <c r="I59" s="151">
        <f>SUM(E59:H59)</f>
        <v>0</v>
      </c>
    </row>
    <row r="60" spans="1:9" x14ac:dyDescent="0.25">
      <c r="A60" s="40">
        <v>39</v>
      </c>
      <c r="B60" s="44"/>
      <c r="C60" s="46" t="s">
        <v>336</v>
      </c>
      <c r="D60" s="157">
        <v>298333.39</v>
      </c>
      <c r="E60" s="151">
        <f>E59+E58</f>
        <v>3298559.21</v>
      </c>
      <c r="F60" s="151">
        <f>F59+F58</f>
        <v>358461.05833333335</v>
      </c>
      <c r="G60" s="151">
        <f>G59+G58</f>
        <v>0</v>
      </c>
      <c r="H60" s="151">
        <f>H59+H58</f>
        <v>20931.75</v>
      </c>
      <c r="I60" s="151">
        <f>E60+F60+G60+H60+D60</f>
        <v>3976285.4083333337</v>
      </c>
    </row>
    <row r="61" spans="1:9" ht="56.25" x14ac:dyDescent="0.25">
      <c r="A61" s="39">
        <v>40</v>
      </c>
      <c r="B61" s="49" t="s">
        <v>337</v>
      </c>
      <c r="C61" s="44" t="s">
        <v>338</v>
      </c>
      <c r="D61" s="159">
        <v>59666.678</v>
      </c>
      <c r="E61" s="151">
        <f>E60*20/100</f>
        <v>659711.84200000006</v>
      </c>
      <c r="F61" s="151">
        <f>F60*20/100</f>
        <v>71692.21166666667</v>
      </c>
      <c r="G61" s="151">
        <f>G60*20/100</f>
        <v>0</v>
      </c>
      <c r="H61" s="151">
        <f>(H60)*20/100</f>
        <v>4186.3500000000004</v>
      </c>
      <c r="I61" s="151">
        <f>SUM(D61:H61)</f>
        <v>795257.08166666667</v>
      </c>
    </row>
    <row r="62" spans="1:9" ht="31.5" x14ac:dyDescent="0.25">
      <c r="A62" s="38">
        <v>41</v>
      </c>
      <c r="B62" s="44"/>
      <c r="C62" s="46" t="s">
        <v>339</v>
      </c>
      <c r="D62" s="160">
        <v>358000.06800000003</v>
      </c>
      <c r="E62" s="154">
        <f>E61+E60</f>
        <v>3958271.0520000001</v>
      </c>
      <c r="F62" s="154">
        <f t="shared" ref="F62:G62" si="9">F61+F60</f>
        <v>430153.27</v>
      </c>
      <c r="G62" s="154">
        <f t="shared" si="9"/>
        <v>0</v>
      </c>
      <c r="H62" s="154">
        <f>H61+H60</f>
        <v>25118.1</v>
      </c>
      <c r="I62" s="154">
        <f>E62+F62+G62+H62+D62</f>
        <v>4771542.49</v>
      </c>
    </row>
    <row r="63" spans="1:9" x14ac:dyDescent="0.25">
      <c r="A63" s="31"/>
      <c r="B63" s="31"/>
      <c r="C63" s="31"/>
      <c r="D63" s="31"/>
      <c r="E63" s="50"/>
      <c r="F63" s="50"/>
      <c r="G63" s="50"/>
      <c r="H63" s="50"/>
      <c r="I63" s="50"/>
    </row>
    <row r="64" spans="1:9" x14ac:dyDescent="0.25">
      <c r="A64" s="51"/>
      <c r="B64" s="11" t="s">
        <v>340</v>
      </c>
      <c r="C64" s="32"/>
      <c r="D64" s="32"/>
      <c r="E64" s="52"/>
      <c r="F64" s="52"/>
      <c r="G64" s="52"/>
      <c r="H64" s="53"/>
      <c r="I64" s="54"/>
    </row>
    <row r="65" spans="1:9" x14ac:dyDescent="0.25">
      <c r="A65" s="55"/>
      <c r="B65" s="11"/>
      <c r="C65" s="24"/>
      <c r="D65" s="24"/>
      <c r="E65" s="67" t="s">
        <v>341</v>
      </c>
      <c r="F65" s="67"/>
      <c r="G65" s="67"/>
      <c r="H65" s="67"/>
      <c r="I65" s="67"/>
    </row>
    <row r="66" spans="1:9" x14ac:dyDescent="0.25">
      <c r="A66" s="51"/>
      <c r="B66" s="11" t="s">
        <v>342</v>
      </c>
      <c r="C66" s="32"/>
      <c r="D66" s="32"/>
      <c r="E66" s="52"/>
      <c r="F66" s="52"/>
      <c r="G66" s="52"/>
      <c r="H66" s="53"/>
      <c r="I66" s="54"/>
    </row>
    <row r="67" spans="1:9" x14ac:dyDescent="0.25">
      <c r="A67" s="55"/>
      <c r="B67" s="11"/>
      <c r="C67" s="24"/>
      <c r="D67" s="24"/>
      <c r="E67" s="67" t="s">
        <v>341</v>
      </c>
      <c r="F67" s="67"/>
      <c r="G67" s="67"/>
      <c r="H67" s="67"/>
      <c r="I67" s="67"/>
    </row>
    <row r="68" spans="1:9" x14ac:dyDescent="0.25">
      <c r="A68" s="51"/>
      <c r="B68" s="11" t="s">
        <v>343</v>
      </c>
      <c r="C68" s="32"/>
      <c r="D68" s="32"/>
      <c r="E68" s="52"/>
      <c r="F68" s="52"/>
      <c r="G68" s="52"/>
      <c r="H68" s="53"/>
      <c r="I68" s="54"/>
    </row>
    <row r="69" spans="1:9" x14ac:dyDescent="0.25">
      <c r="A69" s="55"/>
      <c r="B69" s="11"/>
      <c r="C69" s="24"/>
      <c r="D69" s="24"/>
      <c r="E69" s="67" t="s">
        <v>341</v>
      </c>
      <c r="F69" s="67"/>
      <c r="G69" s="67"/>
      <c r="H69" s="67"/>
      <c r="I69" s="67"/>
    </row>
    <row r="70" spans="1:9" x14ac:dyDescent="0.25">
      <c r="A70" s="51"/>
      <c r="B70" s="11" t="s">
        <v>344</v>
      </c>
      <c r="C70" s="32"/>
      <c r="D70" s="32"/>
      <c r="E70" s="52"/>
      <c r="F70" s="52"/>
      <c r="G70" s="52"/>
      <c r="H70" s="56"/>
      <c r="I70" s="54"/>
    </row>
    <row r="71" spans="1:9" x14ac:dyDescent="0.25">
      <c r="A71" s="51"/>
      <c r="B71" s="11"/>
      <c r="C71" s="32"/>
      <c r="D71" s="32"/>
      <c r="E71" s="57"/>
      <c r="F71" s="57"/>
      <c r="G71" s="57"/>
      <c r="H71" s="53"/>
      <c r="I71" s="58"/>
    </row>
    <row r="72" spans="1:9" x14ac:dyDescent="0.25">
      <c r="A72" s="55"/>
      <c r="B72" s="11"/>
      <c r="C72" s="24"/>
      <c r="D72" s="24"/>
      <c r="E72" s="67" t="s">
        <v>341</v>
      </c>
      <c r="F72" s="67"/>
      <c r="G72" s="67"/>
      <c r="H72" s="67"/>
      <c r="I72" s="67"/>
    </row>
  </sheetData>
  <mergeCells count="15">
    <mergeCell ref="C10:I10"/>
    <mergeCell ref="A12:I12"/>
    <mergeCell ref="B14:I14"/>
    <mergeCell ref="B15:I15"/>
    <mergeCell ref="F18:G18"/>
    <mergeCell ref="H18:I18"/>
    <mergeCell ref="E67:I67"/>
    <mergeCell ref="E69:I69"/>
    <mergeCell ref="E72:I72"/>
    <mergeCell ref="A19:A20"/>
    <mergeCell ref="B19:B20"/>
    <mergeCell ref="C19:C20"/>
    <mergeCell ref="I19:I20"/>
    <mergeCell ref="E65:I65"/>
    <mergeCell ref="D19:H1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A4B8A-57D8-4FCB-9953-8ACC54BCCAA7}">
  <dimension ref="A1:H25"/>
  <sheetViews>
    <sheetView topLeftCell="A13" workbookViewId="0">
      <selection activeCell="H44" sqref="H44"/>
    </sheetView>
  </sheetViews>
  <sheetFormatPr defaultRowHeight="15" x14ac:dyDescent="0.25"/>
  <cols>
    <col min="8" max="8" width="11" customWidth="1"/>
  </cols>
  <sheetData>
    <row r="1" spans="1:8" x14ac:dyDescent="0.25">
      <c r="A1" s="105" t="s">
        <v>345</v>
      </c>
      <c r="B1" s="101"/>
      <c r="C1" s="101"/>
      <c r="D1" s="101"/>
      <c r="E1" s="101"/>
      <c r="F1" s="101"/>
      <c r="G1" s="101"/>
      <c r="H1" s="101"/>
    </row>
    <row r="2" spans="1:8" x14ac:dyDescent="0.25">
      <c r="A2" s="106" t="s">
        <v>346</v>
      </c>
      <c r="B2" s="101"/>
      <c r="C2" s="101"/>
      <c r="D2" s="101"/>
      <c r="E2" s="101"/>
      <c r="F2" s="101"/>
      <c r="G2" s="101"/>
      <c r="H2" s="101"/>
    </row>
    <row r="3" spans="1:8" ht="24.95" customHeight="1" x14ac:dyDescent="0.25">
      <c r="A3" s="100" t="s">
        <v>347</v>
      </c>
      <c r="B3" s="101"/>
      <c r="C3" s="102" t="s">
        <v>348</v>
      </c>
      <c r="D3" s="101"/>
      <c r="E3" s="101"/>
      <c r="F3" s="101"/>
      <c r="G3" s="101"/>
      <c r="H3" s="101"/>
    </row>
    <row r="4" spans="1:8" ht="24.95" customHeight="1" x14ac:dyDescent="0.25">
      <c r="A4" s="100" t="s">
        <v>349</v>
      </c>
      <c r="B4" s="101"/>
      <c r="C4" s="102" t="s">
        <v>350</v>
      </c>
      <c r="D4" s="101"/>
      <c r="E4" s="101"/>
      <c r="F4" s="101"/>
      <c r="G4" s="101"/>
      <c r="H4" s="101"/>
    </row>
    <row r="5" spans="1:8" ht="35.25" customHeight="1" x14ac:dyDescent="0.25">
      <c r="A5" s="104" t="s">
        <v>351</v>
      </c>
      <c r="B5" s="101"/>
      <c r="C5" s="102" t="s">
        <v>348</v>
      </c>
      <c r="D5" s="101"/>
      <c r="E5" s="101"/>
      <c r="F5" s="101"/>
      <c r="G5" s="101"/>
      <c r="H5" s="101"/>
    </row>
    <row r="6" spans="1:8" ht="24.95" customHeight="1" x14ac:dyDescent="0.25">
      <c r="A6" s="100" t="s">
        <v>352</v>
      </c>
      <c r="B6" s="101"/>
      <c r="C6" s="102"/>
      <c r="D6" s="101"/>
      <c r="E6" s="101"/>
      <c r="F6" s="101"/>
      <c r="G6" s="101"/>
      <c r="H6" s="101"/>
    </row>
    <row r="7" spans="1:8" ht="24.95" customHeight="1" x14ac:dyDescent="0.25">
      <c r="A7" s="100" t="s">
        <v>353</v>
      </c>
      <c r="B7" s="101"/>
      <c r="C7" s="102"/>
      <c r="D7" s="101"/>
      <c r="E7" s="101"/>
      <c r="F7" s="101"/>
      <c r="G7" s="101"/>
      <c r="H7" s="101"/>
    </row>
    <row r="8" spans="1:8" ht="24.95" customHeight="1" x14ac:dyDescent="0.25">
      <c r="A8" s="100" t="s">
        <v>354</v>
      </c>
      <c r="B8" s="101"/>
      <c r="C8" s="102" t="s">
        <v>355</v>
      </c>
      <c r="D8" s="101"/>
      <c r="E8" s="101"/>
      <c r="F8" s="101"/>
      <c r="G8" s="101"/>
      <c r="H8" s="101"/>
    </row>
    <row r="9" spans="1:8" ht="24.95" customHeight="1" x14ac:dyDescent="0.25">
      <c r="A9" s="100" t="s">
        <v>356</v>
      </c>
      <c r="B9" s="101"/>
      <c r="C9" s="103">
        <v>44195</v>
      </c>
      <c r="D9" s="101"/>
      <c r="E9" s="101"/>
      <c r="F9" s="101"/>
      <c r="G9" s="101"/>
      <c r="H9" s="101"/>
    </row>
    <row r="10" spans="1:8" ht="24.95" customHeight="1" x14ac:dyDescent="0.25">
      <c r="A10" s="100" t="s">
        <v>357</v>
      </c>
      <c r="B10" s="101"/>
      <c r="C10" s="103"/>
      <c r="D10" s="101"/>
      <c r="E10" s="101"/>
      <c r="F10" s="101"/>
      <c r="G10" s="101"/>
      <c r="H10" s="101"/>
    </row>
    <row r="11" spans="1:8" ht="78" customHeight="1" x14ac:dyDescent="0.25">
      <c r="A11" s="59" t="s">
        <v>277</v>
      </c>
      <c r="B11" s="60" t="s">
        <v>358</v>
      </c>
      <c r="C11" s="92" t="s">
        <v>359</v>
      </c>
      <c r="D11" s="80"/>
      <c r="E11" s="59" t="s">
        <v>12</v>
      </c>
      <c r="F11" s="92" t="s">
        <v>360</v>
      </c>
      <c r="G11" s="80"/>
      <c r="H11" s="59" t="s">
        <v>361</v>
      </c>
    </row>
    <row r="12" spans="1:8" ht="24.95" customHeight="1" x14ac:dyDescent="0.25">
      <c r="A12" s="93" t="s">
        <v>24</v>
      </c>
      <c r="B12" s="93" t="s">
        <v>362</v>
      </c>
      <c r="C12" s="89" t="s">
        <v>363</v>
      </c>
      <c r="D12" s="95"/>
      <c r="E12" s="93" t="s">
        <v>364</v>
      </c>
      <c r="F12" s="96" t="s">
        <v>365</v>
      </c>
      <c r="G12" s="97"/>
      <c r="H12" s="87">
        <f>((313.828+1.343*1)*1000)</f>
        <v>315171</v>
      </c>
    </row>
    <row r="13" spans="1:8" ht="24.95" customHeight="1" x14ac:dyDescent="0.25">
      <c r="A13" s="94"/>
      <c r="B13" s="94"/>
      <c r="C13" s="89" t="s">
        <v>366</v>
      </c>
      <c r="D13" s="89"/>
      <c r="E13" s="94"/>
      <c r="F13" s="98"/>
      <c r="G13" s="99"/>
      <c r="H13" s="88"/>
    </row>
    <row r="14" spans="1:8" ht="24.95" customHeight="1" x14ac:dyDescent="0.25">
      <c r="A14" s="94"/>
      <c r="B14" s="94"/>
      <c r="C14" s="90" t="s">
        <v>367</v>
      </c>
      <c r="D14" s="91"/>
      <c r="E14" s="94"/>
      <c r="F14" s="98"/>
      <c r="G14" s="99"/>
      <c r="H14" s="88"/>
    </row>
    <row r="15" spans="1:8" ht="24.95" customHeight="1" x14ac:dyDescent="0.25">
      <c r="A15" s="94"/>
      <c r="B15" s="94"/>
      <c r="C15" s="90" t="s">
        <v>368</v>
      </c>
      <c r="D15" s="91"/>
      <c r="E15" s="94"/>
      <c r="F15" s="98"/>
      <c r="G15" s="99"/>
      <c r="H15" s="88"/>
    </row>
    <row r="16" spans="1:8" ht="24.95" customHeight="1" x14ac:dyDescent="0.25">
      <c r="A16" s="94"/>
      <c r="B16" s="94"/>
      <c r="C16" s="90" t="s">
        <v>369</v>
      </c>
      <c r="D16" s="91"/>
      <c r="E16" s="94"/>
      <c r="F16" s="98"/>
      <c r="G16" s="99"/>
      <c r="H16" s="88"/>
    </row>
    <row r="17" spans="1:8" ht="109.5" customHeight="1" x14ac:dyDescent="0.25">
      <c r="A17" s="94"/>
      <c r="B17" s="94"/>
      <c r="C17" s="90" t="s">
        <v>370</v>
      </c>
      <c r="D17" s="91"/>
      <c r="E17" s="94"/>
      <c r="F17" s="98"/>
      <c r="G17" s="99"/>
      <c r="H17" s="88"/>
    </row>
    <row r="18" spans="1:8" ht="24.95" customHeight="1" x14ac:dyDescent="0.25">
      <c r="A18" s="81" t="s">
        <v>371</v>
      </c>
      <c r="B18" s="79"/>
      <c r="C18" s="79"/>
      <c r="D18" s="79"/>
      <c r="E18" s="79"/>
      <c r="F18" s="79"/>
      <c r="G18" s="79"/>
      <c r="H18" s="61">
        <f>H12</f>
        <v>315171</v>
      </c>
    </row>
    <row r="19" spans="1:8" ht="24.95" customHeight="1" x14ac:dyDescent="0.25">
      <c r="A19" s="59" t="s">
        <v>372</v>
      </c>
      <c r="B19" s="82" t="s">
        <v>373</v>
      </c>
      <c r="C19" s="83"/>
      <c r="D19" s="83"/>
      <c r="E19" s="83"/>
      <c r="F19" s="84"/>
      <c r="G19" s="59" t="s">
        <v>374</v>
      </c>
      <c r="H19" s="59" t="s">
        <v>375</v>
      </c>
    </row>
    <row r="20" spans="1:8" ht="24.95" customHeight="1" x14ac:dyDescent="0.25">
      <c r="A20" s="62" t="s">
        <v>24</v>
      </c>
      <c r="B20" s="78" t="s">
        <v>376</v>
      </c>
      <c r="C20" s="79"/>
      <c r="D20" s="79"/>
      <c r="E20" s="79"/>
      <c r="F20" s="80"/>
      <c r="G20" s="63" t="s">
        <v>0</v>
      </c>
      <c r="H20" s="64">
        <f>H18</f>
        <v>315171</v>
      </c>
    </row>
    <row r="21" spans="1:8" ht="24.95" customHeight="1" x14ac:dyDescent="0.25">
      <c r="A21" s="62" t="s">
        <v>25</v>
      </c>
      <c r="B21" s="78" t="s">
        <v>377</v>
      </c>
      <c r="C21" s="79"/>
      <c r="D21" s="79"/>
      <c r="E21" s="79"/>
      <c r="F21" s="80"/>
      <c r="G21" s="63">
        <v>4.37</v>
      </c>
      <c r="H21" s="64">
        <f>H20*G21</f>
        <v>1377297.27</v>
      </c>
    </row>
    <row r="22" spans="1:8" ht="24.95" customHeight="1" x14ac:dyDescent="0.25">
      <c r="A22" s="62"/>
      <c r="B22" s="78" t="s">
        <v>378</v>
      </c>
      <c r="C22" s="85"/>
      <c r="D22" s="85"/>
      <c r="E22" s="85"/>
      <c r="F22" s="86"/>
      <c r="G22" s="63">
        <v>0.21660784129999999</v>
      </c>
      <c r="H22" s="65">
        <f>H21*G22</f>
        <v>298333.38848308322</v>
      </c>
    </row>
    <row r="23" spans="1:8" ht="24.95" customHeight="1" x14ac:dyDescent="0.25">
      <c r="A23" s="62" t="s">
        <v>26</v>
      </c>
      <c r="B23" s="78" t="s">
        <v>336</v>
      </c>
      <c r="C23" s="79"/>
      <c r="D23" s="79"/>
      <c r="E23" s="79"/>
      <c r="F23" s="80"/>
      <c r="G23" s="63" t="s">
        <v>0</v>
      </c>
      <c r="H23" s="65">
        <f>H22</f>
        <v>298333.38848308322</v>
      </c>
    </row>
    <row r="24" spans="1:8" ht="24.95" customHeight="1" x14ac:dyDescent="0.25">
      <c r="A24" s="62" t="s">
        <v>27</v>
      </c>
      <c r="B24" s="78" t="s">
        <v>379</v>
      </c>
      <c r="C24" s="79"/>
      <c r="D24" s="79"/>
      <c r="E24" s="79"/>
      <c r="F24" s="80"/>
      <c r="G24" s="63" t="s">
        <v>380</v>
      </c>
      <c r="H24" s="66">
        <f>H23*G24</f>
        <v>59666.677696616651</v>
      </c>
    </row>
    <row r="25" spans="1:8" ht="24.95" customHeight="1" x14ac:dyDescent="0.25">
      <c r="A25" s="62" t="s">
        <v>28</v>
      </c>
      <c r="B25" s="78" t="s">
        <v>381</v>
      </c>
      <c r="C25" s="79"/>
      <c r="D25" s="79"/>
      <c r="E25" s="79"/>
      <c r="F25" s="80"/>
      <c r="G25" s="63" t="s">
        <v>0</v>
      </c>
      <c r="H25" s="66">
        <f>SUM(H23:H24)</f>
        <v>358000.06617969985</v>
      </c>
    </row>
  </sheetData>
  <mergeCells count="39">
    <mergeCell ref="A1:H1"/>
    <mergeCell ref="A2:H2"/>
    <mergeCell ref="A3:B3"/>
    <mergeCell ref="C3:H3"/>
    <mergeCell ref="A4:B4"/>
    <mergeCell ref="C4:H4"/>
    <mergeCell ref="A5:B5"/>
    <mergeCell ref="C5:H5"/>
    <mergeCell ref="A6:B6"/>
    <mergeCell ref="C6:H6"/>
    <mergeCell ref="A7:B7"/>
    <mergeCell ref="C7:H7"/>
    <mergeCell ref="A8:B8"/>
    <mergeCell ref="C8:H8"/>
    <mergeCell ref="A9:B9"/>
    <mergeCell ref="C9:H9"/>
    <mergeCell ref="A10:B10"/>
    <mergeCell ref="C10:H10"/>
    <mergeCell ref="C11:D11"/>
    <mergeCell ref="F11:G11"/>
    <mergeCell ref="A12:A17"/>
    <mergeCell ref="B12:B17"/>
    <mergeCell ref="C12:D12"/>
    <mergeCell ref="E12:E17"/>
    <mergeCell ref="F12:G17"/>
    <mergeCell ref="H12:H17"/>
    <mergeCell ref="C13:D13"/>
    <mergeCell ref="C14:D14"/>
    <mergeCell ref="C15:D15"/>
    <mergeCell ref="C16:D16"/>
    <mergeCell ref="C17:D17"/>
    <mergeCell ref="B24:F24"/>
    <mergeCell ref="B25:F25"/>
    <mergeCell ref="A18:G18"/>
    <mergeCell ref="B19:F19"/>
    <mergeCell ref="B20:F20"/>
    <mergeCell ref="B21:F21"/>
    <mergeCell ref="B22:F22"/>
    <mergeCell ref="B23:F2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Y83"/>
  <sheetViews>
    <sheetView zoomScaleNormal="100" workbookViewId="0">
      <selection activeCell="AG16" sqref="AG16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9.75" customHeight="1" x14ac:dyDescent="0.25"/>
    <row r="2" spans="1:25" ht="15" customHeight="1" x14ac:dyDescent="0.25">
      <c r="A2" s="135" t="s">
        <v>263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</row>
    <row r="3" spans="1:25" ht="11.45" customHeight="1" x14ac:dyDescent="0.25">
      <c r="A3" s="136" t="s">
        <v>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</row>
    <row r="4" spans="1:25" ht="19.5" customHeight="1" x14ac:dyDescent="0.25">
      <c r="A4" s="140" t="s">
        <v>2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</row>
    <row r="5" spans="1:25" ht="12.75" customHeight="1" x14ac:dyDescent="0.25">
      <c r="A5" s="141" t="s">
        <v>157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</row>
    <row r="6" spans="1:25" ht="15" customHeight="1" x14ac:dyDescent="0.25">
      <c r="A6" s="142" t="s">
        <v>3</v>
      </c>
      <c r="B6" s="110"/>
      <c r="C6" s="110"/>
      <c r="D6" s="142" t="s">
        <v>0</v>
      </c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</row>
    <row r="7" spans="1:25" ht="14.25" customHeight="1" x14ac:dyDescent="0.25">
      <c r="A7" s="142" t="s">
        <v>4</v>
      </c>
      <c r="B7" s="110"/>
      <c r="C7" s="110"/>
      <c r="D7" s="110"/>
      <c r="E7" s="110"/>
      <c r="F7" s="110"/>
      <c r="G7" s="110"/>
      <c r="H7" s="110"/>
      <c r="I7" s="110"/>
      <c r="J7" s="110"/>
      <c r="K7" s="143">
        <v>3719036</v>
      </c>
      <c r="L7" s="110"/>
      <c r="M7" s="110"/>
      <c r="N7" s="142" t="s">
        <v>5</v>
      </c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</row>
    <row r="8" spans="1:25" ht="14.25" customHeight="1" x14ac:dyDescent="0.25">
      <c r="A8" s="138" t="s">
        <v>6</v>
      </c>
      <c r="B8" s="110"/>
      <c r="C8" s="110"/>
      <c r="D8" s="110"/>
      <c r="E8" s="110"/>
      <c r="F8" s="110"/>
      <c r="G8" s="110"/>
      <c r="H8" s="110"/>
      <c r="I8" s="110"/>
      <c r="J8" s="110"/>
      <c r="K8" s="139">
        <v>185482</v>
      </c>
      <c r="L8" s="110"/>
      <c r="M8" s="110"/>
      <c r="N8" s="138" t="s">
        <v>5</v>
      </c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</row>
    <row r="9" spans="1:25" ht="14.25" customHeight="1" x14ac:dyDescent="0.25">
      <c r="A9" s="138" t="s">
        <v>7</v>
      </c>
      <c r="B9" s="110"/>
      <c r="C9" s="110"/>
      <c r="D9" s="110"/>
      <c r="E9" s="110"/>
      <c r="F9" s="110"/>
      <c r="G9" s="110"/>
      <c r="H9" s="110"/>
      <c r="I9" s="110"/>
      <c r="J9" s="110"/>
      <c r="K9" s="139">
        <v>857</v>
      </c>
      <c r="L9" s="110"/>
      <c r="M9" s="110"/>
      <c r="N9" s="138" t="s">
        <v>8</v>
      </c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ht="14.25" customHeight="1" x14ac:dyDescent="0.25">
      <c r="A10" s="129" t="s">
        <v>264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</row>
    <row r="11" spans="1:25" ht="15" customHeight="1" x14ac:dyDescent="0.25">
      <c r="A11" s="130" t="s">
        <v>9</v>
      </c>
      <c r="B11" s="124" t="s">
        <v>10</v>
      </c>
      <c r="C11" s="125"/>
      <c r="D11" s="124" t="s">
        <v>11</v>
      </c>
      <c r="E11" s="125"/>
      <c r="F11" s="130" t="s">
        <v>12</v>
      </c>
      <c r="G11" s="124" t="s">
        <v>13</v>
      </c>
      <c r="H11" s="125"/>
      <c r="I11" s="128" t="s">
        <v>14</v>
      </c>
      <c r="J11" s="113"/>
      <c r="K11" s="113"/>
      <c r="L11" s="113"/>
      <c r="M11" s="113"/>
      <c r="N11" s="113"/>
      <c r="O11" s="114"/>
      <c r="P11" s="128" t="s">
        <v>15</v>
      </c>
      <c r="Q11" s="113"/>
      <c r="R11" s="113"/>
      <c r="S11" s="113"/>
      <c r="T11" s="113"/>
      <c r="U11" s="113"/>
      <c r="V11" s="113"/>
      <c r="W11" s="114"/>
      <c r="X11" s="130" t="s">
        <v>16</v>
      </c>
      <c r="Y11" s="130" t="s">
        <v>17</v>
      </c>
    </row>
    <row r="12" spans="1:25" ht="15" customHeight="1" x14ac:dyDescent="0.25">
      <c r="A12" s="131"/>
      <c r="B12" s="133"/>
      <c r="C12" s="134"/>
      <c r="D12" s="133"/>
      <c r="E12" s="134"/>
      <c r="F12" s="131"/>
      <c r="G12" s="133"/>
      <c r="H12" s="134"/>
      <c r="I12" s="124" t="s">
        <v>18</v>
      </c>
      <c r="J12" s="125"/>
      <c r="K12" s="128" t="s">
        <v>19</v>
      </c>
      <c r="L12" s="113"/>
      <c r="M12" s="113"/>
      <c r="N12" s="113"/>
      <c r="O12" s="114"/>
      <c r="P12" s="124" t="s">
        <v>18</v>
      </c>
      <c r="Q12" s="125"/>
      <c r="R12" s="128" t="s">
        <v>19</v>
      </c>
      <c r="S12" s="113"/>
      <c r="T12" s="113"/>
      <c r="U12" s="113"/>
      <c r="V12" s="113"/>
      <c r="W12" s="114"/>
      <c r="X12" s="131"/>
      <c r="Y12" s="131"/>
    </row>
    <row r="13" spans="1:25" ht="42.95" customHeight="1" x14ac:dyDescent="0.25">
      <c r="A13" s="132"/>
      <c r="B13" s="126"/>
      <c r="C13" s="127"/>
      <c r="D13" s="126"/>
      <c r="E13" s="127"/>
      <c r="F13" s="132"/>
      <c r="G13" s="126"/>
      <c r="H13" s="127"/>
      <c r="I13" s="126"/>
      <c r="J13" s="127"/>
      <c r="K13" s="2" t="s">
        <v>20</v>
      </c>
      <c r="L13" s="128" t="s">
        <v>21</v>
      </c>
      <c r="M13" s="114"/>
      <c r="N13" s="2" t="s">
        <v>22</v>
      </c>
      <c r="O13" s="2" t="s">
        <v>23</v>
      </c>
      <c r="P13" s="126"/>
      <c r="Q13" s="127"/>
      <c r="R13" s="2" t="s">
        <v>20</v>
      </c>
      <c r="S13" s="2" t="s">
        <v>21</v>
      </c>
      <c r="T13" s="128" t="s">
        <v>22</v>
      </c>
      <c r="U13" s="113"/>
      <c r="V13" s="114"/>
      <c r="W13" s="2" t="s">
        <v>23</v>
      </c>
      <c r="X13" s="132"/>
      <c r="Y13" s="132"/>
    </row>
    <row r="14" spans="1:25" ht="14.25" customHeight="1" x14ac:dyDescent="0.25">
      <c r="A14" s="2">
        <v>1</v>
      </c>
      <c r="B14" s="123">
        <v>2</v>
      </c>
      <c r="C14" s="114"/>
      <c r="D14" s="123">
        <v>3</v>
      </c>
      <c r="E14" s="114"/>
      <c r="F14" s="3">
        <v>4</v>
      </c>
      <c r="G14" s="123">
        <v>5</v>
      </c>
      <c r="H14" s="114"/>
      <c r="I14" s="123">
        <v>6</v>
      </c>
      <c r="J14" s="114"/>
      <c r="K14" s="3">
        <v>7</v>
      </c>
      <c r="L14" s="123">
        <v>8</v>
      </c>
      <c r="M14" s="114"/>
      <c r="N14" s="3">
        <v>9</v>
      </c>
      <c r="O14" s="3">
        <v>10</v>
      </c>
      <c r="P14" s="123">
        <v>11</v>
      </c>
      <c r="Q14" s="114"/>
      <c r="R14" s="3">
        <v>12</v>
      </c>
      <c r="S14" s="3">
        <v>13</v>
      </c>
      <c r="T14" s="123">
        <v>14</v>
      </c>
      <c r="U14" s="113"/>
      <c r="V14" s="114"/>
      <c r="W14" s="3">
        <v>15</v>
      </c>
      <c r="X14" s="3">
        <v>16</v>
      </c>
      <c r="Y14" s="3">
        <v>17</v>
      </c>
    </row>
    <row r="15" spans="1:25" ht="15.75" customHeight="1" x14ac:dyDescent="0.25">
      <c r="A15" s="122" t="s">
        <v>158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</row>
    <row r="16" spans="1:25" ht="243.75" customHeight="1" x14ac:dyDescent="0.25">
      <c r="A16" s="4" t="s">
        <v>24</v>
      </c>
      <c r="B16" s="120" t="s">
        <v>159</v>
      </c>
      <c r="C16" s="114"/>
      <c r="D16" s="120" t="s">
        <v>160</v>
      </c>
      <c r="E16" s="114"/>
      <c r="F16" s="5" t="s">
        <v>57</v>
      </c>
      <c r="G16" s="121">
        <v>7.7799999999999994E-2</v>
      </c>
      <c r="H16" s="114"/>
      <c r="I16" s="121">
        <v>65803.64</v>
      </c>
      <c r="J16" s="114"/>
      <c r="K16" s="7"/>
      <c r="L16" s="121">
        <v>65803.64</v>
      </c>
      <c r="M16" s="114"/>
      <c r="N16" s="6">
        <v>23769.78</v>
      </c>
      <c r="O16" s="7"/>
      <c r="P16" s="121">
        <v>5119.5200000000004</v>
      </c>
      <c r="Q16" s="114"/>
      <c r="R16" s="7"/>
      <c r="S16" s="6">
        <v>5119.5200000000004</v>
      </c>
      <c r="T16" s="121">
        <v>1849.29</v>
      </c>
      <c r="U16" s="113"/>
      <c r="V16" s="114"/>
      <c r="W16" s="7"/>
      <c r="X16" s="7"/>
      <c r="Y16" s="6">
        <v>5.91</v>
      </c>
    </row>
    <row r="17" spans="1:25" ht="177.75" customHeight="1" x14ac:dyDescent="0.25">
      <c r="A17" s="4" t="s">
        <v>25</v>
      </c>
      <c r="B17" s="120" t="s">
        <v>161</v>
      </c>
      <c r="C17" s="114"/>
      <c r="D17" s="120" t="s">
        <v>162</v>
      </c>
      <c r="E17" s="114"/>
      <c r="F17" s="5" t="s">
        <v>58</v>
      </c>
      <c r="G17" s="121">
        <v>0.19439999999999999</v>
      </c>
      <c r="H17" s="114"/>
      <c r="I17" s="121">
        <v>38435.74</v>
      </c>
      <c r="J17" s="114"/>
      <c r="K17" s="6">
        <v>38435.74</v>
      </c>
      <c r="L17" s="119"/>
      <c r="M17" s="118"/>
      <c r="N17" s="7"/>
      <c r="O17" s="7"/>
      <c r="P17" s="121">
        <v>7471.91</v>
      </c>
      <c r="Q17" s="118"/>
      <c r="R17" s="6">
        <v>7471.91</v>
      </c>
      <c r="S17" s="7"/>
      <c r="T17" s="119"/>
      <c r="U17" s="117"/>
      <c r="V17" s="118"/>
      <c r="W17" s="6">
        <v>203.67</v>
      </c>
      <c r="X17" s="6">
        <v>39.590000000000003</v>
      </c>
      <c r="Y17" s="7"/>
    </row>
    <row r="18" spans="1:25" ht="166.5" customHeight="1" x14ac:dyDescent="0.25">
      <c r="A18" s="4" t="s">
        <v>26</v>
      </c>
      <c r="B18" s="120" t="s">
        <v>163</v>
      </c>
      <c r="C18" s="118"/>
      <c r="D18" s="120" t="s">
        <v>164</v>
      </c>
      <c r="E18" s="118"/>
      <c r="F18" s="5" t="s">
        <v>151</v>
      </c>
      <c r="G18" s="121">
        <v>1.39</v>
      </c>
      <c r="H18" s="118"/>
      <c r="I18" s="121">
        <v>609.70000000000005</v>
      </c>
      <c r="J18" s="118"/>
      <c r="K18" s="7"/>
      <c r="L18" s="121">
        <v>609.70000000000005</v>
      </c>
      <c r="M18" s="118"/>
      <c r="N18" s="6">
        <v>311.82</v>
      </c>
      <c r="O18" s="7"/>
      <c r="P18" s="121">
        <v>847.48</v>
      </c>
      <c r="Q18" s="118"/>
      <c r="R18" s="7"/>
      <c r="S18" s="6">
        <v>847.48</v>
      </c>
      <c r="T18" s="121">
        <v>433.43</v>
      </c>
      <c r="U18" s="117"/>
      <c r="V18" s="118"/>
      <c r="W18" s="7"/>
      <c r="X18" s="7"/>
      <c r="Y18" s="6">
        <v>1.62</v>
      </c>
    </row>
    <row r="19" spans="1:25" ht="188.25" customHeight="1" x14ac:dyDescent="0.25">
      <c r="A19" s="4" t="s">
        <v>27</v>
      </c>
      <c r="B19" s="120" t="s">
        <v>165</v>
      </c>
      <c r="C19" s="118"/>
      <c r="D19" s="120" t="s">
        <v>166</v>
      </c>
      <c r="E19" s="118"/>
      <c r="F19" s="5" t="s">
        <v>60</v>
      </c>
      <c r="G19" s="121">
        <v>26.3</v>
      </c>
      <c r="H19" s="118"/>
      <c r="I19" s="121">
        <v>2112.98</v>
      </c>
      <c r="J19" s="118"/>
      <c r="K19" s="6">
        <v>626.91</v>
      </c>
      <c r="L19" s="121">
        <v>490.59</v>
      </c>
      <c r="M19" s="118"/>
      <c r="N19" s="6">
        <v>184.89</v>
      </c>
      <c r="O19" s="6">
        <v>995.48</v>
      </c>
      <c r="P19" s="121">
        <v>55571.37</v>
      </c>
      <c r="Q19" s="118"/>
      <c r="R19" s="6">
        <v>16487.73</v>
      </c>
      <c r="S19" s="6">
        <v>12902.52</v>
      </c>
      <c r="T19" s="121">
        <v>4862.6099999999997</v>
      </c>
      <c r="U19" s="117"/>
      <c r="V19" s="118"/>
      <c r="W19" s="6">
        <v>3.17</v>
      </c>
      <c r="X19" s="6">
        <v>83.48</v>
      </c>
      <c r="Y19" s="6">
        <v>20.420000000000002</v>
      </c>
    </row>
    <row r="20" spans="1:25" ht="167.25" customHeight="1" x14ac:dyDescent="0.25">
      <c r="A20" s="4" t="s">
        <v>28</v>
      </c>
      <c r="B20" s="120" t="s">
        <v>167</v>
      </c>
      <c r="C20" s="118"/>
      <c r="D20" s="120" t="s">
        <v>168</v>
      </c>
      <c r="E20" s="118"/>
      <c r="F20" s="5" t="s">
        <v>62</v>
      </c>
      <c r="G20" s="121">
        <v>8.0699999999999994E-2</v>
      </c>
      <c r="H20" s="118"/>
      <c r="I20" s="121">
        <v>30698.32</v>
      </c>
      <c r="J20" s="118"/>
      <c r="K20" s="7"/>
      <c r="L20" s="121">
        <v>393.81</v>
      </c>
      <c r="M20" s="118"/>
      <c r="N20" s="6">
        <v>237.72</v>
      </c>
      <c r="O20" s="6">
        <v>30304.51</v>
      </c>
      <c r="P20" s="121">
        <v>2477.35</v>
      </c>
      <c r="Q20" s="118"/>
      <c r="R20" s="7"/>
      <c r="S20" s="6">
        <v>31.78</v>
      </c>
      <c r="T20" s="121">
        <v>19.18</v>
      </c>
      <c r="U20" s="117"/>
      <c r="V20" s="118"/>
      <c r="W20" s="7"/>
      <c r="X20" s="7"/>
      <c r="Y20" s="6">
        <v>0.08</v>
      </c>
    </row>
    <row r="21" spans="1:25" ht="188.25" customHeight="1" x14ac:dyDescent="0.25">
      <c r="A21" s="4" t="s">
        <v>29</v>
      </c>
      <c r="B21" s="120" t="s">
        <v>169</v>
      </c>
      <c r="C21" s="118"/>
      <c r="D21" s="120" t="s">
        <v>170</v>
      </c>
      <c r="E21" s="118"/>
      <c r="F21" s="5" t="s">
        <v>60</v>
      </c>
      <c r="G21" s="121">
        <v>13.6</v>
      </c>
      <c r="H21" s="118"/>
      <c r="I21" s="121">
        <v>1293.81</v>
      </c>
      <c r="J21" s="118"/>
      <c r="K21" s="6">
        <v>600.75</v>
      </c>
      <c r="L21" s="121">
        <v>318.85000000000002</v>
      </c>
      <c r="M21" s="118"/>
      <c r="N21" s="6">
        <v>101.07</v>
      </c>
      <c r="O21" s="6">
        <v>374.21</v>
      </c>
      <c r="P21" s="121">
        <v>17595.82</v>
      </c>
      <c r="Q21" s="118"/>
      <c r="R21" s="6">
        <v>8170.2</v>
      </c>
      <c r="S21" s="6">
        <v>4336.3599999999997</v>
      </c>
      <c r="T21" s="121">
        <v>1374.55</v>
      </c>
      <c r="U21" s="117"/>
      <c r="V21" s="118"/>
      <c r="W21" s="6">
        <v>3.04</v>
      </c>
      <c r="X21" s="6">
        <v>41.37</v>
      </c>
      <c r="Y21" s="6">
        <v>5.67</v>
      </c>
    </row>
    <row r="22" spans="1:25" ht="205.5" customHeight="1" x14ac:dyDescent="0.25">
      <c r="A22" s="4" t="s">
        <v>31</v>
      </c>
      <c r="B22" s="120" t="s">
        <v>171</v>
      </c>
      <c r="C22" s="118"/>
      <c r="D22" s="120" t="s">
        <v>172</v>
      </c>
      <c r="E22" s="118"/>
      <c r="F22" s="5" t="s">
        <v>65</v>
      </c>
      <c r="G22" s="121">
        <v>1.34</v>
      </c>
      <c r="H22" s="118"/>
      <c r="I22" s="121">
        <v>9293.91</v>
      </c>
      <c r="J22" s="118"/>
      <c r="K22" s="6">
        <v>8141.56</v>
      </c>
      <c r="L22" s="121">
        <v>1152.3499999999999</v>
      </c>
      <c r="M22" s="118"/>
      <c r="N22" s="6">
        <v>81.069999999999993</v>
      </c>
      <c r="O22" s="7"/>
      <c r="P22" s="121">
        <v>12453.84</v>
      </c>
      <c r="Q22" s="118"/>
      <c r="R22" s="6">
        <v>10909.69</v>
      </c>
      <c r="S22" s="6">
        <v>1544.15</v>
      </c>
      <c r="T22" s="121">
        <v>108.63</v>
      </c>
      <c r="U22" s="117"/>
      <c r="V22" s="118"/>
      <c r="W22" s="6">
        <v>37.53</v>
      </c>
      <c r="X22" s="6">
        <v>50.29</v>
      </c>
      <c r="Y22" s="6">
        <v>0.35</v>
      </c>
    </row>
    <row r="23" spans="1:25" ht="186.75" customHeight="1" x14ac:dyDescent="0.25">
      <c r="A23" s="4" t="s">
        <v>61</v>
      </c>
      <c r="B23" s="120" t="s">
        <v>173</v>
      </c>
      <c r="C23" s="118"/>
      <c r="D23" s="120" t="s">
        <v>174</v>
      </c>
      <c r="E23" s="118"/>
      <c r="F23" s="5" t="s">
        <v>67</v>
      </c>
      <c r="G23" s="121">
        <v>0.11</v>
      </c>
      <c r="H23" s="118"/>
      <c r="I23" s="121">
        <v>427314.07</v>
      </c>
      <c r="J23" s="118"/>
      <c r="K23" s="6">
        <v>44924.89</v>
      </c>
      <c r="L23" s="121">
        <v>23052.58</v>
      </c>
      <c r="M23" s="118"/>
      <c r="N23" s="6">
        <v>8098.95</v>
      </c>
      <c r="O23" s="6">
        <v>359336.6</v>
      </c>
      <c r="P23" s="121">
        <v>47004.55</v>
      </c>
      <c r="Q23" s="118"/>
      <c r="R23" s="6">
        <v>4941.74</v>
      </c>
      <c r="S23" s="6">
        <v>2535.7800000000002</v>
      </c>
      <c r="T23" s="121">
        <v>890.88</v>
      </c>
      <c r="U23" s="117"/>
      <c r="V23" s="118"/>
      <c r="W23" s="6">
        <v>238.05</v>
      </c>
      <c r="X23" s="6">
        <v>26.19</v>
      </c>
      <c r="Y23" s="6">
        <v>2.85</v>
      </c>
    </row>
    <row r="24" spans="1:25" ht="196.5" customHeight="1" x14ac:dyDescent="0.25">
      <c r="A24" s="4" t="s">
        <v>63</v>
      </c>
      <c r="B24" s="120" t="s">
        <v>175</v>
      </c>
      <c r="C24" s="118"/>
      <c r="D24" s="120" t="s">
        <v>176</v>
      </c>
      <c r="E24" s="118"/>
      <c r="F24" s="5" t="s">
        <v>70</v>
      </c>
      <c r="G24" s="121">
        <v>0.24</v>
      </c>
      <c r="H24" s="118"/>
      <c r="I24" s="121">
        <v>558029.42000000004</v>
      </c>
      <c r="J24" s="118"/>
      <c r="K24" s="6">
        <v>91898.76</v>
      </c>
      <c r="L24" s="121">
        <v>25553.62</v>
      </c>
      <c r="M24" s="118"/>
      <c r="N24" s="6">
        <v>8154.34</v>
      </c>
      <c r="O24" s="6">
        <v>440577.04</v>
      </c>
      <c r="P24" s="121">
        <v>133927.06</v>
      </c>
      <c r="Q24" s="118"/>
      <c r="R24" s="6">
        <v>22055.7</v>
      </c>
      <c r="S24" s="6">
        <v>6132.87</v>
      </c>
      <c r="T24" s="121">
        <v>1957.04</v>
      </c>
      <c r="U24" s="117"/>
      <c r="V24" s="118"/>
      <c r="W24" s="6">
        <v>453.25</v>
      </c>
      <c r="X24" s="6">
        <v>108.78</v>
      </c>
      <c r="Y24" s="6">
        <v>6.28</v>
      </c>
    </row>
    <row r="25" spans="1:25" ht="196.5" customHeight="1" x14ac:dyDescent="0.25">
      <c r="A25" s="4" t="s">
        <v>64</v>
      </c>
      <c r="B25" s="120" t="s">
        <v>177</v>
      </c>
      <c r="C25" s="118"/>
      <c r="D25" s="120" t="s">
        <v>178</v>
      </c>
      <c r="E25" s="118"/>
      <c r="F25" s="5" t="s">
        <v>62</v>
      </c>
      <c r="G25" s="121">
        <v>0.54279999999999995</v>
      </c>
      <c r="H25" s="118"/>
      <c r="I25" s="121">
        <v>122769.17</v>
      </c>
      <c r="J25" s="118"/>
      <c r="K25" s="6">
        <v>6327.49</v>
      </c>
      <c r="L25" s="121">
        <v>445.15</v>
      </c>
      <c r="M25" s="118"/>
      <c r="N25" s="6">
        <v>67.5</v>
      </c>
      <c r="O25" s="6">
        <v>115996.53</v>
      </c>
      <c r="P25" s="121">
        <v>66639.11</v>
      </c>
      <c r="Q25" s="118"/>
      <c r="R25" s="6">
        <v>3434.56</v>
      </c>
      <c r="S25" s="6">
        <v>241.63</v>
      </c>
      <c r="T25" s="121">
        <v>36.64</v>
      </c>
      <c r="U25" s="117"/>
      <c r="V25" s="118"/>
      <c r="W25" s="6">
        <v>28.83</v>
      </c>
      <c r="X25" s="6">
        <v>15.65</v>
      </c>
      <c r="Y25" s="6">
        <v>0.12</v>
      </c>
    </row>
    <row r="26" spans="1:25" ht="217.5" customHeight="1" x14ac:dyDescent="0.25">
      <c r="A26" s="4" t="s">
        <v>66</v>
      </c>
      <c r="B26" s="120" t="s">
        <v>179</v>
      </c>
      <c r="C26" s="118"/>
      <c r="D26" s="120" t="s">
        <v>180</v>
      </c>
      <c r="E26" s="118"/>
      <c r="F26" s="5" t="s">
        <v>65</v>
      </c>
      <c r="G26" s="121">
        <v>0.22800000000000001</v>
      </c>
      <c r="H26" s="118"/>
      <c r="I26" s="121">
        <v>15969.25</v>
      </c>
      <c r="J26" s="118"/>
      <c r="K26" s="6">
        <v>6450.34</v>
      </c>
      <c r="L26" s="121">
        <v>737.03</v>
      </c>
      <c r="M26" s="118"/>
      <c r="N26" s="7"/>
      <c r="O26" s="6">
        <v>8781.8799999999992</v>
      </c>
      <c r="P26" s="121">
        <v>3640.99</v>
      </c>
      <c r="Q26" s="118"/>
      <c r="R26" s="6">
        <v>1470.68</v>
      </c>
      <c r="S26" s="6">
        <v>168.04</v>
      </c>
      <c r="T26" s="119"/>
      <c r="U26" s="117"/>
      <c r="V26" s="118"/>
      <c r="W26" s="6">
        <v>28.04</v>
      </c>
      <c r="X26" s="6">
        <v>6.39</v>
      </c>
      <c r="Y26" s="7"/>
    </row>
    <row r="27" spans="1:25" ht="168.75" customHeight="1" x14ac:dyDescent="0.25">
      <c r="A27" s="4" t="s">
        <v>68</v>
      </c>
      <c r="B27" s="120" t="s">
        <v>181</v>
      </c>
      <c r="C27" s="118"/>
      <c r="D27" s="120" t="s">
        <v>182</v>
      </c>
      <c r="E27" s="118"/>
      <c r="F27" s="5" t="s">
        <v>58</v>
      </c>
      <c r="G27" s="121">
        <v>0.14699999999999999</v>
      </c>
      <c r="H27" s="118"/>
      <c r="I27" s="121">
        <v>21236.81</v>
      </c>
      <c r="J27" s="118"/>
      <c r="K27" s="6">
        <v>21236.81</v>
      </c>
      <c r="L27" s="119"/>
      <c r="M27" s="118"/>
      <c r="N27" s="7"/>
      <c r="O27" s="7"/>
      <c r="P27" s="121">
        <v>3121.81</v>
      </c>
      <c r="Q27" s="118"/>
      <c r="R27" s="6">
        <v>3121.81</v>
      </c>
      <c r="S27" s="7"/>
      <c r="T27" s="119"/>
      <c r="U27" s="117"/>
      <c r="V27" s="118"/>
      <c r="W27" s="6">
        <v>117.04</v>
      </c>
      <c r="X27" s="6">
        <v>17.21</v>
      </c>
      <c r="Y27" s="7"/>
    </row>
    <row r="28" spans="1:25" ht="187.5" customHeight="1" x14ac:dyDescent="0.25">
      <c r="A28" s="4" t="s">
        <v>69</v>
      </c>
      <c r="B28" s="120" t="s">
        <v>183</v>
      </c>
      <c r="C28" s="118"/>
      <c r="D28" s="120" t="s">
        <v>184</v>
      </c>
      <c r="E28" s="118"/>
      <c r="F28" s="5" t="s">
        <v>102</v>
      </c>
      <c r="G28" s="121">
        <v>1.0496000000000001</v>
      </c>
      <c r="H28" s="118"/>
      <c r="I28" s="121">
        <v>13274.92</v>
      </c>
      <c r="J28" s="118"/>
      <c r="K28" s="6">
        <v>641.11</v>
      </c>
      <c r="L28" s="121">
        <v>87.16</v>
      </c>
      <c r="M28" s="118"/>
      <c r="N28" s="6">
        <v>2.87</v>
      </c>
      <c r="O28" s="6">
        <v>12546.65</v>
      </c>
      <c r="P28" s="121">
        <v>13933.36</v>
      </c>
      <c r="Q28" s="118"/>
      <c r="R28" s="6">
        <v>672.91</v>
      </c>
      <c r="S28" s="6">
        <v>91.48</v>
      </c>
      <c r="T28" s="121">
        <v>3.01</v>
      </c>
      <c r="U28" s="117"/>
      <c r="V28" s="118"/>
      <c r="W28" s="6">
        <v>2.92</v>
      </c>
      <c r="X28" s="6">
        <v>3.07</v>
      </c>
      <c r="Y28" s="6">
        <v>0.01</v>
      </c>
    </row>
    <row r="29" spans="1:25" ht="187.5" customHeight="1" x14ac:dyDescent="0.25">
      <c r="A29" s="4" t="s">
        <v>71</v>
      </c>
      <c r="B29" s="120" t="s">
        <v>98</v>
      </c>
      <c r="C29" s="118"/>
      <c r="D29" s="120" t="s">
        <v>185</v>
      </c>
      <c r="E29" s="118"/>
      <c r="F29" s="5" t="s">
        <v>99</v>
      </c>
      <c r="G29" s="121">
        <v>0.64659999999999995</v>
      </c>
      <c r="H29" s="118"/>
      <c r="I29" s="121">
        <v>6546.87</v>
      </c>
      <c r="J29" s="118"/>
      <c r="K29" s="6">
        <v>2674.78</v>
      </c>
      <c r="L29" s="121">
        <v>3099.69</v>
      </c>
      <c r="M29" s="118"/>
      <c r="N29" s="6">
        <v>752.84</v>
      </c>
      <c r="O29" s="6">
        <v>772.4</v>
      </c>
      <c r="P29" s="121">
        <v>4233.21</v>
      </c>
      <c r="Q29" s="118"/>
      <c r="R29" s="6">
        <v>1729.51</v>
      </c>
      <c r="S29" s="6">
        <v>2004.27</v>
      </c>
      <c r="T29" s="121">
        <v>486.79</v>
      </c>
      <c r="U29" s="117"/>
      <c r="V29" s="118"/>
      <c r="W29" s="6">
        <v>12.04</v>
      </c>
      <c r="X29" s="6">
        <v>7.79</v>
      </c>
      <c r="Y29" s="6">
        <v>1.54</v>
      </c>
    </row>
    <row r="30" spans="1:25" ht="166.5" customHeight="1" x14ac:dyDescent="0.25">
      <c r="A30" s="4" t="s">
        <v>72</v>
      </c>
      <c r="B30" s="120" t="s">
        <v>101</v>
      </c>
      <c r="C30" s="118"/>
      <c r="D30" s="120" t="s">
        <v>186</v>
      </c>
      <c r="E30" s="118"/>
      <c r="F30" s="5" t="s">
        <v>99</v>
      </c>
      <c r="G30" s="121">
        <v>1.87</v>
      </c>
      <c r="H30" s="118"/>
      <c r="I30" s="121">
        <v>8191.24</v>
      </c>
      <c r="J30" s="118"/>
      <c r="K30" s="6">
        <v>3839.31</v>
      </c>
      <c r="L30" s="121">
        <v>2880.65</v>
      </c>
      <c r="M30" s="118"/>
      <c r="N30" s="6">
        <v>650.6</v>
      </c>
      <c r="O30" s="6">
        <v>1471.28</v>
      </c>
      <c r="P30" s="121">
        <v>15317.62</v>
      </c>
      <c r="Q30" s="118"/>
      <c r="R30" s="6">
        <v>7179.51</v>
      </c>
      <c r="S30" s="6">
        <v>5386.82</v>
      </c>
      <c r="T30" s="121">
        <v>1216.6199999999999</v>
      </c>
      <c r="U30" s="117"/>
      <c r="V30" s="118"/>
      <c r="W30" s="6">
        <v>18.16</v>
      </c>
      <c r="X30" s="6">
        <v>33.96</v>
      </c>
      <c r="Y30" s="6">
        <v>3.65</v>
      </c>
    </row>
    <row r="31" spans="1:25" ht="186" customHeight="1" x14ac:dyDescent="0.25">
      <c r="A31" s="4" t="s">
        <v>73</v>
      </c>
      <c r="B31" s="120" t="s">
        <v>100</v>
      </c>
      <c r="C31" s="118"/>
      <c r="D31" s="120" t="s">
        <v>187</v>
      </c>
      <c r="E31" s="118"/>
      <c r="F31" s="5" t="s">
        <v>99</v>
      </c>
      <c r="G31" s="121">
        <v>0.44890000000000002</v>
      </c>
      <c r="H31" s="118"/>
      <c r="I31" s="121">
        <v>13494.08</v>
      </c>
      <c r="J31" s="118"/>
      <c r="K31" s="6">
        <v>5181.9799999999996</v>
      </c>
      <c r="L31" s="121">
        <v>6397.34</v>
      </c>
      <c r="M31" s="118"/>
      <c r="N31" s="6">
        <v>1133.8900000000001</v>
      </c>
      <c r="O31" s="6">
        <v>1914.76</v>
      </c>
      <c r="P31" s="121">
        <v>6057.49</v>
      </c>
      <c r="Q31" s="118"/>
      <c r="R31" s="6">
        <v>2326.19</v>
      </c>
      <c r="S31" s="6">
        <v>2871.76</v>
      </c>
      <c r="T31" s="121">
        <v>509</v>
      </c>
      <c r="U31" s="117"/>
      <c r="V31" s="118"/>
      <c r="W31" s="6">
        <v>20.99</v>
      </c>
      <c r="X31" s="6">
        <v>9.42</v>
      </c>
      <c r="Y31" s="6">
        <v>1.44</v>
      </c>
    </row>
    <row r="32" spans="1:25" ht="176.25" customHeight="1" x14ac:dyDescent="0.25">
      <c r="A32" s="4" t="s">
        <v>74</v>
      </c>
      <c r="B32" s="120" t="s">
        <v>188</v>
      </c>
      <c r="C32" s="118"/>
      <c r="D32" s="120" t="s">
        <v>189</v>
      </c>
      <c r="E32" s="118"/>
      <c r="F32" s="5" t="s">
        <v>59</v>
      </c>
      <c r="G32" s="121">
        <v>0.34200000000000003</v>
      </c>
      <c r="H32" s="118"/>
      <c r="I32" s="121">
        <v>12420.32</v>
      </c>
      <c r="J32" s="118"/>
      <c r="K32" s="6">
        <v>6795.53</v>
      </c>
      <c r="L32" s="121">
        <v>5614.21</v>
      </c>
      <c r="M32" s="118"/>
      <c r="N32" s="6">
        <v>1768.38</v>
      </c>
      <c r="O32" s="6">
        <v>10.58</v>
      </c>
      <c r="P32" s="121">
        <v>4247.75</v>
      </c>
      <c r="Q32" s="118"/>
      <c r="R32" s="6">
        <v>2324.0700000000002</v>
      </c>
      <c r="S32" s="6">
        <v>1920.06</v>
      </c>
      <c r="T32" s="121">
        <v>604.79</v>
      </c>
      <c r="U32" s="117"/>
      <c r="V32" s="118"/>
      <c r="W32" s="6">
        <v>35.36</v>
      </c>
      <c r="X32" s="6">
        <v>12.09</v>
      </c>
      <c r="Y32" s="6">
        <v>1.89</v>
      </c>
    </row>
    <row r="33" spans="1:25" ht="176.25" customHeight="1" x14ac:dyDescent="0.25">
      <c r="A33" s="4" t="s">
        <v>75</v>
      </c>
      <c r="B33" s="120" t="s">
        <v>190</v>
      </c>
      <c r="C33" s="118"/>
      <c r="D33" s="120" t="s">
        <v>191</v>
      </c>
      <c r="E33" s="118"/>
      <c r="F33" s="5" t="s">
        <v>94</v>
      </c>
      <c r="G33" s="121">
        <v>1.0342</v>
      </c>
      <c r="H33" s="118"/>
      <c r="I33" s="121">
        <v>59518.25</v>
      </c>
      <c r="J33" s="118"/>
      <c r="K33" s="6">
        <v>26571.97</v>
      </c>
      <c r="L33" s="121">
        <v>26738.49</v>
      </c>
      <c r="M33" s="118"/>
      <c r="N33" s="6">
        <v>6466.29</v>
      </c>
      <c r="O33" s="6">
        <v>6207.79</v>
      </c>
      <c r="P33" s="121">
        <v>61553.77</v>
      </c>
      <c r="Q33" s="118"/>
      <c r="R33" s="6">
        <v>27480.73</v>
      </c>
      <c r="S33" s="6">
        <v>27652.94</v>
      </c>
      <c r="T33" s="121">
        <v>6687.44</v>
      </c>
      <c r="U33" s="117"/>
      <c r="V33" s="118"/>
      <c r="W33" s="6">
        <v>121.07</v>
      </c>
      <c r="X33" s="6">
        <v>125.21</v>
      </c>
      <c r="Y33" s="6">
        <v>21.2</v>
      </c>
    </row>
    <row r="34" spans="1:25" ht="158.25" customHeight="1" x14ac:dyDescent="0.25">
      <c r="A34" s="4" t="s">
        <v>76</v>
      </c>
      <c r="B34" s="120" t="s">
        <v>192</v>
      </c>
      <c r="C34" s="118"/>
      <c r="D34" s="120" t="s">
        <v>193</v>
      </c>
      <c r="E34" s="118"/>
      <c r="F34" s="5" t="s">
        <v>94</v>
      </c>
      <c r="G34" s="121">
        <v>8.0799999999999997E-2</v>
      </c>
      <c r="H34" s="118"/>
      <c r="I34" s="121">
        <v>16865.89</v>
      </c>
      <c r="J34" s="118"/>
      <c r="K34" s="6">
        <v>13310.2</v>
      </c>
      <c r="L34" s="121">
        <v>578.54</v>
      </c>
      <c r="M34" s="118"/>
      <c r="N34" s="6">
        <v>121.22</v>
      </c>
      <c r="O34" s="6">
        <v>2977.15</v>
      </c>
      <c r="P34" s="121">
        <v>1362.76</v>
      </c>
      <c r="Q34" s="118"/>
      <c r="R34" s="6">
        <v>1075.46</v>
      </c>
      <c r="S34" s="6">
        <v>46.75</v>
      </c>
      <c r="T34" s="121">
        <v>9.7899999999999991</v>
      </c>
      <c r="U34" s="117"/>
      <c r="V34" s="118"/>
      <c r="W34" s="6">
        <v>59.92</v>
      </c>
      <c r="X34" s="6">
        <v>4.84</v>
      </c>
      <c r="Y34" s="6">
        <v>0.03</v>
      </c>
    </row>
    <row r="35" spans="1:25" ht="167.25" customHeight="1" x14ac:dyDescent="0.25">
      <c r="A35" s="4" t="s">
        <v>77</v>
      </c>
      <c r="B35" s="120" t="s">
        <v>194</v>
      </c>
      <c r="C35" s="118"/>
      <c r="D35" s="120" t="s">
        <v>195</v>
      </c>
      <c r="E35" s="118"/>
      <c r="F35" s="5" t="s">
        <v>83</v>
      </c>
      <c r="G35" s="121">
        <v>1.413</v>
      </c>
      <c r="H35" s="118"/>
      <c r="I35" s="121">
        <v>16654.259999999998</v>
      </c>
      <c r="J35" s="118"/>
      <c r="K35" s="6">
        <v>8631.83</v>
      </c>
      <c r="L35" s="121">
        <v>4717.71</v>
      </c>
      <c r="M35" s="118"/>
      <c r="N35" s="6">
        <v>1085.24</v>
      </c>
      <c r="O35" s="6">
        <v>3304.72</v>
      </c>
      <c r="P35" s="121">
        <v>23532.47</v>
      </c>
      <c r="Q35" s="118"/>
      <c r="R35" s="6">
        <v>12196.78</v>
      </c>
      <c r="S35" s="6">
        <v>6666.12</v>
      </c>
      <c r="T35" s="121">
        <v>1533.44</v>
      </c>
      <c r="U35" s="117"/>
      <c r="V35" s="118"/>
      <c r="W35" s="6">
        <v>40.83</v>
      </c>
      <c r="X35" s="6">
        <v>57.69</v>
      </c>
      <c r="Y35" s="6">
        <v>4.6100000000000003</v>
      </c>
    </row>
    <row r="36" spans="1:25" ht="167.25" customHeight="1" x14ac:dyDescent="0.25">
      <c r="A36" s="4" t="s">
        <v>78</v>
      </c>
      <c r="B36" s="120" t="s">
        <v>96</v>
      </c>
      <c r="C36" s="118"/>
      <c r="D36" s="120" t="s">
        <v>196</v>
      </c>
      <c r="E36" s="118"/>
      <c r="F36" s="5" t="s">
        <v>97</v>
      </c>
      <c r="G36" s="121">
        <v>0.93030000000000002</v>
      </c>
      <c r="H36" s="118"/>
      <c r="I36" s="121">
        <v>41254.94</v>
      </c>
      <c r="J36" s="118"/>
      <c r="K36" s="6">
        <v>12887.88</v>
      </c>
      <c r="L36" s="121">
        <v>383.36</v>
      </c>
      <c r="M36" s="118"/>
      <c r="N36" s="7"/>
      <c r="O36" s="6">
        <v>27983.7</v>
      </c>
      <c r="P36" s="121">
        <v>38379.47</v>
      </c>
      <c r="Q36" s="118"/>
      <c r="R36" s="6">
        <v>11989.59</v>
      </c>
      <c r="S36" s="6">
        <v>356.64</v>
      </c>
      <c r="T36" s="119"/>
      <c r="U36" s="117"/>
      <c r="V36" s="118"/>
      <c r="W36" s="6">
        <v>63.01</v>
      </c>
      <c r="X36" s="6">
        <v>58.62</v>
      </c>
      <c r="Y36" s="7"/>
    </row>
    <row r="37" spans="1:25" ht="70.5" customHeight="1" x14ac:dyDescent="0.25">
      <c r="A37" s="4" t="s">
        <v>79</v>
      </c>
      <c r="B37" s="120" t="s">
        <v>104</v>
      </c>
      <c r="C37" s="118"/>
      <c r="D37" s="120" t="s">
        <v>197</v>
      </c>
      <c r="E37" s="118"/>
      <c r="F37" s="5" t="s">
        <v>30</v>
      </c>
      <c r="G37" s="121">
        <v>174.96</v>
      </c>
      <c r="H37" s="118"/>
      <c r="I37" s="121">
        <v>66.22</v>
      </c>
      <c r="J37" s="118"/>
      <c r="K37" s="7"/>
      <c r="L37" s="119"/>
      <c r="M37" s="118"/>
      <c r="N37" s="7"/>
      <c r="O37" s="7"/>
      <c r="P37" s="121">
        <v>11585.85</v>
      </c>
      <c r="Q37" s="118"/>
      <c r="R37" s="7"/>
      <c r="S37" s="7"/>
      <c r="T37" s="119"/>
      <c r="U37" s="117"/>
      <c r="V37" s="118"/>
      <c r="W37" s="7"/>
      <c r="X37" s="7"/>
      <c r="Y37" s="7"/>
    </row>
    <row r="38" spans="1:25" ht="72" customHeight="1" x14ac:dyDescent="0.25">
      <c r="A38" s="4" t="s">
        <v>80</v>
      </c>
      <c r="B38" s="120" t="s">
        <v>32</v>
      </c>
      <c r="C38" s="118"/>
      <c r="D38" s="120" t="s">
        <v>198</v>
      </c>
      <c r="E38" s="118"/>
      <c r="F38" s="5" t="s">
        <v>30</v>
      </c>
      <c r="G38" s="121">
        <v>174.96</v>
      </c>
      <c r="H38" s="118"/>
      <c r="I38" s="121">
        <v>211.73</v>
      </c>
      <c r="J38" s="118"/>
      <c r="K38" s="7"/>
      <c r="L38" s="119"/>
      <c r="M38" s="118"/>
      <c r="N38" s="7"/>
      <c r="O38" s="7"/>
      <c r="P38" s="121">
        <v>37044.28</v>
      </c>
      <c r="Q38" s="118"/>
      <c r="R38" s="7"/>
      <c r="S38" s="7"/>
      <c r="T38" s="119"/>
      <c r="U38" s="117"/>
      <c r="V38" s="118"/>
      <c r="W38" s="7"/>
      <c r="X38" s="7"/>
      <c r="Y38" s="7"/>
    </row>
    <row r="39" spans="1:25" ht="198.75" customHeight="1" x14ac:dyDescent="0.25">
      <c r="A39" s="4" t="s">
        <v>81</v>
      </c>
      <c r="B39" s="120" t="s">
        <v>199</v>
      </c>
      <c r="C39" s="118"/>
      <c r="D39" s="120" t="s">
        <v>200</v>
      </c>
      <c r="E39" s="118"/>
      <c r="F39" s="5" t="s">
        <v>103</v>
      </c>
      <c r="G39" s="121">
        <v>0.2555</v>
      </c>
      <c r="H39" s="118"/>
      <c r="I39" s="121">
        <v>268562.51</v>
      </c>
      <c r="J39" s="118"/>
      <c r="K39" s="6">
        <v>59087.8</v>
      </c>
      <c r="L39" s="121">
        <v>16747.87</v>
      </c>
      <c r="M39" s="118"/>
      <c r="N39" s="6">
        <v>3572.16</v>
      </c>
      <c r="O39" s="6">
        <v>192726.84</v>
      </c>
      <c r="P39" s="121">
        <v>68617.72</v>
      </c>
      <c r="Q39" s="118"/>
      <c r="R39" s="6">
        <v>15096.93</v>
      </c>
      <c r="S39" s="6">
        <v>4279.08</v>
      </c>
      <c r="T39" s="121">
        <v>912.69</v>
      </c>
      <c r="U39" s="117"/>
      <c r="V39" s="118"/>
      <c r="W39" s="6">
        <v>262.95999999999998</v>
      </c>
      <c r="X39" s="6">
        <v>67.19</v>
      </c>
      <c r="Y39" s="6">
        <v>2.92</v>
      </c>
    </row>
    <row r="40" spans="1:25" ht="177" customHeight="1" x14ac:dyDescent="0.25">
      <c r="A40" s="4" t="s">
        <v>82</v>
      </c>
      <c r="B40" s="120" t="s">
        <v>201</v>
      </c>
      <c r="C40" s="118"/>
      <c r="D40" s="120" t="s">
        <v>202</v>
      </c>
      <c r="E40" s="118"/>
      <c r="F40" s="5" t="s">
        <v>203</v>
      </c>
      <c r="G40" s="121">
        <v>2.7949999999999999</v>
      </c>
      <c r="H40" s="118"/>
      <c r="I40" s="121">
        <v>1287.78</v>
      </c>
      <c r="J40" s="118"/>
      <c r="K40" s="6">
        <v>662.09</v>
      </c>
      <c r="L40" s="121">
        <v>198.46</v>
      </c>
      <c r="M40" s="118"/>
      <c r="N40" s="7"/>
      <c r="O40" s="6">
        <v>427.23</v>
      </c>
      <c r="P40" s="121">
        <v>3599.35</v>
      </c>
      <c r="Q40" s="118"/>
      <c r="R40" s="6">
        <v>1850.54</v>
      </c>
      <c r="S40" s="6">
        <v>554.70000000000005</v>
      </c>
      <c r="T40" s="119"/>
      <c r="U40" s="117"/>
      <c r="V40" s="118"/>
      <c r="W40" s="6">
        <v>2.76</v>
      </c>
      <c r="X40" s="6">
        <v>7.71</v>
      </c>
      <c r="Y40" s="7"/>
    </row>
    <row r="41" spans="1:25" ht="8.4499999999999993" customHeight="1" x14ac:dyDescent="0.25"/>
    <row r="42" spans="1:25" ht="18.2" customHeight="1" x14ac:dyDescent="0.25">
      <c r="A42" s="112" t="s">
        <v>0</v>
      </c>
      <c r="B42" s="117"/>
      <c r="C42" s="118"/>
      <c r="D42" s="112" t="s">
        <v>33</v>
      </c>
      <c r="E42" s="117"/>
      <c r="F42" s="117"/>
      <c r="G42" s="117"/>
      <c r="H42" s="117"/>
      <c r="I42" s="117"/>
      <c r="J42" s="117"/>
      <c r="K42" s="117"/>
      <c r="L42" s="117"/>
      <c r="M42" s="118"/>
      <c r="N42" s="8" t="s">
        <v>0</v>
      </c>
      <c r="O42" s="115" t="s">
        <v>204</v>
      </c>
      <c r="P42" s="117"/>
      <c r="Q42" s="118"/>
      <c r="R42" s="112" t="s">
        <v>0</v>
      </c>
      <c r="S42" s="117"/>
      <c r="T42" s="117"/>
      <c r="U42" s="117"/>
      <c r="V42" s="117"/>
      <c r="W42" s="117"/>
      <c r="X42" s="117"/>
      <c r="Y42" s="118"/>
    </row>
    <row r="43" spans="1:25" ht="18.2" customHeight="1" x14ac:dyDescent="0.25">
      <c r="A43" s="112" t="s">
        <v>0</v>
      </c>
      <c r="B43" s="117"/>
      <c r="C43" s="118"/>
      <c r="D43" s="112" t="s">
        <v>48</v>
      </c>
      <c r="E43" s="117"/>
      <c r="F43" s="117"/>
      <c r="G43" s="117"/>
      <c r="H43" s="117"/>
      <c r="I43" s="117"/>
      <c r="J43" s="117"/>
      <c r="K43" s="117"/>
      <c r="L43" s="117"/>
      <c r="M43" s="118"/>
      <c r="N43" s="8" t="s">
        <v>0</v>
      </c>
      <c r="O43" s="115" t="s">
        <v>205</v>
      </c>
      <c r="P43" s="117"/>
      <c r="Q43" s="118"/>
      <c r="R43" s="112" t="s">
        <v>0</v>
      </c>
      <c r="S43" s="117"/>
      <c r="T43" s="117"/>
      <c r="U43" s="117"/>
      <c r="V43" s="117"/>
      <c r="W43" s="117"/>
      <c r="X43" s="117"/>
      <c r="Y43" s="118"/>
    </row>
    <row r="44" spans="1:25" ht="18.2" customHeight="1" x14ac:dyDescent="0.25">
      <c r="A44" s="112" t="s">
        <v>0</v>
      </c>
      <c r="B44" s="117"/>
      <c r="C44" s="118"/>
      <c r="D44" s="112" t="s">
        <v>34</v>
      </c>
      <c r="E44" s="117"/>
      <c r="F44" s="117"/>
      <c r="G44" s="117"/>
      <c r="H44" s="117"/>
      <c r="I44" s="117"/>
      <c r="J44" s="117"/>
      <c r="K44" s="117"/>
      <c r="L44" s="117"/>
      <c r="M44" s="118"/>
      <c r="N44" s="8" t="s">
        <v>0</v>
      </c>
      <c r="O44" s="115" t="s">
        <v>206</v>
      </c>
      <c r="P44" s="117"/>
      <c r="Q44" s="118"/>
      <c r="R44" s="112" t="s">
        <v>0</v>
      </c>
      <c r="S44" s="117"/>
      <c r="T44" s="117"/>
      <c r="U44" s="117"/>
      <c r="V44" s="117"/>
      <c r="W44" s="117"/>
      <c r="X44" s="117"/>
      <c r="Y44" s="118"/>
    </row>
    <row r="45" spans="1:25" ht="18.2" customHeight="1" x14ac:dyDescent="0.25">
      <c r="A45" s="112" t="s">
        <v>0</v>
      </c>
      <c r="B45" s="117"/>
      <c r="C45" s="118"/>
      <c r="D45" s="112" t="s">
        <v>35</v>
      </c>
      <c r="E45" s="117"/>
      <c r="F45" s="117"/>
      <c r="G45" s="117"/>
      <c r="H45" s="117"/>
      <c r="I45" s="117"/>
      <c r="J45" s="117"/>
      <c r="K45" s="117"/>
      <c r="L45" s="117"/>
      <c r="M45" s="118"/>
      <c r="N45" s="8" t="s">
        <v>0</v>
      </c>
      <c r="O45" s="115" t="s">
        <v>207</v>
      </c>
      <c r="P45" s="117"/>
      <c r="Q45" s="118"/>
      <c r="R45" s="112" t="s">
        <v>0</v>
      </c>
      <c r="S45" s="117"/>
      <c r="T45" s="117"/>
      <c r="U45" s="117"/>
      <c r="V45" s="117"/>
      <c r="W45" s="117"/>
      <c r="X45" s="117"/>
      <c r="Y45" s="118"/>
    </row>
    <row r="46" spans="1:25" ht="18.2" customHeight="1" x14ac:dyDescent="0.25">
      <c r="A46" s="112" t="s">
        <v>0</v>
      </c>
      <c r="B46" s="117"/>
      <c r="C46" s="118"/>
      <c r="D46" s="112" t="s">
        <v>36</v>
      </c>
      <c r="E46" s="117"/>
      <c r="F46" s="117"/>
      <c r="G46" s="117"/>
      <c r="H46" s="117"/>
      <c r="I46" s="117"/>
      <c r="J46" s="117"/>
      <c r="K46" s="117"/>
      <c r="L46" s="117"/>
      <c r="M46" s="118"/>
      <c r="N46" s="8" t="s">
        <v>0</v>
      </c>
      <c r="O46" s="115" t="s">
        <v>208</v>
      </c>
      <c r="P46" s="117"/>
      <c r="Q46" s="118"/>
      <c r="R46" s="112" t="s">
        <v>0</v>
      </c>
      <c r="S46" s="117"/>
      <c r="T46" s="117"/>
      <c r="U46" s="117"/>
      <c r="V46" s="117"/>
      <c r="W46" s="117"/>
      <c r="X46" s="117"/>
      <c r="Y46" s="118"/>
    </row>
    <row r="47" spans="1:25" ht="18.2" customHeight="1" x14ac:dyDescent="0.25">
      <c r="A47" s="112" t="s">
        <v>0</v>
      </c>
      <c r="B47" s="117"/>
      <c r="C47" s="118"/>
      <c r="D47" s="112" t="s">
        <v>37</v>
      </c>
      <c r="E47" s="117"/>
      <c r="F47" s="117"/>
      <c r="G47" s="117"/>
      <c r="H47" s="117"/>
      <c r="I47" s="117"/>
      <c r="J47" s="117"/>
      <c r="K47" s="117"/>
      <c r="L47" s="117"/>
      <c r="M47" s="118"/>
      <c r="N47" s="8" t="s">
        <v>0</v>
      </c>
      <c r="O47" s="115" t="s">
        <v>209</v>
      </c>
      <c r="P47" s="117"/>
      <c r="Q47" s="118"/>
      <c r="R47" s="112" t="s">
        <v>0</v>
      </c>
      <c r="S47" s="117"/>
      <c r="T47" s="117"/>
      <c r="U47" s="117"/>
      <c r="V47" s="117"/>
      <c r="W47" s="117"/>
      <c r="X47" s="117"/>
      <c r="Y47" s="118"/>
    </row>
    <row r="48" spans="1:25" ht="18.2" customHeight="1" x14ac:dyDescent="0.25">
      <c r="A48" s="112" t="s">
        <v>0</v>
      </c>
      <c r="B48" s="117"/>
      <c r="C48" s="118"/>
      <c r="D48" s="112" t="s">
        <v>38</v>
      </c>
      <c r="E48" s="117"/>
      <c r="F48" s="117"/>
      <c r="G48" s="117"/>
      <c r="H48" s="117"/>
      <c r="I48" s="117"/>
      <c r="J48" s="117"/>
      <c r="K48" s="117"/>
      <c r="L48" s="117"/>
      <c r="M48" s="118"/>
      <c r="N48" s="8" t="s">
        <v>0</v>
      </c>
      <c r="O48" s="115" t="s">
        <v>210</v>
      </c>
      <c r="P48" s="117"/>
      <c r="Q48" s="118"/>
      <c r="R48" s="112" t="s">
        <v>0</v>
      </c>
      <c r="S48" s="117"/>
      <c r="T48" s="117"/>
      <c r="U48" s="117"/>
      <c r="V48" s="117"/>
      <c r="W48" s="117"/>
      <c r="X48" s="117"/>
      <c r="Y48" s="118"/>
    </row>
    <row r="49" spans="1:25" ht="18.2" customHeight="1" x14ac:dyDescent="0.25">
      <c r="A49" s="112" t="s">
        <v>0</v>
      </c>
      <c r="B49" s="113"/>
      <c r="C49" s="114"/>
      <c r="D49" s="112" t="s">
        <v>39</v>
      </c>
      <c r="E49" s="113"/>
      <c r="F49" s="113"/>
      <c r="G49" s="113"/>
      <c r="H49" s="113"/>
      <c r="I49" s="113"/>
      <c r="J49" s="113"/>
      <c r="K49" s="113"/>
      <c r="L49" s="113"/>
      <c r="M49" s="114"/>
      <c r="N49" s="8" t="s">
        <v>24</v>
      </c>
      <c r="O49" s="115" t="s">
        <v>211</v>
      </c>
      <c r="P49" s="113"/>
      <c r="Q49" s="114"/>
      <c r="R49" s="112" t="s">
        <v>0</v>
      </c>
      <c r="S49" s="113"/>
      <c r="T49" s="113"/>
      <c r="U49" s="113"/>
      <c r="V49" s="113"/>
      <c r="W49" s="113"/>
      <c r="X49" s="113"/>
      <c r="Y49" s="114"/>
    </row>
    <row r="50" spans="1:25" ht="18.2" customHeight="1" x14ac:dyDescent="0.25">
      <c r="A50" s="112" t="s">
        <v>0</v>
      </c>
      <c r="B50" s="113"/>
      <c r="C50" s="114"/>
      <c r="D50" s="112" t="s">
        <v>40</v>
      </c>
      <c r="E50" s="113"/>
      <c r="F50" s="113"/>
      <c r="G50" s="113"/>
      <c r="H50" s="113"/>
      <c r="I50" s="113"/>
      <c r="J50" s="113"/>
      <c r="K50" s="113"/>
      <c r="L50" s="113"/>
      <c r="M50" s="114"/>
      <c r="N50" s="8" t="s">
        <v>0</v>
      </c>
      <c r="O50" s="115" t="s">
        <v>211</v>
      </c>
      <c r="P50" s="113"/>
      <c r="Q50" s="114"/>
      <c r="R50" s="112" t="s">
        <v>0</v>
      </c>
      <c r="S50" s="113"/>
      <c r="T50" s="113"/>
      <c r="U50" s="113"/>
      <c r="V50" s="113"/>
      <c r="W50" s="113"/>
      <c r="X50" s="113"/>
      <c r="Y50" s="114"/>
    </row>
    <row r="51" spans="1:25" ht="18.2" customHeight="1" x14ac:dyDescent="0.25">
      <c r="A51" s="122" t="s">
        <v>49</v>
      </c>
      <c r="B51" s="113"/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113"/>
      <c r="N51" s="113"/>
      <c r="O51" s="113"/>
      <c r="P51" s="113"/>
      <c r="Q51" s="113"/>
      <c r="R51" s="113"/>
      <c r="S51" s="113"/>
      <c r="T51" s="113"/>
      <c r="U51" s="113"/>
      <c r="V51" s="113"/>
      <c r="W51" s="113"/>
      <c r="X51" s="113"/>
      <c r="Y51" s="113"/>
    </row>
    <row r="52" spans="1:25" ht="32.25" customHeight="1" x14ac:dyDescent="0.25">
      <c r="A52" s="4" t="s">
        <v>84</v>
      </c>
      <c r="B52" s="120" t="s">
        <v>106</v>
      </c>
      <c r="C52" s="114"/>
      <c r="D52" s="120" t="s">
        <v>107</v>
      </c>
      <c r="E52" s="114"/>
      <c r="F52" s="5" t="s">
        <v>108</v>
      </c>
      <c r="G52" s="121">
        <v>11.9</v>
      </c>
      <c r="H52" s="114"/>
      <c r="I52" s="121">
        <v>508.61</v>
      </c>
      <c r="J52" s="114"/>
      <c r="K52" s="7"/>
      <c r="L52" s="119"/>
      <c r="M52" s="114"/>
      <c r="N52" s="7"/>
      <c r="O52" s="6">
        <v>508.61</v>
      </c>
      <c r="P52" s="121">
        <v>6052.46</v>
      </c>
      <c r="Q52" s="114"/>
      <c r="R52" s="7"/>
      <c r="S52" s="7"/>
      <c r="T52" s="119"/>
      <c r="U52" s="113"/>
      <c r="V52" s="114"/>
      <c r="W52" s="7"/>
      <c r="X52" s="7"/>
      <c r="Y52" s="7"/>
    </row>
    <row r="53" spans="1:25" ht="33.75" customHeight="1" x14ac:dyDescent="0.25">
      <c r="A53" s="4" t="s">
        <v>85</v>
      </c>
      <c r="B53" s="120" t="s">
        <v>152</v>
      </c>
      <c r="C53" s="114"/>
      <c r="D53" s="120" t="s">
        <v>212</v>
      </c>
      <c r="E53" s="114"/>
      <c r="F53" s="5" t="s">
        <v>105</v>
      </c>
      <c r="G53" s="121">
        <v>342</v>
      </c>
      <c r="H53" s="114"/>
      <c r="I53" s="121">
        <v>22.04</v>
      </c>
      <c r="J53" s="114"/>
      <c r="K53" s="7"/>
      <c r="L53" s="119"/>
      <c r="M53" s="114"/>
      <c r="N53" s="7"/>
      <c r="O53" s="6">
        <v>22.04</v>
      </c>
      <c r="P53" s="121">
        <v>7537.68</v>
      </c>
      <c r="Q53" s="114"/>
      <c r="R53" s="7"/>
      <c r="S53" s="7"/>
      <c r="T53" s="119"/>
      <c r="U53" s="113"/>
      <c r="V53" s="114"/>
      <c r="W53" s="7"/>
      <c r="X53" s="7"/>
      <c r="Y53" s="7"/>
    </row>
    <row r="54" spans="1:25" ht="52.5" customHeight="1" x14ac:dyDescent="0.25">
      <c r="A54" s="4" t="s">
        <v>86</v>
      </c>
      <c r="B54" s="120" t="s">
        <v>213</v>
      </c>
      <c r="C54" s="114"/>
      <c r="D54" s="120" t="s">
        <v>214</v>
      </c>
      <c r="E54" s="114"/>
      <c r="F54" s="5" t="s">
        <v>62</v>
      </c>
      <c r="G54" s="121">
        <v>9.8000000000000004E-2</v>
      </c>
      <c r="H54" s="114"/>
      <c r="I54" s="121">
        <v>326657.03999999998</v>
      </c>
      <c r="J54" s="114"/>
      <c r="K54" s="7"/>
      <c r="L54" s="119"/>
      <c r="M54" s="114"/>
      <c r="N54" s="7"/>
      <c r="O54" s="6">
        <v>326657.03999999998</v>
      </c>
      <c r="P54" s="121">
        <v>32012.39</v>
      </c>
      <c r="Q54" s="114"/>
      <c r="R54" s="7"/>
      <c r="S54" s="7"/>
      <c r="T54" s="119"/>
      <c r="U54" s="113"/>
      <c r="V54" s="114"/>
      <c r="W54" s="7"/>
      <c r="X54" s="7"/>
      <c r="Y54" s="7"/>
    </row>
    <row r="55" spans="1:25" ht="33" customHeight="1" x14ac:dyDescent="0.25">
      <c r="A55" s="4" t="s">
        <v>87</v>
      </c>
      <c r="B55" s="120" t="s">
        <v>215</v>
      </c>
      <c r="C55" s="114"/>
      <c r="D55" s="120" t="s">
        <v>216</v>
      </c>
      <c r="E55" s="114"/>
      <c r="F55" s="5" t="s">
        <v>105</v>
      </c>
      <c r="G55" s="121">
        <v>8.08</v>
      </c>
      <c r="H55" s="114"/>
      <c r="I55" s="121">
        <v>209.48</v>
      </c>
      <c r="J55" s="114"/>
      <c r="K55" s="7"/>
      <c r="L55" s="119"/>
      <c r="M55" s="114"/>
      <c r="N55" s="7"/>
      <c r="O55" s="6">
        <v>209.48</v>
      </c>
      <c r="P55" s="121">
        <v>1692.6</v>
      </c>
      <c r="Q55" s="114"/>
      <c r="R55" s="7"/>
      <c r="S55" s="7"/>
      <c r="T55" s="119"/>
      <c r="U55" s="113"/>
      <c r="V55" s="114"/>
      <c r="W55" s="7"/>
      <c r="X55" s="7"/>
      <c r="Y55" s="7"/>
    </row>
    <row r="56" spans="1:25" ht="31.5" customHeight="1" x14ac:dyDescent="0.25">
      <c r="A56" s="4" t="s">
        <v>88</v>
      </c>
      <c r="B56" s="120" t="s">
        <v>217</v>
      </c>
      <c r="C56" s="114"/>
      <c r="D56" s="120" t="s">
        <v>218</v>
      </c>
      <c r="E56" s="114"/>
      <c r="F56" s="5" t="s">
        <v>156</v>
      </c>
      <c r="G56" s="121">
        <v>1</v>
      </c>
      <c r="H56" s="114"/>
      <c r="I56" s="121">
        <v>730.84</v>
      </c>
      <c r="J56" s="114"/>
      <c r="K56" s="7"/>
      <c r="L56" s="119"/>
      <c r="M56" s="114"/>
      <c r="N56" s="7"/>
      <c r="O56" s="6">
        <v>730.84</v>
      </c>
      <c r="P56" s="121">
        <v>730.84</v>
      </c>
      <c r="Q56" s="114"/>
      <c r="R56" s="7"/>
      <c r="S56" s="7"/>
      <c r="T56" s="119"/>
      <c r="U56" s="113"/>
      <c r="V56" s="114"/>
      <c r="W56" s="7"/>
      <c r="X56" s="7"/>
      <c r="Y56" s="7"/>
    </row>
    <row r="57" spans="1:25" ht="8.4499999999999993" customHeight="1" x14ac:dyDescent="0.25"/>
    <row r="58" spans="1:25" ht="18.2" customHeight="1" x14ac:dyDescent="0.25">
      <c r="A58" s="112" t="s">
        <v>0</v>
      </c>
      <c r="B58" s="113"/>
      <c r="C58" s="114"/>
      <c r="D58" s="112" t="s">
        <v>33</v>
      </c>
      <c r="E58" s="113"/>
      <c r="F58" s="113"/>
      <c r="G58" s="113"/>
      <c r="H58" s="113"/>
      <c r="I58" s="113"/>
      <c r="J58" s="113"/>
      <c r="K58" s="113"/>
      <c r="L58" s="113"/>
      <c r="M58" s="114"/>
      <c r="N58" s="8" t="s">
        <v>0</v>
      </c>
      <c r="O58" s="115" t="s">
        <v>219</v>
      </c>
      <c r="P58" s="113"/>
      <c r="Q58" s="114"/>
      <c r="R58" s="112" t="s">
        <v>0</v>
      </c>
      <c r="S58" s="113"/>
      <c r="T58" s="113"/>
      <c r="U58" s="113"/>
      <c r="V58" s="113"/>
      <c r="W58" s="113"/>
      <c r="X58" s="113"/>
      <c r="Y58" s="114"/>
    </row>
    <row r="59" spans="1:25" ht="18.2" customHeight="1" x14ac:dyDescent="0.25">
      <c r="A59" s="112" t="s">
        <v>0</v>
      </c>
      <c r="B59" s="113"/>
      <c r="C59" s="114"/>
      <c r="D59" s="112" t="s">
        <v>51</v>
      </c>
      <c r="E59" s="113"/>
      <c r="F59" s="113"/>
      <c r="G59" s="113"/>
      <c r="H59" s="113"/>
      <c r="I59" s="113"/>
      <c r="J59" s="113"/>
      <c r="K59" s="113"/>
      <c r="L59" s="113"/>
      <c r="M59" s="114"/>
      <c r="N59" s="8" t="s">
        <v>0</v>
      </c>
      <c r="O59" s="115" t="s">
        <v>219</v>
      </c>
      <c r="P59" s="113"/>
      <c r="Q59" s="114"/>
      <c r="R59" s="112" t="s">
        <v>0</v>
      </c>
      <c r="S59" s="113"/>
      <c r="T59" s="113"/>
      <c r="U59" s="113"/>
      <c r="V59" s="113"/>
      <c r="W59" s="113"/>
      <c r="X59" s="113"/>
      <c r="Y59" s="114"/>
    </row>
    <row r="60" spans="1:25" ht="18.2" customHeight="1" x14ac:dyDescent="0.25">
      <c r="A60" s="112" t="s">
        <v>0</v>
      </c>
      <c r="B60" s="113"/>
      <c r="C60" s="114"/>
      <c r="D60" s="112" t="s">
        <v>39</v>
      </c>
      <c r="E60" s="113"/>
      <c r="F60" s="113"/>
      <c r="G60" s="113"/>
      <c r="H60" s="113"/>
      <c r="I60" s="113"/>
      <c r="J60" s="113"/>
      <c r="K60" s="113"/>
      <c r="L60" s="113"/>
      <c r="M60" s="114"/>
      <c r="N60" s="8" t="s">
        <v>24</v>
      </c>
      <c r="O60" s="115" t="s">
        <v>219</v>
      </c>
      <c r="P60" s="113"/>
      <c r="Q60" s="114"/>
      <c r="R60" s="112" t="s">
        <v>0</v>
      </c>
      <c r="S60" s="113"/>
      <c r="T60" s="113"/>
      <c r="U60" s="113"/>
      <c r="V60" s="113"/>
      <c r="W60" s="113"/>
      <c r="X60" s="113"/>
      <c r="Y60" s="114"/>
    </row>
    <row r="61" spans="1:25" ht="18.2" customHeight="1" x14ac:dyDescent="0.25">
      <c r="A61" s="112" t="s">
        <v>0</v>
      </c>
      <c r="B61" s="113"/>
      <c r="C61" s="114"/>
      <c r="D61" s="112" t="s">
        <v>40</v>
      </c>
      <c r="E61" s="113"/>
      <c r="F61" s="113"/>
      <c r="G61" s="113"/>
      <c r="H61" s="113"/>
      <c r="I61" s="113"/>
      <c r="J61" s="113"/>
      <c r="K61" s="113"/>
      <c r="L61" s="113"/>
      <c r="M61" s="114"/>
      <c r="N61" s="8" t="s">
        <v>0</v>
      </c>
      <c r="O61" s="115" t="s">
        <v>219</v>
      </c>
      <c r="P61" s="113"/>
      <c r="Q61" s="114"/>
      <c r="R61" s="112" t="s">
        <v>0</v>
      </c>
      <c r="S61" s="113"/>
      <c r="T61" s="113"/>
      <c r="U61" s="113"/>
      <c r="V61" s="113"/>
      <c r="W61" s="113"/>
      <c r="X61" s="113"/>
      <c r="Y61" s="114"/>
    </row>
    <row r="62" spans="1:25" ht="18.2" customHeight="1" x14ac:dyDescent="0.25">
      <c r="A62" s="122" t="s">
        <v>52</v>
      </c>
      <c r="B62" s="113"/>
      <c r="C62" s="113"/>
      <c r="D62" s="113"/>
      <c r="E62" s="113"/>
      <c r="F62" s="113"/>
      <c r="G62" s="113"/>
      <c r="H62" s="113"/>
      <c r="I62" s="113"/>
      <c r="J62" s="113"/>
      <c r="K62" s="113"/>
      <c r="L62" s="113"/>
      <c r="M62" s="113"/>
      <c r="N62" s="113"/>
      <c r="O62" s="113"/>
      <c r="P62" s="113"/>
      <c r="Q62" s="113"/>
      <c r="R62" s="113"/>
      <c r="S62" s="113"/>
      <c r="T62" s="113"/>
      <c r="U62" s="113"/>
      <c r="V62" s="113"/>
      <c r="W62" s="113"/>
      <c r="X62" s="113"/>
      <c r="Y62" s="113"/>
    </row>
    <row r="63" spans="1:25" ht="66" customHeight="1" x14ac:dyDescent="0.25">
      <c r="A63" s="4" t="s">
        <v>89</v>
      </c>
      <c r="B63" s="120" t="s">
        <v>53</v>
      </c>
      <c r="C63" s="114"/>
      <c r="D63" s="120" t="s">
        <v>220</v>
      </c>
      <c r="E63" s="114"/>
      <c r="F63" s="5" t="s">
        <v>109</v>
      </c>
      <c r="G63" s="121">
        <v>14.74</v>
      </c>
      <c r="H63" s="114"/>
      <c r="I63" s="121">
        <v>10521.89</v>
      </c>
      <c r="J63" s="118"/>
      <c r="K63" s="7"/>
      <c r="L63" s="119"/>
      <c r="M63" s="118"/>
      <c r="N63" s="7"/>
      <c r="O63" s="6">
        <v>10521.89</v>
      </c>
      <c r="P63" s="121">
        <v>155092.66</v>
      </c>
      <c r="Q63" s="118"/>
      <c r="R63" s="7"/>
      <c r="S63" s="7"/>
      <c r="T63" s="119"/>
      <c r="U63" s="117"/>
      <c r="V63" s="118"/>
      <c r="W63" s="7"/>
      <c r="X63" s="7"/>
      <c r="Y63" s="7"/>
    </row>
    <row r="64" spans="1:25" ht="56.25" customHeight="1" x14ac:dyDescent="0.25">
      <c r="A64" s="4" t="s">
        <v>90</v>
      </c>
      <c r="B64" s="120" t="s">
        <v>53</v>
      </c>
      <c r="C64" s="118"/>
      <c r="D64" s="120" t="s">
        <v>221</v>
      </c>
      <c r="E64" s="118"/>
      <c r="F64" s="5" t="s">
        <v>111</v>
      </c>
      <c r="G64" s="121">
        <v>2.9655</v>
      </c>
      <c r="H64" s="118"/>
      <c r="I64" s="121">
        <v>125000</v>
      </c>
      <c r="J64" s="118"/>
      <c r="K64" s="7"/>
      <c r="L64" s="119"/>
      <c r="M64" s="118"/>
      <c r="N64" s="7"/>
      <c r="O64" s="6">
        <v>125000</v>
      </c>
      <c r="P64" s="121">
        <v>370687.5</v>
      </c>
      <c r="Q64" s="118"/>
      <c r="R64" s="7"/>
      <c r="S64" s="7"/>
      <c r="T64" s="119"/>
      <c r="U64" s="117"/>
      <c r="V64" s="118"/>
      <c r="W64" s="7"/>
      <c r="X64" s="7"/>
      <c r="Y64" s="7"/>
    </row>
    <row r="65" spans="1:25" ht="60" customHeight="1" x14ac:dyDescent="0.25">
      <c r="A65" s="4" t="s">
        <v>91</v>
      </c>
      <c r="B65" s="120" t="s">
        <v>53</v>
      </c>
      <c r="C65" s="118"/>
      <c r="D65" s="120" t="s">
        <v>222</v>
      </c>
      <c r="E65" s="118"/>
      <c r="F65" s="5" t="s">
        <v>112</v>
      </c>
      <c r="G65" s="121">
        <v>293.66399999999999</v>
      </c>
      <c r="H65" s="118"/>
      <c r="I65" s="121">
        <v>2916.67</v>
      </c>
      <c r="J65" s="118"/>
      <c r="K65" s="7"/>
      <c r="L65" s="119"/>
      <c r="M65" s="118"/>
      <c r="N65" s="7"/>
      <c r="O65" s="6">
        <v>2916.67</v>
      </c>
      <c r="P65" s="121">
        <v>856520.98</v>
      </c>
      <c r="Q65" s="118"/>
      <c r="R65" s="7"/>
      <c r="S65" s="7"/>
      <c r="T65" s="119"/>
      <c r="U65" s="117"/>
      <c r="V65" s="118"/>
      <c r="W65" s="7"/>
      <c r="X65" s="7"/>
      <c r="Y65" s="7"/>
    </row>
    <row r="66" spans="1:25" ht="58.5" customHeight="1" x14ac:dyDescent="0.25">
      <c r="A66" s="4" t="s">
        <v>92</v>
      </c>
      <c r="B66" s="120" t="s">
        <v>53</v>
      </c>
      <c r="C66" s="118"/>
      <c r="D66" s="120" t="s">
        <v>223</v>
      </c>
      <c r="E66" s="118"/>
      <c r="F66" s="5" t="s">
        <v>110</v>
      </c>
      <c r="G66" s="121">
        <v>321.11799999999999</v>
      </c>
      <c r="H66" s="118"/>
      <c r="I66" s="121">
        <v>483.33</v>
      </c>
      <c r="J66" s="118"/>
      <c r="K66" s="7"/>
      <c r="L66" s="119"/>
      <c r="M66" s="118"/>
      <c r="N66" s="7"/>
      <c r="O66" s="6">
        <v>483.33</v>
      </c>
      <c r="P66" s="121">
        <v>155205.96</v>
      </c>
      <c r="Q66" s="118"/>
      <c r="R66" s="7"/>
      <c r="S66" s="7"/>
      <c r="T66" s="119"/>
      <c r="U66" s="117"/>
      <c r="V66" s="118"/>
      <c r="W66" s="7"/>
      <c r="X66" s="7"/>
      <c r="Y66" s="7"/>
    </row>
    <row r="67" spans="1:25" ht="43.5" customHeight="1" x14ac:dyDescent="0.25">
      <c r="A67" s="4" t="s">
        <v>93</v>
      </c>
      <c r="B67" s="120" t="s">
        <v>53</v>
      </c>
      <c r="C67" s="118"/>
      <c r="D67" s="120" t="s">
        <v>224</v>
      </c>
      <c r="E67" s="118"/>
      <c r="F67" s="5" t="s">
        <v>54</v>
      </c>
      <c r="G67" s="121">
        <v>2</v>
      </c>
      <c r="H67" s="118"/>
      <c r="I67" s="121">
        <v>125000</v>
      </c>
      <c r="J67" s="118"/>
      <c r="K67" s="7"/>
      <c r="L67" s="119"/>
      <c r="M67" s="118"/>
      <c r="N67" s="7"/>
      <c r="O67" s="6">
        <v>125000</v>
      </c>
      <c r="P67" s="121">
        <v>250000</v>
      </c>
      <c r="Q67" s="118"/>
      <c r="R67" s="7"/>
      <c r="S67" s="7"/>
      <c r="T67" s="119"/>
      <c r="U67" s="117"/>
      <c r="V67" s="118"/>
      <c r="W67" s="7"/>
      <c r="X67" s="7"/>
      <c r="Y67" s="7"/>
    </row>
    <row r="68" spans="1:25" ht="38.25" customHeight="1" x14ac:dyDescent="0.25">
      <c r="A68" s="4" t="s">
        <v>95</v>
      </c>
      <c r="B68" s="120" t="s">
        <v>53</v>
      </c>
      <c r="C68" s="118"/>
      <c r="D68" s="120" t="s">
        <v>113</v>
      </c>
      <c r="E68" s="118"/>
      <c r="F68" s="5" t="s">
        <v>54</v>
      </c>
      <c r="G68" s="121">
        <v>1</v>
      </c>
      <c r="H68" s="118"/>
      <c r="I68" s="121">
        <v>20833.330000000002</v>
      </c>
      <c r="J68" s="118"/>
      <c r="K68" s="7"/>
      <c r="L68" s="119"/>
      <c r="M68" s="118"/>
      <c r="N68" s="7"/>
      <c r="O68" s="6">
        <v>20833.330000000002</v>
      </c>
      <c r="P68" s="121">
        <v>20833.330000000002</v>
      </c>
      <c r="Q68" s="118"/>
      <c r="R68" s="7"/>
      <c r="S68" s="7"/>
      <c r="T68" s="119"/>
      <c r="U68" s="117"/>
      <c r="V68" s="118"/>
      <c r="W68" s="7"/>
      <c r="X68" s="7"/>
      <c r="Y68" s="7"/>
    </row>
    <row r="69" spans="1:25" ht="8.4499999999999993" customHeight="1" x14ac:dyDescent="0.25"/>
    <row r="70" spans="1:25" ht="18.2" customHeight="1" x14ac:dyDescent="0.25">
      <c r="A70" s="112" t="s">
        <v>0</v>
      </c>
      <c r="B70" s="117"/>
      <c r="C70" s="118"/>
      <c r="D70" s="112" t="s">
        <v>33</v>
      </c>
      <c r="E70" s="117"/>
      <c r="F70" s="117"/>
      <c r="G70" s="117"/>
      <c r="H70" s="117"/>
      <c r="I70" s="117"/>
      <c r="J70" s="117"/>
      <c r="K70" s="117"/>
      <c r="L70" s="117"/>
      <c r="M70" s="118"/>
      <c r="N70" s="8" t="s">
        <v>0</v>
      </c>
      <c r="O70" s="115" t="s">
        <v>225</v>
      </c>
      <c r="P70" s="117"/>
      <c r="Q70" s="118"/>
      <c r="R70" s="112" t="s">
        <v>0</v>
      </c>
      <c r="S70" s="117"/>
      <c r="T70" s="117"/>
      <c r="U70" s="117"/>
      <c r="V70" s="117"/>
      <c r="W70" s="117"/>
      <c r="X70" s="117"/>
      <c r="Y70" s="118"/>
    </row>
    <row r="71" spans="1:25" ht="18.2" customHeight="1" x14ac:dyDescent="0.25">
      <c r="A71" s="112" t="s">
        <v>0</v>
      </c>
      <c r="B71" s="117"/>
      <c r="C71" s="118"/>
      <c r="D71" s="112" t="s">
        <v>51</v>
      </c>
      <c r="E71" s="117"/>
      <c r="F71" s="117"/>
      <c r="G71" s="117"/>
      <c r="H71" s="117"/>
      <c r="I71" s="117"/>
      <c r="J71" s="117"/>
      <c r="K71" s="117"/>
      <c r="L71" s="117"/>
      <c r="M71" s="118"/>
      <c r="N71" s="8" t="s">
        <v>0</v>
      </c>
      <c r="O71" s="115" t="s">
        <v>225</v>
      </c>
      <c r="P71" s="117"/>
      <c r="Q71" s="118"/>
      <c r="R71" s="112" t="s">
        <v>0</v>
      </c>
      <c r="S71" s="117"/>
      <c r="T71" s="117"/>
      <c r="U71" s="117"/>
      <c r="V71" s="117"/>
      <c r="W71" s="117"/>
      <c r="X71" s="117"/>
      <c r="Y71" s="118"/>
    </row>
    <row r="72" spans="1:25" ht="18.2" customHeight="1" x14ac:dyDescent="0.25">
      <c r="A72" s="112" t="s">
        <v>0</v>
      </c>
      <c r="B72" s="117"/>
      <c r="C72" s="118"/>
      <c r="D72" s="112" t="s">
        <v>39</v>
      </c>
      <c r="E72" s="117"/>
      <c r="F72" s="117"/>
      <c r="G72" s="117"/>
      <c r="H72" s="117"/>
      <c r="I72" s="117"/>
      <c r="J72" s="117"/>
      <c r="K72" s="117"/>
      <c r="L72" s="117"/>
      <c r="M72" s="118"/>
      <c r="N72" s="8" t="s">
        <v>24</v>
      </c>
      <c r="O72" s="115" t="s">
        <v>225</v>
      </c>
      <c r="P72" s="117"/>
      <c r="Q72" s="118"/>
      <c r="R72" s="112" t="s">
        <v>0</v>
      </c>
      <c r="S72" s="117"/>
      <c r="T72" s="117"/>
      <c r="U72" s="117"/>
      <c r="V72" s="117"/>
      <c r="W72" s="117"/>
      <c r="X72" s="117"/>
      <c r="Y72" s="118"/>
    </row>
    <row r="73" spans="1:25" ht="18.2" customHeight="1" x14ac:dyDescent="0.25">
      <c r="A73" s="112" t="s">
        <v>0</v>
      </c>
      <c r="B73" s="117"/>
      <c r="C73" s="118"/>
      <c r="D73" s="112" t="s">
        <v>40</v>
      </c>
      <c r="E73" s="117"/>
      <c r="F73" s="117"/>
      <c r="G73" s="117"/>
      <c r="H73" s="117"/>
      <c r="I73" s="117"/>
      <c r="J73" s="117"/>
      <c r="K73" s="117"/>
      <c r="L73" s="117"/>
      <c r="M73" s="118"/>
      <c r="N73" s="8" t="s">
        <v>0</v>
      </c>
      <c r="O73" s="115" t="s">
        <v>225</v>
      </c>
      <c r="P73" s="117"/>
      <c r="Q73" s="118"/>
      <c r="R73" s="112" t="s">
        <v>0</v>
      </c>
      <c r="S73" s="117"/>
      <c r="T73" s="117"/>
      <c r="U73" s="117"/>
      <c r="V73" s="117"/>
      <c r="W73" s="117"/>
      <c r="X73" s="117"/>
      <c r="Y73" s="118"/>
    </row>
    <row r="74" spans="1:25" ht="18.2" customHeight="1" x14ac:dyDescent="0.25">
      <c r="A74" s="112" t="s">
        <v>0</v>
      </c>
      <c r="B74" s="117"/>
      <c r="C74" s="118"/>
      <c r="D74" s="112" t="s">
        <v>55</v>
      </c>
      <c r="E74" s="117"/>
      <c r="F74" s="117"/>
      <c r="G74" s="117"/>
      <c r="H74" s="117"/>
      <c r="I74" s="117"/>
      <c r="J74" s="117"/>
      <c r="K74" s="117"/>
      <c r="L74" s="117"/>
      <c r="M74" s="118"/>
      <c r="N74" s="8" t="s">
        <v>56</v>
      </c>
      <c r="O74" s="115" t="s">
        <v>226</v>
      </c>
      <c r="P74" s="117"/>
      <c r="Q74" s="118"/>
      <c r="R74" s="112" t="s">
        <v>0</v>
      </c>
      <c r="S74" s="117"/>
      <c r="T74" s="117"/>
      <c r="U74" s="117"/>
      <c r="V74" s="117"/>
      <c r="W74" s="117"/>
      <c r="X74" s="117"/>
      <c r="Y74" s="118"/>
    </row>
    <row r="75" spans="1:25" ht="8.4499999999999993" customHeight="1" x14ac:dyDescent="0.25"/>
    <row r="76" spans="1:25" ht="18.2" customHeight="1" x14ac:dyDescent="0.25">
      <c r="A76" s="112" t="s">
        <v>0</v>
      </c>
      <c r="B76" s="117"/>
      <c r="C76" s="118"/>
      <c r="D76" s="112" t="s">
        <v>41</v>
      </c>
      <c r="E76" s="117"/>
      <c r="F76" s="117"/>
      <c r="G76" s="117"/>
      <c r="H76" s="117"/>
      <c r="I76" s="117"/>
      <c r="J76" s="117"/>
      <c r="K76" s="117"/>
      <c r="L76" s="117"/>
      <c r="M76" s="118"/>
      <c r="N76" s="8" t="s">
        <v>0</v>
      </c>
      <c r="O76" s="115" t="s">
        <v>227</v>
      </c>
      <c r="P76" s="117"/>
      <c r="Q76" s="118"/>
      <c r="R76" s="112" t="s">
        <v>0</v>
      </c>
      <c r="S76" s="117"/>
      <c r="T76" s="117"/>
      <c r="U76" s="117"/>
      <c r="V76" s="117"/>
      <c r="W76" s="117"/>
      <c r="X76" s="117"/>
      <c r="Y76" s="118"/>
    </row>
    <row r="77" spans="1:25" ht="18.2" customHeight="1" x14ac:dyDescent="0.25">
      <c r="A77" s="112" t="s">
        <v>0</v>
      </c>
      <c r="B77" s="117"/>
      <c r="C77" s="118"/>
      <c r="D77" s="112" t="s">
        <v>42</v>
      </c>
      <c r="E77" s="113"/>
      <c r="F77" s="113"/>
      <c r="G77" s="113"/>
      <c r="H77" s="113"/>
      <c r="I77" s="113"/>
      <c r="J77" s="113"/>
      <c r="K77" s="113"/>
      <c r="L77" s="113"/>
      <c r="M77" s="114"/>
      <c r="N77" s="8" t="s">
        <v>0</v>
      </c>
      <c r="O77" s="115" t="s">
        <v>228</v>
      </c>
      <c r="P77" s="113"/>
      <c r="Q77" s="114"/>
      <c r="R77" s="112" t="s">
        <v>0</v>
      </c>
      <c r="S77" s="113"/>
      <c r="T77" s="113"/>
      <c r="U77" s="113"/>
      <c r="V77" s="113"/>
      <c r="W77" s="113"/>
      <c r="X77" s="113"/>
      <c r="Y77" s="114"/>
    </row>
    <row r="78" spans="1:25" ht="18.2" customHeight="1" x14ac:dyDescent="0.25">
      <c r="A78" s="112" t="s">
        <v>0</v>
      </c>
      <c r="B78" s="113"/>
      <c r="C78" s="114"/>
      <c r="D78" s="112" t="s">
        <v>43</v>
      </c>
      <c r="E78" s="113"/>
      <c r="F78" s="113"/>
      <c r="G78" s="113"/>
      <c r="H78" s="113"/>
      <c r="I78" s="113"/>
      <c r="J78" s="113"/>
      <c r="K78" s="113"/>
      <c r="L78" s="113"/>
      <c r="M78" s="114"/>
      <c r="N78" s="8" t="s">
        <v>44</v>
      </c>
      <c r="O78" s="115" t="s">
        <v>229</v>
      </c>
      <c r="P78" s="113"/>
      <c r="Q78" s="114"/>
      <c r="R78" s="112" t="s">
        <v>0</v>
      </c>
      <c r="S78" s="113"/>
      <c r="T78" s="113"/>
      <c r="U78" s="113"/>
      <c r="V78" s="113"/>
      <c r="W78" s="113"/>
      <c r="X78" s="113"/>
      <c r="Y78" s="114"/>
    </row>
    <row r="79" spans="1:25" ht="18.2" customHeight="1" x14ac:dyDescent="0.25">
      <c r="A79" s="112" t="s">
        <v>0</v>
      </c>
      <c r="B79" s="113"/>
      <c r="C79" s="114"/>
      <c r="D79" s="112" t="s">
        <v>45</v>
      </c>
      <c r="E79" s="113"/>
      <c r="F79" s="113"/>
      <c r="G79" s="113"/>
      <c r="H79" s="113"/>
      <c r="I79" s="113"/>
      <c r="J79" s="113"/>
      <c r="K79" s="113"/>
      <c r="L79" s="113"/>
      <c r="M79" s="114"/>
      <c r="N79" s="8" t="s">
        <v>0</v>
      </c>
      <c r="O79" s="115" t="s">
        <v>230</v>
      </c>
      <c r="P79" s="113"/>
      <c r="Q79" s="114"/>
      <c r="R79" s="112" t="s">
        <v>0</v>
      </c>
      <c r="S79" s="113"/>
      <c r="T79" s="113"/>
      <c r="U79" s="113"/>
      <c r="V79" s="113"/>
      <c r="W79" s="113"/>
      <c r="X79" s="113"/>
      <c r="Y79" s="114"/>
    </row>
    <row r="80" spans="1:25" ht="40.35" customHeight="1" x14ac:dyDescent="0.25"/>
    <row r="81" spans="1:25" ht="14.25" customHeight="1" x14ac:dyDescent="0.25">
      <c r="A81" s="111" t="s">
        <v>0</v>
      </c>
      <c r="B81" s="110"/>
      <c r="C81" s="116" t="s">
        <v>46</v>
      </c>
      <c r="D81" s="110"/>
      <c r="E81" s="110"/>
      <c r="F81" s="110"/>
      <c r="G81" s="110"/>
      <c r="H81" s="110"/>
      <c r="I81" s="110"/>
      <c r="J81" s="110"/>
      <c r="K81" s="110"/>
      <c r="L81" s="110"/>
      <c r="M81" s="116" t="s">
        <v>47</v>
      </c>
      <c r="N81" s="110"/>
      <c r="O81" s="110"/>
      <c r="P81" s="110"/>
      <c r="Q81" s="110"/>
      <c r="R81" s="110"/>
      <c r="S81" s="110"/>
      <c r="T81" s="110"/>
      <c r="U81" s="110"/>
      <c r="V81" s="110"/>
      <c r="W81" s="110"/>
      <c r="X81" s="110"/>
      <c r="Y81" s="110"/>
    </row>
    <row r="82" spans="1:25" ht="18.2" customHeight="1" x14ac:dyDescent="0.25">
      <c r="A82" s="111" t="s">
        <v>0</v>
      </c>
      <c r="B82" s="110"/>
      <c r="C82" s="111" t="s">
        <v>0</v>
      </c>
      <c r="D82" s="110"/>
      <c r="E82" s="107" t="s">
        <v>0</v>
      </c>
      <c r="F82" s="108"/>
      <c r="G82" s="108"/>
      <c r="H82" s="111" t="s">
        <v>0</v>
      </c>
      <c r="I82" s="110"/>
      <c r="J82" s="109" t="s">
        <v>0</v>
      </c>
      <c r="K82" s="110"/>
      <c r="L82" s="110"/>
      <c r="M82" s="111" t="s">
        <v>0</v>
      </c>
      <c r="N82" s="110"/>
      <c r="O82" s="110"/>
      <c r="P82" s="110"/>
      <c r="Q82" s="107" t="s">
        <v>0</v>
      </c>
      <c r="R82" s="108"/>
      <c r="S82" s="108"/>
      <c r="T82" s="108"/>
      <c r="U82" s="9" t="s">
        <v>0</v>
      </c>
      <c r="V82" s="109" t="s">
        <v>0</v>
      </c>
      <c r="W82" s="110"/>
      <c r="X82" s="110"/>
      <c r="Y82" s="110"/>
    </row>
    <row r="83" spans="1:25" ht="18.2" customHeight="1" x14ac:dyDescent="0.25"/>
  </sheetData>
  <mergeCells count="392">
    <mergeCell ref="A2:Y2"/>
    <mergeCell ref="A3:Y3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B16:C16"/>
    <mergeCell ref="D16:E16"/>
    <mergeCell ref="G16:H16"/>
    <mergeCell ref="I16:J16"/>
    <mergeCell ref="L16:M16"/>
    <mergeCell ref="P16:Q16"/>
    <mergeCell ref="T16:V16"/>
    <mergeCell ref="B14:C14"/>
    <mergeCell ref="D14:E14"/>
    <mergeCell ref="G14:H14"/>
    <mergeCell ref="I14:J14"/>
    <mergeCell ref="L14:M14"/>
    <mergeCell ref="P14:Q14"/>
    <mergeCell ref="T17:V17"/>
    <mergeCell ref="B18:C18"/>
    <mergeCell ref="D18:E18"/>
    <mergeCell ref="G18:H18"/>
    <mergeCell ref="I18:J18"/>
    <mergeCell ref="L18:M18"/>
    <mergeCell ref="P18:Q18"/>
    <mergeCell ref="T18:V18"/>
    <mergeCell ref="B17:C17"/>
    <mergeCell ref="D17:E17"/>
    <mergeCell ref="G17:H17"/>
    <mergeCell ref="I17:J17"/>
    <mergeCell ref="L17:M17"/>
    <mergeCell ref="P17:Q17"/>
    <mergeCell ref="T19:V19"/>
    <mergeCell ref="B20:C20"/>
    <mergeCell ref="D20:E20"/>
    <mergeCell ref="G20:H20"/>
    <mergeCell ref="I20:J20"/>
    <mergeCell ref="L20:M20"/>
    <mergeCell ref="P20:Q20"/>
    <mergeCell ref="T20:V20"/>
    <mergeCell ref="B19:C19"/>
    <mergeCell ref="D19:E19"/>
    <mergeCell ref="G19:H19"/>
    <mergeCell ref="I19:J19"/>
    <mergeCell ref="L19:M19"/>
    <mergeCell ref="P19:Q19"/>
    <mergeCell ref="T21:V21"/>
    <mergeCell ref="B22:C22"/>
    <mergeCell ref="D22:E22"/>
    <mergeCell ref="G22:H22"/>
    <mergeCell ref="I22:J22"/>
    <mergeCell ref="L22:M22"/>
    <mergeCell ref="P22:Q22"/>
    <mergeCell ref="T22:V22"/>
    <mergeCell ref="B21:C21"/>
    <mergeCell ref="D21:E21"/>
    <mergeCell ref="G21:H21"/>
    <mergeCell ref="I21:J21"/>
    <mergeCell ref="L21:M21"/>
    <mergeCell ref="P21:Q21"/>
    <mergeCell ref="T23:V23"/>
    <mergeCell ref="B24:C24"/>
    <mergeCell ref="D24:E24"/>
    <mergeCell ref="G24:H24"/>
    <mergeCell ref="I24:J24"/>
    <mergeCell ref="L24:M24"/>
    <mergeCell ref="P24:Q24"/>
    <mergeCell ref="T24:V24"/>
    <mergeCell ref="B23:C23"/>
    <mergeCell ref="D23:E23"/>
    <mergeCell ref="G23:H23"/>
    <mergeCell ref="I23:J23"/>
    <mergeCell ref="L23:M23"/>
    <mergeCell ref="P23:Q23"/>
    <mergeCell ref="T25:V25"/>
    <mergeCell ref="B26:C26"/>
    <mergeCell ref="D26:E26"/>
    <mergeCell ref="G26:H26"/>
    <mergeCell ref="I26:J26"/>
    <mergeCell ref="L26:M26"/>
    <mergeCell ref="P26:Q26"/>
    <mergeCell ref="T26:V26"/>
    <mergeCell ref="B25:C25"/>
    <mergeCell ref="D25:E25"/>
    <mergeCell ref="G25:H25"/>
    <mergeCell ref="I25:J25"/>
    <mergeCell ref="L25:M25"/>
    <mergeCell ref="P25:Q25"/>
    <mergeCell ref="T27:V27"/>
    <mergeCell ref="B28:C28"/>
    <mergeCell ref="D28:E28"/>
    <mergeCell ref="G28:H28"/>
    <mergeCell ref="I28:J28"/>
    <mergeCell ref="L28:M28"/>
    <mergeCell ref="P28:Q28"/>
    <mergeCell ref="T28:V28"/>
    <mergeCell ref="B27:C27"/>
    <mergeCell ref="D27:E27"/>
    <mergeCell ref="G27:H27"/>
    <mergeCell ref="I27:J27"/>
    <mergeCell ref="L27:M27"/>
    <mergeCell ref="P27:Q27"/>
    <mergeCell ref="T29:V29"/>
    <mergeCell ref="B30:C30"/>
    <mergeCell ref="D30:E30"/>
    <mergeCell ref="G30:H30"/>
    <mergeCell ref="I30:J30"/>
    <mergeCell ref="L30:M30"/>
    <mergeCell ref="P30:Q30"/>
    <mergeCell ref="T30:V30"/>
    <mergeCell ref="B29:C29"/>
    <mergeCell ref="D29:E29"/>
    <mergeCell ref="G29:H29"/>
    <mergeCell ref="I29:J29"/>
    <mergeCell ref="L29:M29"/>
    <mergeCell ref="P29:Q29"/>
    <mergeCell ref="T31:V31"/>
    <mergeCell ref="B32:C32"/>
    <mergeCell ref="D32:E32"/>
    <mergeCell ref="G32:H32"/>
    <mergeCell ref="I32:J32"/>
    <mergeCell ref="L32:M32"/>
    <mergeCell ref="P32:Q32"/>
    <mergeCell ref="T32:V32"/>
    <mergeCell ref="B31:C31"/>
    <mergeCell ref="D31:E31"/>
    <mergeCell ref="G31:H31"/>
    <mergeCell ref="I31:J31"/>
    <mergeCell ref="L31:M31"/>
    <mergeCell ref="P31:Q31"/>
    <mergeCell ref="T33:V33"/>
    <mergeCell ref="B34:C34"/>
    <mergeCell ref="D34:E34"/>
    <mergeCell ref="G34:H34"/>
    <mergeCell ref="I34:J34"/>
    <mergeCell ref="L34:M34"/>
    <mergeCell ref="P34:Q34"/>
    <mergeCell ref="T34:V34"/>
    <mergeCell ref="B33:C33"/>
    <mergeCell ref="D33:E33"/>
    <mergeCell ref="G33:H33"/>
    <mergeCell ref="I33:J33"/>
    <mergeCell ref="L33:M33"/>
    <mergeCell ref="P33:Q33"/>
    <mergeCell ref="T35:V35"/>
    <mergeCell ref="B36:C36"/>
    <mergeCell ref="D36:E36"/>
    <mergeCell ref="G36:H36"/>
    <mergeCell ref="I36:J36"/>
    <mergeCell ref="L36:M36"/>
    <mergeCell ref="P36:Q36"/>
    <mergeCell ref="T36:V36"/>
    <mergeCell ref="B35:C35"/>
    <mergeCell ref="D35:E35"/>
    <mergeCell ref="G35:H35"/>
    <mergeCell ref="I35:J35"/>
    <mergeCell ref="L35:M35"/>
    <mergeCell ref="P35:Q35"/>
    <mergeCell ref="T37:V37"/>
    <mergeCell ref="B38:C38"/>
    <mergeCell ref="D38:E38"/>
    <mergeCell ref="G38:H38"/>
    <mergeCell ref="I38:J38"/>
    <mergeCell ref="L38:M38"/>
    <mergeCell ref="P38:Q38"/>
    <mergeCell ref="T38:V38"/>
    <mergeCell ref="B37:C37"/>
    <mergeCell ref="D37:E37"/>
    <mergeCell ref="G37:H37"/>
    <mergeCell ref="I37:J37"/>
    <mergeCell ref="L37:M37"/>
    <mergeCell ref="P37:Q37"/>
    <mergeCell ref="T39:V39"/>
    <mergeCell ref="B40:C40"/>
    <mergeCell ref="D40:E40"/>
    <mergeCell ref="G40:H40"/>
    <mergeCell ref="I40:J40"/>
    <mergeCell ref="L40:M40"/>
    <mergeCell ref="P40:Q40"/>
    <mergeCell ref="T40:V40"/>
    <mergeCell ref="B39:C39"/>
    <mergeCell ref="D39:E39"/>
    <mergeCell ref="G39:H39"/>
    <mergeCell ref="I39:J39"/>
    <mergeCell ref="L39:M39"/>
    <mergeCell ref="P39:Q39"/>
    <mergeCell ref="A44:C44"/>
    <mergeCell ref="D44:M44"/>
    <mergeCell ref="O44:Q44"/>
    <mergeCell ref="R44:Y44"/>
    <mergeCell ref="A45:C45"/>
    <mergeCell ref="D45:M45"/>
    <mergeCell ref="O45:Q45"/>
    <mergeCell ref="R45:Y45"/>
    <mergeCell ref="A42:C42"/>
    <mergeCell ref="D42:M42"/>
    <mergeCell ref="O42:Q42"/>
    <mergeCell ref="R42:Y42"/>
    <mergeCell ref="A43:C43"/>
    <mergeCell ref="D43:M43"/>
    <mergeCell ref="O43:Q43"/>
    <mergeCell ref="R43:Y43"/>
    <mergeCell ref="A48:C48"/>
    <mergeCell ref="D48:M48"/>
    <mergeCell ref="O48:Q48"/>
    <mergeCell ref="R48:Y48"/>
    <mergeCell ref="A49:C49"/>
    <mergeCell ref="D49:M49"/>
    <mergeCell ref="O49:Q49"/>
    <mergeCell ref="R49:Y49"/>
    <mergeCell ref="A46:C46"/>
    <mergeCell ref="D46:M46"/>
    <mergeCell ref="O46:Q46"/>
    <mergeCell ref="R46:Y46"/>
    <mergeCell ref="A47:C47"/>
    <mergeCell ref="D47:M47"/>
    <mergeCell ref="O47:Q47"/>
    <mergeCell ref="R47:Y47"/>
    <mergeCell ref="A50:C50"/>
    <mergeCell ref="D50:M50"/>
    <mergeCell ref="O50:Q50"/>
    <mergeCell ref="R50:Y50"/>
    <mergeCell ref="A51:Y51"/>
    <mergeCell ref="B52:C52"/>
    <mergeCell ref="D52:E52"/>
    <mergeCell ref="G52:H52"/>
    <mergeCell ref="I52:J52"/>
    <mergeCell ref="L52:M52"/>
    <mergeCell ref="P52:Q52"/>
    <mergeCell ref="T52:V52"/>
    <mergeCell ref="B53:C53"/>
    <mergeCell ref="D53:E53"/>
    <mergeCell ref="G53:H53"/>
    <mergeCell ref="I53:J53"/>
    <mergeCell ref="L53:M53"/>
    <mergeCell ref="P53:Q53"/>
    <mergeCell ref="T53:V53"/>
    <mergeCell ref="T54:V54"/>
    <mergeCell ref="B55:C55"/>
    <mergeCell ref="D55:E55"/>
    <mergeCell ref="G55:H55"/>
    <mergeCell ref="I55:J55"/>
    <mergeCell ref="L55:M55"/>
    <mergeCell ref="P55:Q55"/>
    <mergeCell ref="T55:V55"/>
    <mergeCell ref="B54:C54"/>
    <mergeCell ref="D54:E54"/>
    <mergeCell ref="G54:H54"/>
    <mergeCell ref="I54:J54"/>
    <mergeCell ref="L54:M54"/>
    <mergeCell ref="P54:Q54"/>
    <mergeCell ref="T56:V56"/>
    <mergeCell ref="A58:C58"/>
    <mergeCell ref="D58:M58"/>
    <mergeCell ref="O58:Q58"/>
    <mergeCell ref="R58:Y58"/>
    <mergeCell ref="A59:C59"/>
    <mergeCell ref="D59:M59"/>
    <mergeCell ref="O59:Q59"/>
    <mergeCell ref="R59:Y59"/>
    <mergeCell ref="B56:C56"/>
    <mergeCell ref="D56:E56"/>
    <mergeCell ref="G56:H56"/>
    <mergeCell ref="I56:J56"/>
    <mergeCell ref="L56:M56"/>
    <mergeCell ref="P56:Q56"/>
    <mergeCell ref="A62:Y62"/>
    <mergeCell ref="B63:C63"/>
    <mergeCell ref="D63:E63"/>
    <mergeCell ref="G63:H63"/>
    <mergeCell ref="I63:J63"/>
    <mergeCell ref="L63:M63"/>
    <mergeCell ref="P63:Q63"/>
    <mergeCell ref="T63:V63"/>
    <mergeCell ref="A60:C60"/>
    <mergeCell ref="D60:M60"/>
    <mergeCell ref="O60:Q60"/>
    <mergeCell ref="R60:Y60"/>
    <mergeCell ref="A61:C61"/>
    <mergeCell ref="D61:M61"/>
    <mergeCell ref="O61:Q61"/>
    <mergeCell ref="R61:Y61"/>
    <mergeCell ref="T64:V64"/>
    <mergeCell ref="B65:C65"/>
    <mergeCell ref="D65:E65"/>
    <mergeCell ref="G65:H65"/>
    <mergeCell ref="I65:J65"/>
    <mergeCell ref="L65:M65"/>
    <mergeCell ref="P65:Q65"/>
    <mergeCell ref="T65:V65"/>
    <mergeCell ref="B64:C64"/>
    <mergeCell ref="D64:E64"/>
    <mergeCell ref="G64:H64"/>
    <mergeCell ref="I64:J64"/>
    <mergeCell ref="L64:M64"/>
    <mergeCell ref="P64:Q64"/>
    <mergeCell ref="T66:V66"/>
    <mergeCell ref="B67:C67"/>
    <mergeCell ref="D67:E67"/>
    <mergeCell ref="G67:H67"/>
    <mergeCell ref="I67:J67"/>
    <mergeCell ref="L67:M67"/>
    <mergeCell ref="P67:Q67"/>
    <mergeCell ref="T67:V67"/>
    <mergeCell ref="B66:C66"/>
    <mergeCell ref="D66:E66"/>
    <mergeCell ref="G66:H66"/>
    <mergeCell ref="I66:J66"/>
    <mergeCell ref="L66:M66"/>
    <mergeCell ref="P66:Q66"/>
    <mergeCell ref="A72:C72"/>
    <mergeCell ref="D72:M72"/>
    <mergeCell ref="O72:Q72"/>
    <mergeCell ref="R72:Y72"/>
    <mergeCell ref="A73:C73"/>
    <mergeCell ref="D73:M73"/>
    <mergeCell ref="O73:Q73"/>
    <mergeCell ref="R73:Y73"/>
    <mergeCell ref="T68:V68"/>
    <mergeCell ref="A70:C70"/>
    <mergeCell ref="D70:M70"/>
    <mergeCell ref="O70:Q70"/>
    <mergeCell ref="R70:Y70"/>
    <mergeCell ref="A71:C71"/>
    <mergeCell ref="D71:M71"/>
    <mergeCell ref="O71:Q71"/>
    <mergeCell ref="R71:Y71"/>
    <mergeCell ref="B68:C68"/>
    <mergeCell ref="D68:E68"/>
    <mergeCell ref="G68:H68"/>
    <mergeCell ref="I68:J68"/>
    <mergeCell ref="L68:M68"/>
    <mergeCell ref="P68:Q68"/>
    <mergeCell ref="A77:C77"/>
    <mergeCell ref="D77:M77"/>
    <mergeCell ref="O77:Q77"/>
    <mergeCell ref="R77:Y77"/>
    <mergeCell ref="A78:C78"/>
    <mergeCell ref="D78:M78"/>
    <mergeCell ref="O78:Q78"/>
    <mergeCell ref="R78:Y78"/>
    <mergeCell ref="A74:C74"/>
    <mergeCell ref="D74:M74"/>
    <mergeCell ref="O74:Q74"/>
    <mergeCell ref="R74:Y74"/>
    <mergeCell ref="A76:C76"/>
    <mergeCell ref="D76:M76"/>
    <mergeCell ref="O76:Q76"/>
    <mergeCell ref="R76:Y76"/>
    <mergeCell ref="Q82:T82"/>
    <mergeCell ref="V82:Y82"/>
    <mergeCell ref="A82:B82"/>
    <mergeCell ref="C82:D82"/>
    <mergeCell ref="E82:G82"/>
    <mergeCell ref="H82:I82"/>
    <mergeCell ref="J82:L82"/>
    <mergeCell ref="M82:P82"/>
    <mergeCell ref="A79:C79"/>
    <mergeCell ref="D79:M79"/>
    <mergeCell ref="O79:Q79"/>
    <mergeCell ref="R79:Y79"/>
    <mergeCell ref="A81:B81"/>
    <mergeCell ref="C81:L81"/>
    <mergeCell ref="M81:Y81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&amp;R02-02-01 Стр. &amp;P</oddFooter>
  </headerFooter>
  <rowBreaks count="1" manualBreakCount="1">
    <brk id="8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Y72"/>
  <sheetViews>
    <sheetView zoomScaleNormal="100" workbookViewId="0">
      <selection activeCell="A10" sqref="A10:Y10"/>
    </sheetView>
  </sheetViews>
  <sheetFormatPr defaultRowHeight="15" x14ac:dyDescent="0.25"/>
  <cols>
    <col min="1" max="1" width="4" style="1" customWidth="1"/>
    <col min="2" max="2" width="2.140625" style="1" customWidth="1"/>
    <col min="3" max="4" width="10.140625" style="1" customWidth="1"/>
    <col min="5" max="5" width="9.7109375" style="1" customWidth="1"/>
    <col min="6" max="6" width="7.85546875" style="1" customWidth="1"/>
    <col min="7" max="7" width="3.5703125" style="1" customWidth="1"/>
    <col min="8" max="8" width="5" style="1" customWidth="1"/>
    <col min="9" max="9" width="0.85546875" style="1" customWidth="1"/>
    <col min="10" max="10" width="7.28515625" style="1" customWidth="1"/>
    <col min="11" max="11" width="7.85546875" style="1" customWidth="1"/>
    <col min="12" max="12" width="5.85546875" style="1" customWidth="1"/>
    <col min="13" max="13" width="2.5703125" style="1" customWidth="1"/>
    <col min="14" max="15" width="7.85546875" style="1" customWidth="1"/>
    <col min="16" max="16" width="3.5703125" style="1" customWidth="1"/>
    <col min="17" max="17" width="5" style="1" customWidth="1"/>
    <col min="18" max="19" width="7.85546875" style="1" customWidth="1"/>
    <col min="20" max="20" width="0.85546875" style="1" customWidth="1"/>
    <col min="21" max="21" width="5.42578125" style="1" customWidth="1"/>
    <col min="22" max="22" width="2.5703125" style="1" customWidth="1"/>
    <col min="23" max="23" width="7.85546875" style="1" customWidth="1"/>
    <col min="24" max="24" width="6.85546875" style="1" customWidth="1"/>
    <col min="25" max="25" width="7.28515625" style="1" customWidth="1"/>
    <col min="26" max="256" width="9.140625" style="1"/>
    <col min="257" max="257" width="4" style="1" customWidth="1"/>
    <col min="258" max="258" width="2.140625" style="1" customWidth="1"/>
    <col min="259" max="260" width="10.140625" style="1" customWidth="1"/>
    <col min="261" max="261" width="9.7109375" style="1" customWidth="1"/>
    <col min="262" max="262" width="7.85546875" style="1" customWidth="1"/>
    <col min="263" max="263" width="3.5703125" style="1" customWidth="1"/>
    <col min="264" max="264" width="5" style="1" customWidth="1"/>
    <col min="265" max="265" width="0.85546875" style="1" customWidth="1"/>
    <col min="266" max="266" width="7.28515625" style="1" customWidth="1"/>
    <col min="267" max="267" width="7.85546875" style="1" customWidth="1"/>
    <col min="268" max="268" width="5.85546875" style="1" customWidth="1"/>
    <col min="269" max="269" width="2.5703125" style="1" customWidth="1"/>
    <col min="270" max="271" width="7.85546875" style="1" customWidth="1"/>
    <col min="272" max="272" width="3.5703125" style="1" customWidth="1"/>
    <col min="273" max="273" width="5" style="1" customWidth="1"/>
    <col min="274" max="275" width="7.85546875" style="1" customWidth="1"/>
    <col min="276" max="276" width="0.85546875" style="1" customWidth="1"/>
    <col min="277" max="277" width="5.42578125" style="1" customWidth="1"/>
    <col min="278" max="278" width="2.5703125" style="1" customWidth="1"/>
    <col min="279" max="279" width="7.85546875" style="1" customWidth="1"/>
    <col min="280" max="280" width="6.85546875" style="1" customWidth="1"/>
    <col min="281" max="281" width="7.28515625" style="1" customWidth="1"/>
    <col min="282" max="512" width="9.140625" style="1"/>
    <col min="513" max="513" width="4" style="1" customWidth="1"/>
    <col min="514" max="514" width="2.140625" style="1" customWidth="1"/>
    <col min="515" max="516" width="10.140625" style="1" customWidth="1"/>
    <col min="517" max="517" width="9.7109375" style="1" customWidth="1"/>
    <col min="518" max="518" width="7.85546875" style="1" customWidth="1"/>
    <col min="519" max="519" width="3.5703125" style="1" customWidth="1"/>
    <col min="520" max="520" width="5" style="1" customWidth="1"/>
    <col min="521" max="521" width="0.85546875" style="1" customWidth="1"/>
    <col min="522" max="522" width="7.28515625" style="1" customWidth="1"/>
    <col min="523" max="523" width="7.85546875" style="1" customWidth="1"/>
    <col min="524" max="524" width="5.85546875" style="1" customWidth="1"/>
    <col min="525" max="525" width="2.5703125" style="1" customWidth="1"/>
    <col min="526" max="527" width="7.85546875" style="1" customWidth="1"/>
    <col min="528" max="528" width="3.5703125" style="1" customWidth="1"/>
    <col min="529" max="529" width="5" style="1" customWidth="1"/>
    <col min="530" max="531" width="7.85546875" style="1" customWidth="1"/>
    <col min="532" max="532" width="0.85546875" style="1" customWidth="1"/>
    <col min="533" max="533" width="5.42578125" style="1" customWidth="1"/>
    <col min="534" max="534" width="2.5703125" style="1" customWidth="1"/>
    <col min="535" max="535" width="7.85546875" style="1" customWidth="1"/>
    <col min="536" max="536" width="6.85546875" style="1" customWidth="1"/>
    <col min="537" max="537" width="7.28515625" style="1" customWidth="1"/>
    <col min="538" max="768" width="9.140625" style="1"/>
    <col min="769" max="769" width="4" style="1" customWidth="1"/>
    <col min="770" max="770" width="2.140625" style="1" customWidth="1"/>
    <col min="771" max="772" width="10.140625" style="1" customWidth="1"/>
    <col min="773" max="773" width="9.7109375" style="1" customWidth="1"/>
    <col min="774" max="774" width="7.85546875" style="1" customWidth="1"/>
    <col min="775" max="775" width="3.5703125" style="1" customWidth="1"/>
    <col min="776" max="776" width="5" style="1" customWidth="1"/>
    <col min="777" max="777" width="0.85546875" style="1" customWidth="1"/>
    <col min="778" max="778" width="7.28515625" style="1" customWidth="1"/>
    <col min="779" max="779" width="7.85546875" style="1" customWidth="1"/>
    <col min="780" max="780" width="5.85546875" style="1" customWidth="1"/>
    <col min="781" max="781" width="2.5703125" style="1" customWidth="1"/>
    <col min="782" max="783" width="7.85546875" style="1" customWidth="1"/>
    <col min="784" max="784" width="3.5703125" style="1" customWidth="1"/>
    <col min="785" max="785" width="5" style="1" customWidth="1"/>
    <col min="786" max="787" width="7.85546875" style="1" customWidth="1"/>
    <col min="788" max="788" width="0.85546875" style="1" customWidth="1"/>
    <col min="789" max="789" width="5.42578125" style="1" customWidth="1"/>
    <col min="790" max="790" width="2.5703125" style="1" customWidth="1"/>
    <col min="791" max="791" width="7.85546875" style="1" customWidth="1"/>
    <col min="792" max="792" width="6.85546875" style="1" customWidth="1"/>
    <col min="793" max="793" width="7.28515625" style="1" customWidth="1"/>
    <col min="794" max="1024" width="9.140625" style="1"/>
    <col min="1025" max="1025" width="4" style="1" customWidth="1"/>
    <col min="1026" max="1026" width="2.140625" style="1" customWidth="1"/>
    <col min="1027" max="1028" width="10.140625" style="1" customWidth="1"/>
    <col min="1029" max="1029" width="9.7109375" style="1" customWidth="1"/>
    <col min="1030" max="1030" width="7.85546875" style="1" customWidth="1"/>
    <col min="1031" max="1031" width="3.5703125" style="1" customWidth="1"/>
    <col min="1032" max="1032" width="5" style="1" customWidth="1"/>
    <col min="1033" max="1033" width="0.85546875" style="1" customWidth="1"/>
    <col min="1034" max="1034" width="7.28515625" style="1" customWidth="1"/>
    <col min="1035" max="1035" width="7.85546875" style="1" customWidth="1"/>
    <col min="1036" max="1036" width="5.85546875" style="1" customWidth="1"/>
    <col min="1037" max="1037" width="2.5703125" style="1" customWidth="1"/>
    <col min="1038" max="1039" width="7.85546875" style="1" customWidth="1"/>
    <col min="1040" max="1040" width="3.5703125" style="1" customWidth="1"/>
    <col min="1041" max="1041" width="5" style="1" customWidth="1"/>
    <col min="1042" max="1043" width="7.85546875" style="1" customWidth="1"/>
    <col min="1044" max="1044" width="0.85546875" style="1" customWidth="1"/>
    <col min="1045" max="1045" width="5.42578125" style="1" customWidth="1"/>
    <col min="1046" max="1046" width="2.5703125" style="1" customWidth="1"/>
    <col min="1047" max="1047" width="7.85546875" style="1" customWidth="1"/>
    <col min="1048" max="1048" width="6.85546875" style="1" customWidth="1"/>
    <col min="1049" max="1049" width="7.28515625" style="1" customWidth="1"/>
    <col min="1050" max="1280" width="9.140625" style="1"/>
    <col min="1281" max="1281" width="4" style="1" customWidth="1"/>
    <col min="1282" max="1282" width="2.140625" style="1" customWidth="1"/>
    <col min="1283" max="1284" width="10.140625" style="1" customWidth="1"/>
    <col min="1285" max="1285" width="9.7109375" style="1" customWidth="1"/>
    <col min="1286" max="1286" width="7.85546875" style="1" customWidth="1"/>
    <col min="1287" max="1287" width="3.5703125" style="1" customWidth="1"/>
    <col min="1288" max="1288" width="5" style="1" customWidth="1"/>
    <col min="1289" max="1289" width="0.85546875" style="1" customWidth="1"/>
    <col min="1290" max="1290" width="7.28515625" style="1" customWidth="1"/>
    <col min="1291" max="1291" width="7.85546875" style="1" customWidth="1"/>
    <col min="1292" max="1292" width="5.85546875" style="1" customWidth="1"/>
    <col min="1293" max="1293" width="2.5703125" style="1" customWidth="1"/>
    <col min="1294" max="1295" width="7.85546875" style="1" customWidth="1"/>
    <col min="1296" max="1296" width="3.5703125" style="1" customWidth="1"/>
    <col min="1297" max="1297" width="5" style="1" customWidth="1"/>
    <col min="1298" max="1299" width="7.85546875" style="1" customWidth="1"/>
    <col min="1300" max="1300" width="0.85546875" style="1" customWidth="1"/>
    <col min="1301" max="1301" width="5.42578125" style="1" customWidth="1"/>
    <col min="1302" max="1302" width="2.5703125" style="1" customWidth="1"/>
    <col min="1303" max="1303" width="7.85546875" style="1" customWidth="1"/>
    <col min="1304" max="1304" width="6.85546875" style="1" customWidth="1"/>
    <col min="1305" max="1305" width="7.28515625" style="1" customWidth="1"/>
    <col min="1306" max="1536" width="9.140625" style="1"/>
    <col min="1537" max="1537" width="4" style="1" customWidth="1"/>
    <col min="1538" max="1538" width="2.140625" style="1" customWidth="1"/>
    <col min="1539" max="1540" width="10.140625" style="1" customWidth="1"/>
    <col min="1541" max="1541" width="9.7109375" style="1" customWidth="1"/>
    <col min="1542" max="1542" width="7.85546875" style="1" customWidth="1"/>
    <col min="1543" max="1543" width="3.5703125" style="1" customWidth="1"/>
    <col min="1544" max="1544" width="5" style="1" customWidth="1"/>
    <col min="1545" max="1545" width="0.85546875" style="1" customWidth="1"/>
    <col min="1546" max="1546" width="7.28515625" style="1" customWidth="1"/>
    <col min="1547" max="1547" width="7.85546875" style="1" customWidth="1"/>
    <col min="1548" max="1548" width="5.85546875" style="1" customWidth="1"/>
    <col min="1549" max="1549" width="2.5703125" style="1" customWidth="1"/>
    <col min="1550" max="1551" width="7.85546875" style="1" customWidth="1"/>
    <col min="1552" max="1552" width="3.5703125" style="1" customWidth="1"/>
    <col min="1553" max="1553" width="5" style="1" customWidth="1"/>
    <col min="1554" max="1555" width="7.85546875" style="1" customWidth="1"/>
    <col min="1556" max="1556" width="0.85546875" style="1" customWidth="1"/>
    <col min="1557" max="1557" width="5.42578125" style="1" customWidth="1"/>
    <col min="1558" max="1558" width="2.5703125" style="1" customWidth="1"/>
    <col min="1559" max="1559" width="7.85546875" style="1" customWidth="1"/>
    <col min="1560" max="1560" width="6.85546875" style="1" customWidth="1"/>
    <col min="1561" max="1561" width="7.28515625" style="1" customWidth="1"/>
    <col min="1562" max="1792" width="9.140625" style="1"/>
    <col min="1793" max="1793" width="4" style="1" customWidth="1"/>
    <col min="1794" max="1794" width="2.140625" style="1" customWidth="1"/>
    <col min="1795" max="1796" width="10.140625" style="1" customWidth="1"/>
    <col min="1797" max="1797" width="9.7109375" style="1" customWidth="1"/>
    <col min="1798" max="1798" width="7.85546875" style="1" customWidth="1"/>
    <col min="1799" max="1799" width="3.5703125" style="1" customWidth="1"/>
    <col min="1800" max="1800" width="5" style="1" customWidth="1"/>
    <col min="1801" max="1801" width="0.85546875" style="1" customWidth="1"/>
    <col min="1802" max="1802" width="7.28515625" style="1" customWidth="1"/>
    <col min="1803" max="1803" width="7.85546875" style="1" customWidth="1"/>
    <col min="1804" max="1804" width="5.85546875" style="1" customWidth="1"/>
    <col min="1805" max="1805" width="2.5703125" style="1" customWidth="1"/>
    <col min="1806" max="1807" width="7.85546875" style="1" customWidth="1"/>
    <col min="1808" max="1808" width="3.5703125" style="1" customWidth="1"/>
    <col min="1809" max="1809" width="5" style="1" customWidth="1"/>
    <col min="1810" max="1811" width="7.85546875" style="1" customWidth="1"/>
    <col min="1812" max="1812" width="0.85546875" style="1" customWidth="1"/>
    <col min="1813" max="1813" width="5.42578125" style="1" customWidth="1"/>
    <col min="1814" max="1814" width="2.5703125" style="1" customWidth="1"/>
    <col min="1815" max="1815" width="7.85546875" style="1" customWidth="1"/>
    <col min="1816" max="1816" width="6.85546875" style="1" customWidth="1"/>
    <col min="1817" max="1817" width="7.28515625" style="1" customWidth="1"/>
    <col min="1818" max="2048" width="9.140625" style="1"/>
    <col min="2049" max="2049" width="4" style="1" customWidth="1"/>
    <col min="2050" max="2050" width="2.140625" style="1" customWidth="1"/>
    <col min="2051" max="2052" width="10.140625" style="1" customWidth="1"/>
    <col min="2053" max="2053" width="9.7109375" style="1" customWidth="1"/>
    <col min="2054" max="2054" width="7.85546875" style="1" customWidth="1"/>
    <col min="2055" max="2055" width="3.5703125" style="1" customWidth="1"/>
    <col min="2056" max="2056" width="5" style="1" customWidth="1"/>
    <col min="2057" max="2057" width="0.85546875" style="1" customWidth="1"/>
    <col min="2058" max="2058" width="7.28515625" style="1" customWidth="1"/>
    <col min="2059" max="2059" width="7.85546875" style="1" customWidth="1"/>
    <col min="2060" max="2060" width="5.85546875" style="1" customWidth="1"/>
    <col min="2061" max="2061" width="2.5703125" style="1" customWidth="1"/>
    <col min="2062" max="2063" width="7.85546875" style="1" customWidth="1"/>
    <col min="2064" max="2064" width="3.5703125" style="1" customWidth="1"/>
    <col min="2065" max="2065" width="5" style="1" customWidth="1"/>
    <col min="2066" max="2067" width="7.85546875" style="1" customWidth="1"/>
    <col min="2068" max="2068" width="0.85546875" style="1" customWidth="1"/>
    <col min="2069" max="2069" width="5.42578125" style="1" customWidth="1"/>
    <col min="2070" max="2070" width="2.5703125" style="1" customWidth="1"/>
    <col min="2071" max="2071" width="7.85546875" style="1" customWidth="1"/>
    <col min="2072" max="2072" width="6.85546875" style="1" customWidth="1"/>
    <col min="2073" max="2073" width="7.28515625" style="1" customWidth="1"/>
    <col min="2074" max="2304" width="9.140625" style="1"/>
    <col min="2305" max="2305" width="4" style="1" customWidth="1"/>
    <col min="2306" max="2306" width="2.140625" style="1" customWidth="1"/>
    <col min="2307" max="2308" width="10.140625" style="1" customWidth="1"/>
    <col min="2309" max="2309" width="9.7109375" style="1" customWidth="1"/>
    <col min="2310" max="2310" width="7.85546875" style="1" customWidth="1"/>
    <col min="2311" max="2311" width="3.5703125" style="1" customWidth="1"/>
    <col min="2312" max="2312" width="5" style="1" customWidth="1"/>
    <col min="2313" max="2313" width="0.85546875" style="1" customWidth="1"/>
    <col min="2314" max="2314" width="7.28515625" style="1" customWidth="1"/>
    <col min="2315" max="2315" width="7.85546875" style="1" customWidth="1"/>
    <col min="2316" max="2316" width="5.85546875" style="1" customWidth="1"/>
    <col min="2317" max="2317" width="2.5703125" style="1" customWidth="1"/>
    <col min="2318" max="2319" width="7.85546875" style="1" customWidth="1"/>
    <col min="2320" max="2320" width="3.5703125" style="1" customWidth="1"/>
    <col min="2321" max="2321" width="5" style="1" customWidth="1"/>
    <col min="2322" max="2323" width="7.85546875" style="1" customWidth="1"/>
    <col min="2324" max="2324" width="0.85546875" style="1" customWidth="1"/>
    <col min="2325" max="2325" width="5.42578125" style="1" customWidth="1"/>
    <col min="2326" max="2326" width="2.5703125" style="1" customWidth="1"/>
    <col min="2327" max="2327" width="7.85546875" style="1" customWidth="1"/>
    <col min="2328" max="2328" width="6.85546875" style="1" customWidth="1"/>
    <col min="2329" max="2329" width="7.28515625" style="1" customWidth="1"/>
    <col min="2330" max="2560" width="9.140625" style="1"/>
    <col min="2561" max="2561" width="4" style="1" customWidth="1"/>
    <col min="2562" max="2562" width="2.140625" style="1" customWidth="1"/>
    <col min="2563" max="2564" width="10.140625" style="1" customWidth="1"/>
    <col min="2565" max="2565" width="9.7109375" style="1" customWidth="1"/>
    <col min="2566" max="2566" width="7.85546875" style="1" customWidth="1"/>
    <col min="2567" max="2567" width="3.5703125" style="1" customWidth="1"/>
    <col min="2568" max="2568" width="5" style="1" customWidth="1"/>
    <col min="2569" max="2569" width="0.85546875" style="1" customWidth="1"/>
    <col min="2570" max="2570" width="7.28515625" style="1" customWidth="1"/>
    <col min="2571" max="2571" width="7.85546875" style="1" customWidth="1"/>
    <col min="2572" max="2572" width="5.85546875" style="1" customWidth="1"/>
    <col min="2573" max="2573" width="2.5703125" style="1" customWidth="1"/>
    <col min="2574" max="2575" width="7.85546875" style="1" customWidth="1"/>
    <col min="2576" max="2576" width="3.5703125" style="1" customWidth="1"/>
    <col min="2577" max="2577" width="5" style="1" customWidth="1"/>
    <col min="2578" max="2579" width="7.85546875" style="1" customWidth="1"/>
    <col min="2580" max="2580" width="0.85546875" style="1" customWidth="1"/>
    <col min="2581" max="2581" width="5.42578125" style="1" customWidth="1"/>
    <col min="2582" max="2582" width="2.5703125" style="1" customWidth="1"/>
    <col min="2583" max="2583" width="7.85546875" style="1" customWidth="1"/>
    <col min="2584" max="2584" width="6.85546875" style="1" customWidth="1"/>
    <col min="2585" max="2585" width="7.28515625" style="1" customWidth="1"/>
    <col min="2586" max="2816" width="9.140625" style="1"/>
    <col min="2817" max="2817" width="4" style="1" customWidth="1"/>
    <col min="2818" max="2818" width="2.140625" style="1" customWidth="1"/>
    <col min="2819" max="2820" width="10.140625" style="1" customWidth="1"/>
    <col min="2821" max="2821" width="9.7109375" style="1" customWidth="1"/>
    <col min="2822" max="2822" width="7.85546875" style="1" customWidth="1"/>
    <col min="2823" max="2823" width="3.5703125" style="1" customWidth="1"/>
    <col min="2824" max="2824" width="5" style="1" customWidth="1"/>
    <col min="2825" max="2825" width="0.85546875" style="1" customWidth="1"/>
    <col min="2826" max="2826" width="7.28515625" style="1" customWidth="1"/>
    <col min="2827" max="2827" width="7.85546875" style="1" customWidth="1"/>
    <col min="2828" max="2828" width="5.85546875" style="1" customWidth="1"/>
    <col min="2829" max="2829" width="2.5703125" style="1" customWidth="1"/>
    <col min="2830" max="2831" width="7.85546875" style="1" customWidth="1"/>
    <col min="2832" max="2832" width="3.5703125" style="1" customWidth="1"/>
    <col min="2833" max="2833" width="5" style="1" customWidth="1"/>
    <col min="2834" max="2835" width="7.85546875" style="1" customWidth="1"/>
    <col min="2836" max="2836" width="0.85546875" style="1" customWidth="1"/>
    <col min="2837" max="2837" width="5.42578125" style="1" customWidth="1"/>
    <col min="2838" max="2838" width="2.5703125" style="1" customWidth="1"/>
    <col min="2839" max="2839" width="7.85546875" style="1" customWidth="1"/>
    <col min="2840" max="2840" width="6.85546875" style="1" customWidth="1"/>
    <col min="2841" max="2841" width="7.28515625" style="1" customWidth="1"/>
    <col min="2842" max="3072" width="9.140625" style="1"/>
    <col min="3073" max="3073" width="4" style="1" customWidth="1"/>
    <col min="3074" max="3074" width="2.140625" style="1" customWidth="1"/>
    <col min="3075" max="3076" width="10.140625" style="1" customWidth="1"/>
    <col min="3077" max="3077" width="9.7109375" style="1" customWidth="1"/>
    <col min="3078" max="3078" width="7.85546875" style="1" customWidth="1"/>
    <col min="3079" max="3079" width="3.5703125" style="1" customWidth="1"/>
    <col min="3080" max="3080" width="5" style="1" customWidth="1"/>
    <col min="3081" max="3081" width="0.85546875" style="1" customWidth="1"/>
    <col min="3082" max="3082" width="7.28515625" style="1" customWidth="1"/>
    <col min="3083" max="3083" width="7.85546875" style="1" customWidth="1"/>
    <col min="3084" max="3084" width="5.85546875" style="1" customWidth="1"/>
    <col min="3085" max="3085" width="2.5703125" style="1" customWidth="1"/>
    <col min="3086" max="3087" width="7.85546875" style="1" customWidth="1"/>
    <col min="3088" max="3088" width="3.5703125" style="1" customWidth="1"/>
    <col min="3089" max="3089" width="5" style="1" customWidth="1"/>
    <col min="3090" max="3091" width="7.85546875" style="1" customWidth="1"/>
    <col min="3092" max="3092" width="0.85546875" style="1" customWidth="1"/>
    <col min="3093" max="3093" width="5.42578125" style="1" customWidth="1"/>
    <col min="3094" max="3094" width="2.5703125" style="1" customWidth="1"/>
    <col min="3095" max="3095" width="7.85546875" style="1" customWidth="1"/>
    <col min="3096" max="3096" width="6.85546875" style="1" customWidth="1"/>
    <col min="3097" max="3097" width="7.28515625" style="1" customWidth="1"/>
    <col min="3098" max="3328" width="9.140625" style="1"/>
    <col min="3329" max="3329" width="4" style="1" customWidth="1"/>
    <col min="3330" max="3330" width="2.140625" style="1" customWidth="1"/>
    <col min="3331" max="3332" width="10.140625" style="1" customWidth="1"/>
    <col min="3333" max="3333" width="9.7109375" style="1" customWidth="1"/>
    <col min="3334" max="3334" width="7.85546875" style="1" customWidth="1"/>
    <col min="3335" max="3335" width="3.5703125" style="1" customWidth="1"/>
    <col min="3336" max="3336" width="5" style="1" customWidth="1"/>
    <col min="3337" max="3337" width="0.85546875" style="1" customWidth="1"/>
    <col min="3338" max="3338" width="7.28515625" style="1" customWidth="1"/>
    <col min="3339" max="3339" width="7.85546875" style="1" customWidth="1"/>
    <col min="3340" max="3340" width="5.85546875" style="1" customWidth="1"/>
    <col min="3341" max="3341" width="2.5703125" style="1" customWidth="1"/>
    <col min="3342" max="3343" width="7.85546875" style="1" customWidth="1"/>
    <col min="3344" max="3344" width="3.5703125" style="1" customWidth="1"/>
    <col min="3345" max="3345" width="5" style="1" customWidth="1"/>
    <col min="3346" max="3347" width="7.85546875" style="1" customWidth="1"/>
    <col min="3348" max="3348" width="0.85546875" style="1" customWidth="1"/>
    <col min="3349" max="3349" width="5.42578125" style="1" customWidth="1"/>
    <col min="3350" max="3350" width="2.5703125" style="1" customWidth="1"/>
    <col min="3351" max="3351" width="7.85546875" style="1" customWidth="1"/>
    <col min="3352" max="3352" width="6.85546875" style="1" customWidth="1"/>
    <col min="3353" max="3353" width="7.28515625" style="1" customWidth="1"/>
    <col min="3354" max="3584" width="9.140625" style="1"/>
    <col min="3585" max="3585" width="4" style="1" customWidth="1"/>
    <col min="3586" max="3586" width="2.140625" style="1" customWidth="1"/>
    <col min="3587" max="3588" width="10.140625" style="1" customWidth="1"/>
    <col min="3589" max="3589" width="9.7109375" style="1" customWidth="1"/>
    <col min="3590" max="3590" width="7.85546875" style="1" customWidth="1"/>
    <col min="3591" max="3591" width="3.5703125" style="1" customWidth="1"/>
    <col min="3592" max="3592" width="5" style="1" customWidth="1"/>
    <col min="3593" max="3593" width="0.85546875" style="1" customWidth="1"/>
    <col min="3594" max="3594" width="7.28515625" style="1" customWidth="1"/>
    <col min="3595" max="3595" width="7.85546875" style="1" customWidth="1"/>
    <col min="3596" max="3596" width="5.85546875" style="1" customWidth="1"/>
    <col min="3597" max="3597" width="2.5703125" style="1" customWidth="1"/>
    <col min="3598" max="3599" width="7.85546875" style="1" customWidth="1"/>
    <col min="3600" max="3600" width="3.5703125" style="1" customWidth="1"/>
    <col min="3601" max="3601" width="5" style="1" customWidth="1"/>
    <col min="3602" max="3603" width="7.85546875" style="1" customWidth="1"/>
    <col min="3604" max="3604" width="0.85546875" style="1" customWidth="1"/>
    <col min="3605" max="3605" width="5.42578125" style="1" customWidth="1"/>
    <col min="3606" max="3606" width="2.5703125" style="1" customWidth="1"/>
    <col min="3607" max="3607" width="7.85546875" style="1" customWidth="1"/>
    <col min="3608" max="3608" width="6.85546875" style="1" customWidth="1"/>
    <col min="3609" max="3609" width="7.28515625" style="1" customWidth="1"/>
    <col min="3610" max="3840" width="9.140625" style="1"/>
    <col min="3841" max="3841" width="4" style="1" customWidth="1"/>
    <col min="3842" max="3842" width="2.140625" style="1" customWidth="1"/>
    <col min="3843" max="3844" width="10.140625" style="1" customWidth="1"/>
    <col min="3845" max="3845" width="9.7109375" style="1" customWidth="1"/>
    <col min="3846" max="3846" width="7.85546875" style="1" customWidth="1"/>
    <col min="3847" max="3847" width="3.5703125" style="1" customWidth="1"/>
    <col min="3848" max="3848" width="5" style="1" customWidth="1"/>
    <col min="3849" max="3849" width="0.85546875" style="1" customWidth="1"/>
    <col min="3850" max="3850" width="7.28515625" style="1" customWidth="1"/>
    <col min="3851" max="3851" width="7.85546875" style="1" customWidth="1"/>
    <col min="3852" max="3852" width="5.85546875" style="1" customWidth="1"/>
    <col min="3853" max="3853" width="2.5703125" style="1" customWidth="1"/>
    <col min="3854" max="3855" width="7.85546875" style="1" customWidth="1"/>
    <col min="3856" max="3856" width="3.5703125" style="1" customWidth="1"/>
    <col min="3857" max="3857" width="5" style="1" customWidth="1"/>
    <col min="3858" max="3859" width="7.85546875" style="1" customWidth="1"/>
    <col min="3860" max="3860" width="0.85546875" style="1" customWidth="1"/>
    <col min="3861" max="3861" width="5.42578125" style="1" customWidth="1"/>
    <col min="3862" max="3862" width="2.5703125" style="1" customWidth="1"/>
    <col min="3863" max="3863" width="7.85546875" style="1" customWidth="1"/>
    <col min="3864" max="3864" width="6.85546875" style="1" customWidth="1"/>
    <col min="3865" max="3865" width="7.28515625" style="1" customWidth="1"/>
    <col min="3866" max="4096" width="9.140625" style="1"/>
    <col min="4097" max="4097" width="4" style="1" customWidth="1"/>
    <col min="4098" max="4098" width="2.140625" style="1" customWidth="1"/>
    <col min="4099" max="4100" width="10.140625" style="1" customWidth="1"/>
    <col min="4101" max="4101" width="9.7109375" style="1" customWidth="1"/>
    <col min="4102" max="4102" width="7.85546875" style="1" customWidth="1"/>
    <col min="4103" max="4103" width="3.5703125" style="1" customWidth="1"/>
    <col min="4104" max="4104" width="5" style="1" customWidth="1"/>
    <col min="4105" max="4105" width="0.85546875" style="1" customWidth="1"/>
    <col min="4106" max="4106" width="7.28515625" style="1" customWidth="1"/>
    <col min="4107" max="4107" width="7.85546875" style="1" customWidth="1"/>
    <col min="4108" max="4108" width="5.85546875" style="1" customWidth="1"/>
    <col min="4109" max="4109" width="2.5703125" style="1" customWidth="1"/>
    <col min="4110" max="4111" width="7.85546875" style="1" customWidth="1"/>
    <col min="4112" max="4112" width="3.5703125" style="1" customWidth="1"/>
    <col min="4113" max="4113" width="5" style="1" customWidth="1"/>
    <col min="4114" max="4115" width="7.85546875" style="1" customWidth="1"/>
    <col min="4116" max="4116" width="0.85546875" style="1" customWidth="1"/>
    <col min="4117" max="4117" width="5.42578125" style="1" customWidth="1"/>
    <col min="4118" max="4118" width="2.5703125" style="1" customWidth="1"/>
    <col min="4119" max="4119" width="7.85546875" style="1" customWidth="1"/>
    <col min="4120" max="4120" width="6.85546875" style="1" customWidth="1"/>
    <col min="4121" max="4121" width="7.28515625" style="1" customWidth="1"/>
    <col min="4122" max="4352" width="9.140625" style="1"/>
    <col min="4353" max="4353" width="4" style="1" customWidth="1"/>
    <col min="4354" max="4354" width="2.140625" style="1" customWidth="1"/>
    <col min="4355" max="4356" width="10.140625" style="1" customWidth="1"/>
    <col min="4357" max="4357" width="9.7109375" style="1" customWidth="1"/>
    <col min="4358" max="4358" width="7.85546875" style="1" customWidth="1"/>
    <col min="4359" max="4359" width="3.5703125" style="1" customWidth="1"/>
    <col min="4360" max="4360" width="5" style="1" customWidth="1"/>
    <col min="4361" max="4361" width="0.85546875" style="1" customWidth="1"/>
    <col min="4362" max="4362" width="7.28515625" style="1" customWidth="1"/>
    <col min="4363" max="4363" width="7.85546875" style="1" customWidth="1"/>
    <col min="4364" max="4364" width="5.85546875" style="1" customWidth="1"/>
    <col min="4365" max="4365" width="2.5703125" style="1" customWidth="1"/>
    <col min="4366" max="4367" width="7.85546875" style="1" customWidth="1"/>
    <col min="4368" max="4368" width="3.5703125" style="1" customWidth="1"/>
    <col min="4369" max="4369" width="5" style="1" customWidth="1"/>
    <col min="4370" max="4371" width="7.85546875" style="1" customWidth="1"/>
    <col min="4372" max="4372" width="0.85546875" style="1" customWidth="1"/>
    <col min="4373" max="4373" width="5.42578125" style="1" customWidth="1"/>
    <col min="4374" max="4374" width="2.5703125" style="1" customWidth="1"/>
    <col min="4375" max="4375" width="7.85546875" style="1" customWidth="1"/>
    <col min="4376" max="4376" width="6.85546875" style="1" customWidth="1"/>
    <col min="4377" max="4377" width="7.28515625" style="1" customWidth="1"/>
    <col min="4378" max="4608" width="9.140625" style="1"/>
    <col min="4609" max="4609" width="4" style="1" customWidth="1"/>
    <col min="4610" max="4610" width="2.140625" style="1" customWidth="1"/>
    <col min="4611" max="4612" width="10.140625" style="1" customWidth="1"/>
    <col min="4613" max="4613" width="9.7109375" style="1" customWidth="1"/>
    <col min="4614" max="4614" width="7.85546875" style="1" customWidth="1"/>
    <col min="4615" max="4615" width="3.5703125" style="1" customWidth="1"/>
    <col min="4616" max="4616" width="5" style="1" customWidth="1"/>
    <col min="4617" max="4617" width="0.85546875" style="1" customWidth="1"/>
    <col min="4618" max="4618" width="7.28515625" style="1" customWidth="1"/>
    <col min="4619" max="4619" width="7.85546875" style="1" customWidth="1"/>
    <col min="4620" max="4620" width="5.85546875" style="1" customWidth="1"/>
    <col min="4621" max="4621" width="2.5703125" style="1" customWidth="1"/>
    <col min="4622" max="4623" width="7.85546875" style="1" customWidth="1"/>
    <col min="4624" max="4624" width="3.5703125" style="1" customWidth="1"/>
    <col min="4625" max="4625" width="5" style="1" customWidth="1"/>
    <col min="4626" max="4627" width="7.85546875" style="1" customWidth="1"/>
    <col min="4628" max="4628" width="0.85546875" style="1" customWidth="1"/>
    <col min="4629" max="4629" width="5.42578125" style="1" customWidth="1"/>
    <col min="4630" max="4630" width="2.5703125" style="1" customWidth="1"/>
    <col min="4631" max="4631" width="7.85546875" style="1" customWidth="1"/>
    <col min="4632" max="4632" width="6.85546875" style="1" customWidth="1"/>
    <col min="4633" max="4633" width="7.28515625" style="1" customWidth="1"/>
    <col min="4634" max="4864" width="9.140625" style="1"/>
    <col min="4865" max="4865" width="4" style="1" customWidth="1"/>
    <col min="4866" max="4866" width="2.140625" style="1" customWidth="1"/>
    <col min="4867" max="4868" width="10.140625" style="1" customWidth="1"/>
    <col min="4869" max="4869" width="9.7109375" style="1" customWidth="1"/>
    <col min="4870" max="4870" width="7.85546875" style="1" customWidth="1"/>
    <col min="4871" max="4871" width="3.5703125" style="1" customWidth="1"/>
    <col min="4872" max="4872" width="5" style="1" customWidth="1"/>
    <col min="4873" max="4873" width="0.85546875" style="1" customWidth="1"/>
    <col min="4874" max="4874" width="7.28515625" style="1" customWidth="1"/>
    <col min="4875" max="4875" width="7.85546875" style="1" customWidth="1"/>
    <col min="4876" max="4876" width="5.85546875" style="1" customWidth="1"/>
    <col min="4877" max="4877" width="2.5703125" style="1" customWidth="1"/>
    <col min="4878" max="4879" width="7.85546875" style="1" customWidth="1"/>
    <col min="4880" max="4880" width="3.5703125" style="1" customWidth="1"/>
    <col min="4881" max="4881" width="5" style="1" customWidth="1"/>
    <col min="4882" max="4883" width="7.85546875" style="1" customWidth="1"/>
    <col min="4884" max="4884" width="0.85546875" style="1" customWidth="1"/>
    <col min="4885" max="4885" width="5.42578125" style="1" customWidth="1"/>
    <col min="4886" max="4886" width="2.5703125" style="1" customWidth="1"/>
    <col min="4887" max="4887" width="7.85546875" style="1" customWidth="1"/>
    <col min="4888" max="4888" width="6.85546875" style="1" customWidth="1"/>
    <col min="4889" max="4889" width="7.28515625" style="1" customWidth="1"/>
    <col min="4890" max="5120" width="9.140625" style="1"/>
    <col min="5121" max="5121" width="4" style="1" customWidth="1"/>
    <col min="5122" max="5122" width="2.140625" style="1" customWidth="1"/>
    <col min="5123" max="5124" width="10.140625" style="1" customWidth="1"/>
    <col min="5125" max="5125" width="9.7109375" style="1" customWidth="1"/>
    <col min="5126" max="5126" width="7.85546875" style="1" customWidth="1"/>
    <col min="5127" max="5127" width="3.5703125" style="1" customWidth="1"/>
    <col min="5128" max="5128" width="5" style="1" customWidth="1"/>
    <col min="5129" max="5129" width="0.85546875" style="1" customWidth="1"/>
    <col min="5130" max="5130" width="7.28515625" style="1" customWidth="1"/>
    <col min="5131" max="5131" width="7.85546875" style="1" customWidth="1"/>
    <col min="5132" max="5132" width="5.85546875" style="1" customWidth="1"/>
    <col min="5133" max="5133" width="2.5703125" style="1" customWidth="1"/>
    <col min="5134" max="5135" width="7.85546875" style="1" customWidth="1"/>
    <col min="5136" max="5136" width="3.5703125" style="1" customWidth="1"/>
    <col min="5137" max="5137" width="5" style="1" customWidth="1"/>
    <col min="5138" max="5139" width="7.85546875" style="1" customWidth="1"/>
    <col min="5140" max="5140" width="0.85546875" style="1" customWidth="1"/>
    <col min="5141" max="5141" width="5.42578125" style="1" customWidth="1"/>
    <col min="5142" max="5142" width="2.5703125" style="1" customWidth="1"/>
    <col min="5143" max="5143" width="7.85546875" style="1" customWidth="1"/>
    <col min="5144" max="5144" width="6.85546875" style="1" customWidth="1"/>
    <col min="5145" max="5145" width="7.28515625" style="1" customWidth="1"/>
    <col min="5146" max="5376" width="9.140625" style="1"/>
    <col min="5377" max="5377" width="4" style="1" customWidth="1"/>
    <col min="5378" max="5378" width="2.140625" style="1" customWidth="1"/>
    <col min="5379" max="5380" width="10.140625" style="1" customWidth="1"/>
    <col min="5381" max="5381" width="9.7109375" style="1" customWidth="1"/>
    <col min="5382" max="5382" width="7.85546875" style="1" customWidth="1"/>
    <col min="5383" max="5383" width="3.5703125" style="1" customWidth="1"/>
    <col min="5384" max="5384" width="5" style="1" customWidth="1"/>
    <col min="5385" max="5385" width="0.85546875" style="1" customWidth="1"/>
    <col min="5386" max="5386" width="7.28515625" style="1" customWidth="1"/>
    <col min="5387" max="5387" width="7.85546875" style="1" customWidth="1"/>
    <col min="5388" max="5388" width="5.85546875" style="1" customWidth="1"/>
    <col min="5389" max="5389" width="2.5703125" style="1" customWidth="1"/>
    <col min="5390" max="5391" width="7.85546875" style="1" customWidth="1"/>
    <col min="5392" max="5392" width="3.5703125" style="1" customWidth="1"/>
    <col min="5393" max="5393" width="5" style="1" customWidth="1"/>
    <col min="5394" max="5395" width="7.85546875" style="1" customWidth="1"/>
    <col min="5396" max="5396" width="0.85546875" style="1" customWidth="1"/>
    <col min="5397" max="5397" width="5.42578125" style="1" customWidth="1"/>
    <col min="5398" max="5398" width="2.5703125" style="1" customWidth="1"/>
    <col min="5399" max="5399" width="7.85546875" style="1" customWidth="1"/>
    <col min="5400" max="5400" width="6.85546875" style="1" customWidth="1"/>
    <col min="5401" max="5401" width="7.28515625" style="1" customWidth="1"/>
    <col min="5402" max="5632" width="9.140625" style="1"/>
    <col min="5633" max="5633" width="4" style="1" customWidth="1"/>
    <col min="5634" max="5634" width="2.140625" style="1" customWidth="1"/>
    <col min="5635" max="5636" width="10.140625" style="1" customWidth="1"/>
    <col min="5637" max="5637" width="9.7109375" style="1" customWidth="1"/>
    <col min="5638" max="5638" width="7.85546875" style="1" customWidth="1"/>
    <col min="5639" max="5639" width="3.5703125" style="1" customWidth="1"/>
    <col min="5640" max="5640" width="5" style="1" customWidth="1"/>
    <col min="5641" max="5641" width="0.85546875" style="1" customWidth="1"/>
    <col min="5642" max="5642" width="7.28515625" style="1" customWidth="1"/>
    <col min="5643" max="5643" width="7.85546875" style="1" customWidth="1"/>
    <col min="5644" max="5644" width="5.85546875" style="1" customWidth="1"/>
    <col min="5645" max="5645" width="2.5703125" style="1" customWidth="1"/>
    <col min="5646" max="5647" width="7.85546875" style="1" customWidth="1"/>
    <col min="5648" max="5648" width="3.5703125" style="1" customWidth="1"/>
    <col min="5649" max="5649" width="5" style="1" customWidth="1"/>
    <col min="5650" max="5651" width="7.85546875" style="1" customWidth="1"/>
    <col min="5652" max="5652" width="0.85546875" style="1" customWidth="1"/>
    <col min="5653" max="5653" width="5.42578125" style="1" customWidth="1"/>
    <col min="5654" max="5654" width="2.5703125" style="1" customWidth="1"/>
    <col min="5655" max="5655" width="7.85546875" style="1" customWidth="1"/>
    <col min="5656" max="5656" width="6.85546875" style="1" customWidth="1"/>
    <col min="5657" max="5657" width="7.28515625" style="1" customWidth="1"/>
    <col min="5658" max="5888" width="9.140625" style="1"/>
    <col min="5889" max="5889" width="4" style="1" customWidth="1"/>
    <col min="5890" max="5890" width="2.140625" style="1" customWidth="1"/>
    <col min="5891" max="5892" width="10.140625" style="1" customWidth="1"/>
    <col min="5893" max="5893" width="9.7109375" style="1" customWidth="1"/>
    <col min="5894" max="5894" width="7.85546875" style="1" customWidth="1"/>
    <col min="5895" max="5895" width="3.5703125" style="1" customWidth="1"/>
    <col min="5896" max="5896" width="5" style="1" customWidth="1"/>
    <col min="5897" max="5897" width="0.85546875" style="1" customWidth="1"/>
    <col min="5898" max="5898" width="7.28515625" style="1" customWidth="1"/>
    <col min="5899" max="5899" width="7.85546875" style="1" customWidth="1"/>
    <col min="5900" max="5900" width="5.85546875" style="1" customWidth="1"/>
    <col min="5901" max="5901" width="2.5703125" style="1" customWidth="1"/>
    <col min="5902" max="5903" width="7.85546875" style="1" customWidth="1"/>
    <col min="5904" max="5904" width="3.5703125" style="1" customWidth="1"/>
    <col min="5905" max="5905" width="5" style="1" customWidth="1"/>
    <col min="5906" max="5907" width="7.85546875" style="1" customWidth="1"/>
    <col min="5908" max="5908" width="0.85546875" style="1" customWidth="1"/>
    <col min="5909" max="5909" width="5.42578125" style="1" customWidth="1"/>
    <col min="5910" max="5910" width="2.5703125" style="1" customWidth="1"/>
    <col min="5911" max="5911" width="7.85546875" style="1" customWidth="1"/>
    <col min="5912" max="5912" width="6.85546875" style="1" customWidth="1"/>
    <col min="5913" max="5913" width="7.28515625" style="1" customWidth="1"/>
    <col min="5914" max="6144" width="9.140625" style="1"/>
    <col min="6145" max="6145" width="4" style="1" customWidth="1"/>
    <col min="6146" max="6146" width="2.140625" style="1" customWidth="1"/>
    <col min="6147" max="6148" width="10.140625" style="1" customWidth="1"/>
    <col min="6149" max="6149" width="9.7109375" style="1" customWidth="1"/>
    <col min="6150" max="6150" width="7.85546875" style="1" customWidth="1"/>
    <col min="6151" max="6151" width="3.5703125" style="1" customWidth="1"/>
    <col min="6152" max="6152" width="5" style="1" customWidth="1"/>
    <col min="6153" max="6153" width="0.85546875" style="1" customWidth="1"/>
    <col min="6154" max="6154" width="7.28515625" style="1" customWidth="1"/>
    <col min="6155" max="6155" width="7.85546875" style="1" customWidth="1"/>
    <col min="6156" max="6156" width="5.85546875" style="1" customWidth="1"/>
    <col min="6157" max="6157" width="2.5703125" style="1" customWidth="1"/>
    <col min="6158" max="6159" width="7.85546875" style="1" customWidth="1"/>
    <col min="6160" max="6160" width="3.5703125" style="1" customWidth="1"/>
    <col min="6161" max="6161" width="5" style="1" customWidth="1"/>
    <col min="6162" max="6163" width="7.85546875" style="1" customWidth="1"/>
    <col min="6164" max="6164" width="0.85546875" style="1" customWidth="1"/>
    <col min="6165" max="6165" width="5.42578125" style="1" customWidth="1"/>
    <col min="6166" max="6166" width="2.5703125" style="1" customWidth="1"/>
    <col min="6167" max="6167" width="7.85546875" style="1" customWidth="1"/>
    <col min="6168" max="6168" width="6.85546875" style="1" customWidth="1"/>
    <col min="6169" max="6169" width="7.28515625" style="1" customWidth="1"/>
    <col min="6170" max="6400" width="9.140625" style="1"/>
    <col min="6401" max="6401" width="4" style="1" customWidth="1"/>
    <col min="6402" max="6402" width="2.140625" style="1" customWidth="1"/>
    <col min="6403" max="6404" width="10.140625" style="1" customWidth="1"/>
    <col min="6405" max="6405" width="9.7109375" style="1" customWidth="1"/>
    <col min="6406" max="6406" width="7.85546875" style="1" customWidth="1"/>
    <col min="6407" max="6407" width="3.5703125" style="1" customWidth="1"/>
    <col min="6408" max="6408" width="5" style="1" customWidth="1"/>
    <col min="6409" max="6409" width="0.85546875" style="1" customWidth="1"/>
    <col min="6410" max="6410" width="7.28515625" style="1" customWidth="1"/>
    <col min="6411" max="6411" width="7.85546875" style="1" customWidth="1"/>
    <col min="6412" max="6412" width="5.85546875" style="1" customWidth="1"/>
    <col min="6413" max="6413" width="2.5703125" style="1" customWidth="1"/>
    <col min="6414" max="6415" width="7.85546875" style="1" customWidth="1"/>
    <col min="6416" max="6416" width="3.5703125" style="1" customWidth="1"/>
    <col min="6417" max="6417" width="5" style="1" customWidth="1"/>
    <col min="6418" max="6419" width="7.85546875" style="1" customWidth="1"/>
    <col min="6420" max="6420" width="0.85546875" style="1" customWidth="1"/>
    <col min="6421" max="6421" width="5.42578125" style="1" customWidth="1"/>
    <col min="6422" max="6422" width="2.5703125" style="1" customWidth="1"/>
    <col min="6423" max="6423" width="7.85546875" style="1" customWidth="1"/>
    <col min="6424" max="6424" width="6.85546875" style="1" customWidth="1"/>
    <col min="6425" max="6425" width="7.28515625" style="1" customWidth="1"/>
    <col min="6426" max="6656" width="9.140625" style="1"/>
    <col min="6657" max="6657" width="4" style="1" customWidth="1"/>
    <col min="6658" max="6658" width="2.140625" style="1" customWidth="1"/>
    <col min="6659" max="6660" width="10.140625" style="1" customWidth="1"/>
    <col min="6661" max="6661" width="9.7109375" style="1" customWidth="1"/>
    <col min="6662" max="6662" width="7.85546875" style="1" customWidth="1"/>
    <col min="6663" max="6663" width="3.5703125" style="1" customWidth="1"/>
    <col min="6664" max="6664" width="5" style="1" customWidth="1"/>
    <col min="6665" max="6665" width="0.85546875" style="1" customWidth="1"/>
    <col min="6666" max="6666" width="7.28515625" style="1" customWidth="1"/>
    <col min="6667" max="6667" width="7.85546875" style="1" customWidth="1"/>
    <col min="6668" max="6668" width="5.85546875" style="1" customWidth="1"/>
    <col min="6669" max="6669" width="2.5703125" style="1" customWidth="1"/>
    <col min="6670" max="6671" width="7.85546875" style="1" customWidth="1"/>
    <col min="6672" max="6672" width="3.5703125" style="1" customWidth="1"/>
    <col min="6673" max="6673" width="5" style="1" customWidth="1"/>
    <col min="6674" max="6675" width="7.85546875" style="1" customWidth="1"/>
    <col min="6676" max="6676" width="0.85546875" style="1" customWidth="1"/>
    <col min="6677" max="6677" width="5.42578125" style="1" customWidth="1"/>
    <col min="6678" max="6678" width="2.5703125" style="1" customWidth="1"/>
    <col min="6679" max="6679" width="7.85546875" style="1" customWidth="1"/>
    <col min="6680" max="6680" width="6.85546875" style="1" customWidth="1"/>
    <col min="6681" max="6681" width="7.28515625" style="1" customWidth="1"/>
    <col min="6682" max="6912" width="9.140625" style="1"/>
    <col min="6913" max="6913" width="4" style="1" customWidth="1"/>
    <col min="6914" max="6914" width="2.140625" style="1" customWidth="1"/>
    <col min="6915" max="6916" width="10.140625" style="1" customWidth="1"/>
    <col min="6917" max="6917" width="9.7109375" style="1" customWidth="1"/>
    <col min="6918" max="6918" width="7.85546875" style="1" customWidth="1"/>
    <col min="6919" max="6919" width="3.5703125" style="1" customWidth="1"/>
    <col min="6920" max="6920" width="5" style="1" customWidth="1"/>
    <col min="6921" max="6921" width="0.85546875" style="1" customWidth="1"/>
    <col min="6922" max="6922" width="7.28515625" style="1" customWidth="1"/>
    <col min="6923" max="6923" width="7.85546875" style="1" customWidth="1"/>
    <col min="6924" max="6924" width="5.85546875" style="1" customWidth="1"/>
    <col min="6925" max="6925" width="2.5703125" style="1" customWidth="1"/>
    <col min="6926" max="6927" width="7.85546875" style="1" customWidth="1"/>
    <col min="6928" max="6928" width="3.5703125" style="1" customWidth="1"/>
    <col min="6929" max="6929" width="5" style="1" customWidth="1"/>
    <col min="6930" max="6931" width="7.85546875" style="1" customWidth="1"/>
    <col min="6932" max="6932" width="0.85546875" style="1" customWidth="1"/>
    <col min="6933" max="6933" width="5.42578125" style="1" customWidth="1"/>
    <col min="6934" max="6934" width="2.5703125" style="1" customWidth="1"/>
    <col min="6935" max="6935" width="7.85546875" style="1" customWidth="1"/>
    <col min="6936" max="6936" width="6.85546875" style="1" customWidth="1"/>
    <col min="6937" max="6937" width="7.28515625" style="1" customWidth="1"/>
    <col min="6938" max="7168" width="9.140625" style="1"/>
    <col min="7169" max="7169" width="4" style="1" customWidth="1"/>
    <col min="7170" max="7170" width="2.140625" style="1" customWidth="1"/>
    <col min="7171" max="7172" width="10.140625" style="1" customWidth="1"/>
    <col min="7173" max="7173" width="9.7109375" style="1" customWidth="1"/>
    <col min="7174" max="7174" width="7.85546875" style="1" customWidth="1"/>
    <col min="7175" max="7175" width="3.5703125" style="1" customWidth="1"/>
    <col min="7176" max="7176" width="5" style="1" customWidth="1"/>
    <col min="7177" max="7177" width="0.85546875" style="1" customWidth="1"/>
    <col min="7178" max="7178" width="7.28515625" style="1" customWidth="1"/>
    <col min="7179" max="7179" width="7.85546875" style="1" customWidth="1"/>
    <col min="7180" max="7180" width="5.85546875" style="1" customWidth="1"/>
    <col min="7181" max="7181" width="2.5703125" style="1" customWidth="1"/>
    <col min="7182" max="7183" width="7.85546875" style="1" customWidth="1"/>
    <col min="7184" max="7184" width="3.5703125" style="1" customWidth="1"/>
    <col min="7185" max="7185" width="5" style="1" customWidth="1"/>
    <col min="7186" max="7187" width="7.85546875" style="1" customWidth="1"/>
    <col min="7188" max="7188" width="0.85546875" style="1" customWidth="1"/>
    <col min="7189" max="7189" width="5.42578125" style="1" customWidth="1"/>
    <col min="7190" max="7190" width="2.5703125" style="1" customWidth="1"/>
    <col min="7191" max="7191" width="7.85546875" style="1" customWidth="1"/>
    <col min="7192" max="7192" width="6.85546875" style="1" customWidth="1"/>
    <col min="7193" max="7193" width="7.28515625" style="1" customWidth="1"/>
    <col min="7194" max="7424" width="9.140625" style="1"/>
    <col min="7425" max="7425" width="4" style="1" customWidth="1"/>
    <col min="7426" max="7426" width="2.140625" style="1" customWidth="1"/>
    <col min="7427" max="7428" width="10.140625" style="1" customWidth="1"/>
    <col min="7429" max="7429" width="9.7109375" style="1" customWidth="1"/>
    <col min="7430" max="7430" width="7.85546875" style="1" customWidth="1"/>
    <col min="7431" max="7431" width="3.5703125" style="1" customWidth="1"/>
    <col min="7432" max="7432" width="5" style="1" customWidth="1"/>
    <col min="7433" max="7433" width="0.85546875" style="1" customWidth="1"/>
    <col min="7434" max="7434" width="7.28515625" style="1" customWidth="1"/>
    <col min="7435" max="7435" width="7.85546875" style="1" customWidth="1"/>
    <col min="7436" max="7436" width="5.85546875" style="1" customWidth="1"/>
    <col min="7437" max="7437" width="2.5703125" style="1" customWidth="1"/>
    <col min="7438" max="7439" width="7.85546875" style="1" customWidth="1"/>
    <col min="7440" max="7440" width="3.5703125" style="1" customWidth="1"/>
    <col min="7441" max="7441" width="5" style="1" customWidth="1"/>
    <col min="7442" max="7443" width="7.85546875" style="1" customWidth="1"/>
    <col min="7444" max="7444" width="0.85546875" style="1" customWidth="1"/>
    <col min="7445" max="7445" width="5.42578125" style="1" customWidth="1"/>
    <col min="7446" max="7446" width="2.5703125" style="1" customWidth="1"/>
    <col min="7447" max="7447" width="7.85546875" style="1" customWidth="1"/>
    <col min="7448" max="7448" width="6.85546875" style="1" customWidth="1"/>
    <col min="7449" max="7449" width="7.28515625" style="1" customWidth="1"/>
    <col min="7450" max="7680" width="9.140625" style="1"/>
    <col min="7681" max="7681" width="4" style="1" customWidth="1"/>
    <col min="7682" max="7682" width="2.140625" style="1" customWidth="1"/>
    <col min="7683" max="7684" width="10.140625" style="1" customWidth="1"/>
    <col min="7685" max="7685" width="9.7109375" style="1" customWidth="1"/>
    <col min="7686" max="7686" width="7.85546875" style="1" customWidth="1"/>
    <col min="7687" max="7687" width="3.5703125" style="1" customWidth="1"/>
    <col min="7688" max="7688" width="5" style="1" customWidth="1"/>
    <col min="7689" max="7689" width="0.85546875" style="1" customWidth="1"/>
    <col min="7690" max="7690" width="7.28515625" style="1" customWidth="1"/>
    <col min="7691" max="7691" width="7.85546875" style="1" customWidth="1"/>
    <col min="7692" max="7692" width="5.85546875" style="1" customWidth="1"/>
    <col min="7693" max="7693" width="2.5703125" style="1" customWidth="1"/>
    <col min="7694" max="7695" width="7.85546875" style="1" customWidth="1"/>
    <col min="7696" max="7696" width="3.5703125" style="1" customWidth="1"/>
    <col min="7697" max="7697" width="5" style="1" customWidth="1"/>
    <col min="7698" max="7699" width="7.85546875" style="1" customWidth="1"/>
    <col min="7700" max="7700" width="0.85546875" style="1" customWidth="1"/>
    <col min="7701" max="7701" width="5.42578125" style="1" customWidth="1"/>
    <col min="7702" max="7702" width="2.5703125" style="1" customWidth="1"/>
    <col min="7703" max="7703" width="7.85546875" style="1" customWidth="1"/>
    <col min="7704" max="7704" width="6.85546875" style="1" customWidth="1"/>
    <col min="7705" max="7705" width="7.28515625" style="1" customWidth="1"/>
    <col min="7706" max="7936" width="9.140625" style="1"/>
    <col min="7937" max="7937" width="4" style="1" customWidth="1"/>
    <col min="7938" max="7938" width="2.140625" style="1" customWidth="1"/>
    <col min="7939" max="7940" width="10.140625" style="1" customWidth="1"/>
    <col min="7941" max="7941" width="9.7109375" style="1" customWidth="1"/>
    <col min="7942" max="7942" width="7.85546875" style="1" customWidth="1"/>
    <col min="7943" max="7943" width="3.5703125" style="1" customWidth="1"/>
    <col min="7944" max="7944" width="5" style="1" customWidth="1"/>
    <col min="7945" max="7945" width="0.85546875" style="1" customWidth="1"/>
    <col min="7946" max="7946" width="7.28515625" style="1" customWidth="1"/>
    <col min="7947" max="7947" width="7.85546875" style="1" customWidth="1"/>
    <col min="7948" max="7948" width="5.85546875" style="1" customWidth="1"/>
    <col min="7949" max="7949" width="2.5703125" style="1" customWidth="1"/>
    <col min="7950" max="7951" width="7.85546875" style="1" customWidth="1"/>
    <col min="7952" max="7952" width="3.5703125" style="1" customWidth="1"/>
    <col min="7953" max="7953" width="5" style="1" customWidth="1"/>
    <col min="7954" max="7955" width="7.85546875" style="1" customWidth="1"/>
    <col min="7956" max="7956" width="0.85546875" style="1" customWidth="1"/>
    <col min="7957" max="7957" width="5.42578125" style="1" customWidth="1"/>
    <col min="7958" max="7958" width="2.5703125" style="1" customWidth="1"/>
    <col min="7959" max="7959" width="7.85546875" style="1" customWidth="1"/>
    <col min="7960" max="7960" width="6.85546875" style="1" customWidth="1"/>
    <col min="7961" max="7961" width="7.28515625" style="1" customWidth="1"/>
    <col min="7962" max="8192" width="9.140625" style="1"/>
    <col min="8193" max="8193" width="4" style="1" customWidth="1"/>
    <col min="8194" max="8194" width="2.140625" style="1" customWidth="1"/>
    <col min="8195" max="8196" width="10.140625" style="1" customWidth="1"/>
    <col min="8197" max="8197" width="9.7109375" style="1" customWidth="1"/>
    <col min="8198" max="8198" width="7.85546875" style="1" customWidth="1"/>
    <col min="8199" max="8199" width="3.5703125" style="1" customWidth="1"/>
    <col min="8200" max="8200" width="5" style="1" customWidth="1"/>
    <col min="8201" max="8201" width="0.85546875" style="1" customWidth="1"/>
    <col min="8202" max="8202" width="7.28515625" style="1" customWidth="1"/>
    <col min="8203" max="8203" width="7.85546875" style="1" customWidth="1"/>
    <col min="8204" max="8204" width="5.85546875" style="1" customWidth="1"/>
    <col min="8205" max="8205" width="2.5703125" style="1" customWidth="1"/>
    <col min="8206" max="8207" width="7.85546875" style="1" customWidth="1"/>
    <col min="8208" max="8208" width="3.5703125" style="1" customWidth="1"/>
    <col min="8209" max="8209" width="5" style="1" customWidth="1"/>
    <col min="8210" max="8211" width="7.85546875" style="1" customWidth="1"/>
    <col min="8212" max="8212" width="0.85546875" style="1" customWidth="1"/>
    <col min="8213" max="8213" width="5.42578125" style="1" customWidth="1"/>
    <col min="8214" max="8214" width="2.5703125" style="1" customWidth="1"/>
    <col min="8215" max="8215" width="7.85546875" style="1" customWidth="1"/>
    <col min="8216" max="8216" width="6.85546875" style="1" customWidth="1"/>
    <col min="8217" max="8217" width="7.28515625" style="1" customWidth="1"/>
    <col min="8218" max="8448" width="9.140625" style="1"/>
    <col min="8449" max="8449" width="4" style="1" customWidth="1"/>
    <col min="8450" max="8450" width="2.140625" style="1" customWidth="1"/>
    <col min="8451" max="8452" width="10.140625" style="1" customWidth="1"/>
    <col min="8453" max="8453" width="9.7109375" style="1" customWidth="1"/>
    <col min="8454" max="8454" width="7.85546875" style="1" customWidth="1"/>
    <col min="8455" max="8455" width="3.5703125" style="1" customWidth="1"/>
    <col min="8456" max="8456" width="5" style="1" customWidth="1"/>
    <col min="8457" max="8457" width="0.85546875" style="1" customWidth="1"/>
    <col min="8458" max="8458" width="7.28515625" style="1" customWidth="1"/>
    <col min="8459" max="8459" width="7.85546875" style="1" customWidth="1"/>
    <col min="8460" max="8460" width="5.85546875" style="1" customWidth="1"/>
    <col min="8461" max="8461" width="2.5703125" style="1" customWidth="1"/>
    <col min="8462" max="8463" width="7.85546875" style="1" customWidth="1"/>
    <col min="8464" max="8464" width="3.5703125" style="1" customWidth="1"/>
    <col min="8465" max="8465" width="5" style="1" customWidth="1"/>
    <col min="8466" max="8467" width="7.85546875" style="1" customWidth="1"/>
    <col min="8468" max="8468" width="0.85546875" style="1" customWidth="1"/>
    <col min="8469" max="8469" width="5.42578125" style="1" customWidth="1"/>
    <col min="8470" max="8470" width="2.5703125" style="1" customWidth="1"/>
    <col min="8471" max="8471" width="7.85546875" style="1" customWidth="1"/>
    <col min="8472" max="8472" width="6.85546875" style="1" customWidth="1"/>
    <col min="8473" max="8473" width="7.28515625" style="1" customWidth="1"/>
    <col min="8474" max="8704" width="9.140625" style="1"/>
    <col min="8705" max="8705" width="4" style="1" customWidth="1"/>
    <col min="8706" max="8706" width="2.140625" style="1" customWidth="1"/>
    <col min="8707" max="8708" width="10.140625" style="1" customWidth="1"/>
    <col min="8709" max="8709" width="9.7109375" style="1" customWidth="1"/>
    <col min="8710" max="8710" width="7.85546875" style="1" customWidth="1"/>
    <col min="8711" max="8711" width="3.5703125" style="1" customWidth="1"/>
    <col min="8712" max="8712" width="5" style="1" customWidth="1"/>
    <col min="8713" max="8713" width="0.85546875" style="1" customWidth="1"/>
    <col min="8714" max="8714" width="7.28515625" style="1" customWidth="1"/>
    <col min="8715" max="8715" width="7.85546875" style="1" customWidth="1"/>
    <col min="8716" max="8716" width="5.85546875" style="1" customWidth="1"/>
    <col min="8717" max="8717" width="2.5703125" style="1" customWidth="1"/>
    <col min="8718" max="8719" width="7.85546875" style="1" customWidth="1"/>
    <col min="8720" max="8720" width="3.5703125" style="1" customWidth="1"/>
    <col min="8721" max="8721" width="5" style="1" customWidth="1"/>
    <col min="8722" max="8723" width="7.85546875" style="1" customWidth="1"/>
    <col min="8724" max="8724" width="0.85546875" style="1" customWidth="1"/>
    <col min="8725" max="8725" width="5.42578125" style="1" customWidth="1"/>
    <col min="8726" max="8726" width="2.5703125" style="1" customWidth="1"/>
    <col min="8727" max="8727" width="7.85546875" style="1" customWidth="1"/>
    <col min="8728" max="8728" width="6.85546875" style="1" customWidth="1"/>
    <col min="8729" max="8729" width="7.28515625" style="1" customWidth="1"/>
    <col min="8730" max="8960" width="9.140625" style="1"/>
    <col min="8961" max="8961" width="4" style="1" customWidth="1"/>
    <col min="8962" max="8962" width="2.140625" style="1" customWidth="1"/>
    <col min="8963" max="8964" width="10.140625" style="1" customWidth="1"/>
    <col min="8965" max="8965" width="9.7109375" style="1" customWidth="1"/>
    <col min="8966" max="8966" width="7.85546875" style="1" customWidth="1"/>
    <col min="8967" max="8967" width="3.5703125" style="1" customWidth="1"/>
    <col min="8968" max="8968" width="5" style="1" customWidth="1"/>
    <col min="8969" max="8969" width="0.85546875" style="1" customWidth="1"/>
    <col min="8970" max="8970" width="7.28515625" style="1" customWidth="1"/>
    <col min="8971" max="8971" width="7.85546875" style="1" customWidth="1"/>
    <col min="8972" max="8972" width="5.85546875" style="1" customWidth="1"/>
    <col min="8973" max="8973" width="2.5703125" style="1" customWidth="1"/>
    <col min="8974" max="8975" width="7.85546875" style="1" customWidth="1"/>
    <col min="8976" max="8976" width="3.5703125" style="1" customWidth="1"/>
    <col min="8977" max="8977" width="5" style="1" customWidth="1"/>
    <col min="8978" max="8979" width="7.85546875" style="1" customWidth="1"/>
    <col min="8980" max="8980" width="0.85546875" style="1" customWidth="1"/>
    <col min="8981" max="8981" width="5.42578125" style="1" customWidth="1"/>
    <col min="8982" max="8982" width="2.5703125" style="1" customWidth="1"/>
    <col min="8983" max="8983" width="7.85546875" style="1" customWidth="1"/>
    <col min="8984" max="8984" width="6.85546875" style="1" customWidth="1"/>
    <col min="8985" max="8985" width="7.28515625" style="1" customWidth="1"/>
    <col min="8986" max="9216" width="9.140625" style="1"/>
    <col min="9217" max="9217" width="4" style="1" customWidth="1"/>
    <col min="9218" max="9218" width="2.140625" style="1" customWidth="1"/>
    <col min="9219" max="9220" width="10.140625" style="1" customWidth="1"/>
    <col min="9221" max="9221" width="9.7109375" style="1" customWidth="1"/>
    <col min="9222" max="9222" width="7.85546875" style="1" customWidth="1"/>
    <col min="9223" max="9223" width="3.5703125" style="1" customWidth="1"/>
    <col min="9224" max="9224" width="5" style="1" customWidth="1"/>
    <col min="9225" max="9225" width="0.85546875" style="1" customWidth="1"/>
    <col min="9226" max="9226" width="7.28515625" style="1" customWidth="1"/>
    <col min="9227" max="9227" width="7.85546875" style="1" customWidth="1"/>
    <col min="9228" max="9228" width="5.85546875" style="1" customWidth="1"/>
    <col min="9229" max="9229" width="2.5703125" style="1" customWidth="1"/>
    <col min="9230" max="9231" width="7.85546875" style="1" customWidth="1"/>
    <col min="9232" max="9232" width="3.5703125" style="1" customWidth="1"/>
    <col min="9233" max="9233" width="5" style="1" customWidth="1"/>
    <col min="9234" max="9235" width="7.85546875" style="1" customWidth="1"/>
    <col min="9236" max="9236" width="0.85546875" style="1" customWidth="1"/>
    <col min="9237" max="9237" width="5.42578125" style="1" customWidth="1"/>
    <col min="9238" max="9238" width="2.5703125" style="1" customWidth="1"/>
    <col min="9239" max="9239" width="7.85546875" style="1" customWidth="1"/>
    <col min="9240" max="9240" width="6.85546875" style="1" customWidth="1"/>
    <col min="9241" max="9241" width="7.28515625" style="1" customWidth="1"/>
    <col min="9242" max="9472" width="9.140625" style="1"/>
    <col min="9473" max="9473" width="4" style="1" customWidth="1"/>
    <col min="9474" max="9474" width="2.140625" style="1" customWidth="1"/>
    <col min="9475" max="9476" width="10.140625" style="1" customWidth="1"/>
    <col min="9477" max="9477" width="9.7109375" style="1" customWidth="1"/>
    <col min="9478" max="9478" width="7.85546875" style="1" customWidth="1"/>
    <col min="9479" max="9479" width="3.5703125" style="1" customWidth="1"/>
    <col min="9480" max="9480" width="5" style="1" customWidth="1"/>
    <col min="9481" max="9481" width="0.85546875" style="1" customWidth="1"/>
    <col min="9482" max="9482" width="7.28515625" style="1" customWidth="1"/>
    <col min="9483" max="9483" width="7.85546875" style="1" customWidth="1"/>
    <col min="9484" max="9484" width="5.85546875" style="1" customWidth="1"/>
    <col min="9485" max="9485" width="2.5703125" style="1" customWidth="1"/>
    <col min="9486" max="9487" width="7.85546875" style="1" customWidth="1"/>
    <col min="9488" max="9488" width="3.5703125" style="1" customWidth="1"/>
    <col min="9489" max="9489" width="5" style="1" customWidth="1"/>
    <col min="9490" max="9491" width="7.85546875" style="1" customWidth="1"/>
    <col min="9492" max="9492" width="0.85546875" style="1" customWidth="1"/>
    <col min="9493" max="9493" width="5.42578125" style="1" customWidth="1"/>
    <col min="9494" max="9494" width="2.5703125" style="1" customWidth="1"/>
    <col min="9495" max="9495" width="7.85546875" style="1" customWidth="1"/>
    <col min="9496" max="9496" width="6.85546875" style="1" customWidth="1"/>
    <col min="9497" max="9497" width="7.28515625" style="1" customWidth="1"/>
    <col min="9498" max="9728" width="9.140625" style="1"/>
    <col min="9729" max="9729" width="4" style="1" customWidth="1"/>
    <col min="9730" max="9730" width="2.140625" style="1" customWidth="1"/>
    <col min="9731" max="9732" width="10.140625" style="1" customWidth="1"/>
    <col min="9733" max="9733" width="9.7109375" style="1" customWidth="1"/>
    <col min="9734" max="9734" width="7.85546875" style="1" customWidth="1"/>
    <col min="9735" max="9735" width="3.5703125" style="1" customWidth="1"/>
    <col min="9736" max="9736" width="5" style="1" customWidth="1"/>
    <col min="9737" max="9737" width="0.85546875" style="1" customWidth="1"/>
    <col min="9738" max="9738" width="7.28515625" style="1" customWidth="1"/>
    <col min="9739" max="9739" width="7.85546875" style="1" customWidth="1"/>
    <col min="9740" max="9740" width="5.85546875" style="1" customWidth="1"/>
    <col min="9741" max="9741" width="2.5703125" style="1" customWidth="1"/>
    <col min="9742" max="9743" width="7.85546875" style="1" customWidth="1"/>
    <col min="9744" max="9744" width="3.5703125" style="1" customWidth="1"/>
    <col min="9745" max="9745" width="5" style="1" customWidth="1"/>
    <col min="9746" max="9747" width="7.85546875" style="1" customWidth="1"/>
    <col min="9748" max="9748" width="0.85546875" style="1" customWidth="1"/>
    <col min="9749" max="9749" width="5.42578125" style="1" customWidth="1"/>
    <col min="9750" max="9750" width="2.5703125" style="1" customWidth="1"/>
    <col min="9751" max="9751" width="7.85546875" style="1" customWidth="1"/>
    <col min="9752" max="9752" width="6.85546875" style="1" customWidth="1"/>
    <col min="9753" max="9753" width="7.28515625" style="1" customWidth="1"/>
    <col min="9754" max="9984" width="9.140625" style="1"/>
    <col min="9985" max="9985" width="4" style="1" customWidth="1"/>
    <col min="9986" max="9986" width="2.140625" style="1" customWidth="1"/>
    <col min="9987" max="9988" width="10.140625" style="1" customWidth="1"/>
    <col min="9989" max="9989" width="9.7109375" style="1" customWidth="1"/>
    <col min="9990" max="9990" width="7.85546875" style="1" customWidth="1"/>
    <col min="9991" max="9991" width="3.5703125" style="1" customWidth="1"/>
    <col min="9992" max="9992" width="5" style="1" customWidth="1"/>
    <col min="9993" max="9993" width="0.85546875" style="1" customWidth="1"/>
    <col min="9994" max="9994" width="7.28515625" style="1" customWidth="1"/>
    <col min="9995" max="9995" width="7.85546875" style="1" customWidth="1"/>
    <col min="9996" max="9996" width="5.85546875" style="1" customWidth="1"/>
    <col min="9997" max="9997" width="2.5703125" style="1" customWidth="1"/>
    <col min="9998" max="9999" width="7.85546875" style="1" customWidth="1"/>
    <col min="10000" max="10000" width="3.5703125" style="1" customWidth="1"/>
    <col min="10001" max="10001" width="5" style="1" customWidth="1"/>
    <col min="10002" max="10003" width="7.85546875" style="1" customWidth="1"/>
    <col min="10004" max="10004" width="0.85546875" style="1" customWidth="1"/>
    <col min="10005" max="10005" width="5.42578125" style="1" customWidth="1"/>
    <col min="10006" max="10006" width="2.5703125" style="1" customWidth="1"/>
    <col min="10007" max="10007" width="7.85546875" style="1" customWidth="1"/>
    <col min="10008" max="10008" width="6.85546875" style="1" customWidth="1"/>
    <col min="10009" max="10009" width="7.28515625" style="1" customWidth="1"/>
    <col min="10010" max="10240" width="9.140625" style="1"/>
    <col min="10241" max="10241" width="4" style="1" customWidth="1"/>
    <col min="10242" max="10242" width="2.140625" style="1" customWidth="1"/>
    <col min="10243" max="10244" width="10.140625" style="1" customWidth="1"/>
    <col min="10245" max="10245" width="9.7109375" style="1" customWidth="1"/>
    <col min="10246" max="10246" width="7.85546875" style="1" customWidth="1"/>
    <col min="10247" max="10247" width="3.5703125" style="1" customWidth="1"/>
    <col min="10248" max="10248" width="5" style="1" customWidth="1"/>
    <col min="10249" max="10249" width="0.85546875" style="1" customWidth="1"/>
    <col min="10250" max="10250" width="7.28515625" style="1" customWidth="1"/>
    <col min="10251" max="10251" width="7.85546875" style="1" customWidth="1"/>
    <col min="10252" max="10252" width="5.85546875" style="1" customWidth="1"/>
    <col min="10253" max="10253" width="2.5703125" style="1" customWidth="1"/>
    <col min="10254" max="10255" width="7.85546875" style="1" customWidth="1"/>
    <col min="10256" max="10256" width="3.5703125" style="1" customWidth="1"/>
    <col min="10257" max="10257" width="5" style="1" customWidth="1"/>
    <col min="10258" max="10259" width="7.85546875" style="1" customWidth="1"/>
    <col min="10260" max="10260" width="0.85546875" style="1" customWidth="1"/>
    <col min="10261" max="10261" width="5.42578125" style="1" customWidth="1"/>
    <col min="10262" max="10262" width="2.5703125" style="1" customWidth="1"/>
    <col min="10263" max="10263" width="7.85546875" style="1" customWidth="1"/>
    <col min="10264" max="10264" width="6.85546875" style="1" customWidth="1"/>
    <col min="10265" max="10265" width="7.28515625" style="1" customWidth="1"/>
    <col min="10266" max="10496" width="9.140625" style="1"/>
    <col min="10497" max="10497" width="4" style="1" customWidth="1"/>
    <col min="10498" max="10498" width="2.140625" style="1" customWidth="1"/>
    <col min="10499" max="10500" width="10.140625" style="1" customWidth="1"/>
    <col min="10501" max="10501" width="9.7109375" style="1" customWidth="1"/>
    <col min="10502" max="10502" width="7.85546875" style="1" customWidth="1"/>
    <col min="10503" max="10503" width="3.5703125" style="1" customWidth="1"/>
    <col min="10504" max="10504" width="5" style="1" customWidth="1"/>
    <col min="10505" max="10505" width="0.85546875" style="1" customWidth="1"/>
    <col min="10506" max="10506" width="7.28515625" style="1" customWidth="1"/>
    <col min="10507" max="10507" width="7.85546875" style="1" customWidth="1"/>
    <col min="10508" max="10508" width="5.85546875" style="1" customWidth="1"/>
    <col min="10509" max="10509" width="2.5703125" style="1" customWidth="1"/>
    <col min="10510" max="10511" width="7.85546875" style="1" customWidth="1"/>
    <col min="10512" max="10512" width="3.5703125" style="1" customWidth="1"/>
    <col min="10513" max="10513" width="5" style="1" customWidth="1"/>
    <col min="10514" max="10515" width="7.85546875" style="1" customWidth="1"/>
    <col min="10516" max="10516" width="0.85546875" style="1" customWidth="1"/>
    <col min="10517" max="10517" width="5.42578125" style="1" customWidth="1"/>
    <col min="10518" max="10518" width="2.5703125" style="1" customWidth="1"/>
    <col min="10519" max="10519" width="7.85546875" style="1" customWidth="1"/>
    <col min="10520" max="10520" width="6.85546875" style="1" customWidth="1"/>
    <col min="10521" max="10521" width="7.28515625" style="1" customWidth="1"/>
    <col min="10522" max="10752" width="9.140625" style="1"/>
    <col min="10753" max="10753" width="4" style="1" customWidth="1"/>
    <col min="10754" max="10754" width="2.140625" style="1" customWidth="1"/>
    <col min="10755" max="10756" width="10.140625" style="1" customWidth="1"/>
    <col min="10757" max="10757" width="9.7109375" style="1" customWidth="1"/>
    <col min="10758" max="10758" width="7.85546875" style="1" customWidth="1"/>
    <col min="10759" max="10759" width="3.5703125" style="1" customWidth="1"/>
    <col min="10760" max="10760" width="5" style="1" customWidth="1"/>
    <col min="10761" max="10761" width="0.85546875" style="1" customWidth="1"/>
    <col min="10762" max="10762" width="7.28515625" style="1" customWidth="1"/>
    <col min="10763" max="10763" width="7.85546875" style="1" customWidth="1"/>
    <col min="10764" max="10764" width="5.85546875" style="1" customWidth="1"/>
    <col min="10765" max="10765" width="2.5703125" style="1" customWidth="1"/>
    <col min="10766" max="10767" width="7.85546875" style="1" customWidth="1"/>
    <col min="10768" max="10768" width="3.5703125" style="1" customWidth="1"/>
    <col min="10769" max="10769" width="5" style="1" customWidth="1"/>
    <col min="10770" max="10771" width="7.85546875" style="1" customWidth="1"/>
    <col min="10772" max="10772" width="0.85546875" style="1" customWidth="1"/>
    <col min="10773" max="10773" width="5.42578125" style="1" customWidth="1"/>
    <col min="10774" max="10774" width="2.5703125" style="1" customWidth="1"/>
    <col min="10775" max="10775" width="7.85546875" style="1" customWidth="1"/>
    <col min="10776" max="10776" width="6.85546875" style="1" customWidth="1"/>
    <col min="10777" max="10777" width="7.28515625" style="1" customWidth="1"/>
    <col min="10778" max="11008" width="9.140625" style="1"/>
    <col min="11009" max="11009" width="4" style="1" customWidth="1"/>
    <col min="11010" max="11010" width="2.140625" style="1" customWidth="1"/>
    <col min="11011" max="11012" width="10.140625" style="1" customWidth="1"/>
    <col min="11013" max="11013" width="9.7109375" style="1" customWidth="1"/>
    <col min="11014" max="11014" width="7.85546875" style="1" customWidth="1"/>
    <col min="11015" max="11015" width="3.5703125" style="1" customWidth="1"/>
    <col min="11016" max="11016" width="5" style="1" customWidth="1"/>
    <col min="11017" max="11017" width="0.85546875" style="1" customWidth="1"/>
    <col min="11018" max="11018" width="7.28515625" style="1" customWidth="1"/>
    <col min="11019" max="11019" width="7.85546875" style="1" customWidth="1"/>
    <col min="11020" max="11020" width="5.85546875" style="1" customWidth="1"/>
    <col min="11021" max="11021" width="2.5703125" style="1" customWidth="1"/>
    <col min="11022" max="11023" width="7.85546875" style="1" customWidth="1"/>
    <col min="11024" max="11024" width="3.5703125" style="1" customWidth="1"/>
    <col min="11025" max="11025" width="5" style="1" customWidth="1"/>
    <col min="11026" max="11027" width="7.85546875" style="1" customWidth="1"/>
    <col min="11028" max="11028" width="0.85546875" style="1" customWidth="1"/>
    <col min="11029" max="11029" width="5.42578125" style="1" customWidth="1"/>
    <col min="11030" max="11030" width="2.5703125" style="1" customWidth="1"/>
    <col min="11031" max="11031" width="7.85546875" style="1" customWidth="1"/>
    <col min="11032" max="11032" width="6.85546875" style="1" customWidth="1"/>
    <col min="11033" max="11033" width="7.28515625" style="1" customWidth="1"/>
    <col min="11034" max="11264" width="9.140625" style="1"/>
    <col min="11265" max="11265" width="4" style="1" customWidth="1"/>
    <col min="11266" max="11266" width="2.140625" style="1" customWidth="1"/>
    <col min="11267" max="11268" width="10.140625" style="1" customWidth="1"/>
    <col min="11269" max="11269" width="9.7109375" style="1" customWidth="1"/>
    <col min="11270" max="11270" width="7.85546875" style="1" customWidth="1"/>
    <col min="11271" max="11271" width="3.5703125" style="1" customWidth="1"/>
    <col min="11272" max="11272" width="5" style="1" customWidth="1"/>
    <col min="11273" max="11273" width="0.85546875" style="1" customWidth="1"/>
    <col min="11274" max="11274" width="7.28515625" style="1" customWidth="1"/>
    <col min="11275" max="11275" width="7.85546875" style="1" customWidth="1"/>
    <col min="11276" max="11276" width="5.85546875" style="1" customWidth="1"/>
    <col min="11277" max="11277" width="2.5703125" style="1" customWidth="1"/>
    <col min="11278" max="11279" width="7.85546875" style="1" customWidth="1"/>
    <col min="11280" max="11280" width="3.5703125" style="1" customWidth="1"/>
    <col min="11281" max="11281" width="5" style="1" customWidth="1"/>
    <col min="11282" max="11283" width="7.85546875" style="1" customWidth="1"/>
    <col min="11284" max="11284" width="0.85546875" style="1" customWidth="1"/>
    <col min="11285" max="11285" width="5.42578125" style="1" customWidth="1"/>
    <col min="11286" max="11286" width="2.5703125" style="1" customWidth="1"/>
    <col min="11287" max="11287" width="7.85546875" style="1" customWidth="1"/>
    <col min="11288" max="11288" width="6.85546875" style="1" customWidth="1"/>
    <col min="11289" max="11289" width="7.28515625" style="1" customWidth="1"/>
    <col min="11290" max="11520" width="9.140625" style="1"/>
    <col min="11521" max="11521" width="4" style="1" customWidth="1"/>
    <col min="11522" max="11522" width="2.140625" style="1" customWidth="1"/>
    <col min="11523" max="11524" width="10.140625" style="1" customWidth="1"/>
    <col min="11525" max="11525" width="9.7109375" style="1" customWidth="1"/>
    <col min="11526" max="11526" width="7.85546875" style="1" customWidth="1"/>
    <col min="11527" max="11527" width="3.5703125" style="1" customWidth="1"/>
    <col min="11528" max="11528" width="5" style="1" customWidth="1"/>
    <col min="11529" max="11529" width="0.85546875" style="1" customWidth="1"/>
    <col min="11530" max="11530" width="7.28515625" style="1" customWidth="1"/>
    <col min="11531" max="11531" width="7.85546875" style="1" customWidth="1"/>
    <col min="11532" max="11532" width="5.85546875" style="1" customWidth="1"/>
    <col min="11533" max="11533" width="2.5703125" style="1" customWidth="1"/>
    <col min="11534" max="11535" width="7.85546875" style="1" customWidth="1"/>
    <col min="11536" max="11536" width="3.5703125" style="1" customWidth="1"/>
    <col min="11537" max="11537" width="5" style="1" customWidth="1"/>
    <col min="11538" max="11539" width="7.85546875" style="1" customWidth="1"/>
    <col min="11540" max="11540" width="0.85546875" style="1" customWidth="1"/>
    <col min="11541" max="11541" width="5.42578125" style="1" customWidth="1"/>
    <col min="11542" max="11542" width="2.5703125" style="1" customWidth="1"/>
    <col min="11543" max="11543" width="7.85546875" style="1" customWidth="1"/>
    <col min="11544" max="11544" width="6.85546875" style="1" customWidth="1"/>
    <col min="11545" max="11545" width="7.28515625" style="1" customWidth="1"/>
    <col min="11546" max="11776" width="9.140625" style="1"/>
    <col min="11777" max="11777" width="4" style="1" customWidth="1"/>
    <col min="11778" max="11778" width="2.140625" style="1" customWidth="1"/>
    <col min="11779" max="11780" width="10.140625" style="1" customWidth="1"/>
    <col min="11781" max="11781" width="9.7109375" style="1" customWidth="1"/>
    <col min="11782" max="11782" width="7.85546875" style="1" customWidth="1"/>
    <col min="11783" max="11783" width="3.5703125" style="1" customWidth="1"/>
    <col min="11784" max="11784" width="5" style="1" customWidth="1"/>
    <col min="11785" max="11785" width="0.85546875" style="1" customWidth="1"/>
    <col min="11786" max="11786" width="7.28515625" style="1" customWidth="1"/>
    <col min="11787" max="11787" width="7.85546875" style="1" customWidth="1"/>
    <col min="11788" max="11788" width="5.85546875" style="1" customWidth="1"/>
    <col min="11789" max="11789" width="2.5703125" style="1" customWidth="1"/>
    <col min="11790" max="11791" width="7.85546875" style="1" customWidth="1"/>
    <col min="11792" max="11792" width="3.5703125" style="1" customWidth="1"/>
    <col min="11793" max="11793" width="5" style="1" customWidth="1"/>
    <col min="11794" max="11795" width="7.85546875" style="1" customWidth="1"/>
    <col min="11796" max="11796" width="0.85546875" style="1" customWidth="1"/>
    <col min="11797" max="11797" width="5.42578125" style="1" customWidth="1"/>
    <col min="11798" max="11798" width="2.5703125" style="1" customWidth="1"/>
    <col min="11799" max="11799" width="7.85546875" style="1" customWidth="1"/>
    <col min="11800" max="11800" width="6.85546875" style="1" customWidth="1"/>
    <col min="11801" max="11801" width="7.28515625" style="1" customWidth="1"/>
    <col min="11802" max="12032" width="9.140625" style="1"/>
    <col min="12033" max="12033" width="4" style="1" customWidth="1"/>
    <col min="12034" max="12034" width="2.140625" style="1" customWidth="1"/>
    <col min="12035" max="12036" width="10.140625" style="1" customWidth="1"/>
    <col min="12037" max="12037" width="9.7109375" style="1" customWidth="1"/>
    <col min="12038" max="12038" width="7.85546875" style="1" customWidth="1"/>
    <col min="12039" max="12039" width="3.5703125" style="1" customWidth="1"/>
    <col min="12040" max="12040" width="5" style="1" customWidth="1"/>
    <col min="12041" max="12041" width="0.85546875" style="1" customWidth="1"/>
    <col min="12042" max="12042" width="7.28515625" style="1" customWidth="1"/>
    <col min="12043" max="12043" width="7.85546875" style="1" customWidth="1"/>
    <col min="12044" max="12044" width="5.85546875" style="1" customWidth="1"/>
    <col min="12045" max="12045" width="2.5703125" style="1" customWidth="1"/>
    <col min="12046" max="12047" width="7.85546875" style="1" customWidth="1"/>
    <col min="12048" max="12048" width="3.5703125" style="1" customWidth="1"/>
    <col min="12049" max="12049" width="5" style="1" customWidth="1"/>
    <col min="12050" max="12051" width="7.85546875" style="1" customWidth="1"/>
    <col min="12052" max="12052" width="0.85546875" style="1" customWidth="1"/>
    <col min="12053" max="12053" width="5.42578125" style="1" customWidth="1"/>
    <col min="12054" max="12054" width="2.5703125" style="1" customWidth="1"/>
    <col min="12055" max="12055" width="7.85546875" style="1" customWidth="1"/>
    <col min="12056" max="12056" width="6.85546875" style="1" customWidth="1"/>
    <col min="12057" max="12057" width="7.28515625" style="1" customWidth="1"/>
    <col min="12058" max="12288" width="9.140625" style="1"/>
    <col min="12289" max="12289" width="4" style="1" customWidth="1"/>
    <col min="12290" max="12290" width="2.140625" style="1" customWidth="1"/>
    <col min="12291" max="12292" width="10.140625" style="1" customWidth="1"/>
    <col min="12293" max="12293" width="9.7109375" style="1" customWidth="1"/>
    <col min="12294" max="12294" width="7.85546875" style="1" customWidth="1"/>
    <col min="12295" max="12295" width="3.5703125" style="1" customWidth="1"/>
    <col min="12296" max="12296" width="5" style="1" customWidth="1"/>
    <col min="12297" max="12297" width="0.85546875" style="1" customWidth="1"/>
    <col min="12298" max="12298" width="7.28515625" style="1" customWidth="1"/>
    <col min="12299" max="12299" width="7.85546875" style="1" customWidth="1"/>
    <col min="12300" max="12300" width="5.85546875" style="1" customWidth="1"/>
    <col min="12301" max="12301" width="2.5703125" style="1" customWidth="1"/>
    <col min="12302" max="12303" width="7.85546875" style="1" customWidth="1"/>
    <col min="12304" max="12304" width="3.5703125" style="1" customWidth="1"/>
    <col min="12305" max="12305" width="5" style="1" customWidth="1"/>
    <col min="12306" max="12307" width="7.85546875" style="1" customWidth="1"/>
    <col min="12308" max="12308" width="0.85546875" style="1" customWidth="1"/>
    <col min="12309" max="12309" width="5.42578125" style="1" customWidth="1"/>
    <col min="12310" max="12310" width="2.5703125" style="1" customWidth="1"/>
    <col min="12311" max="12311" width="7.85546875" style="1" customWidth="1"/>
    <col min="12312" max="12312" width="6.85546875" style="1" customWidth="1"/>
    <col min="12313" max="12313" width="7.28515625" style="1" customWidth="1"/>
    <col min="12314" max="12544" width="9.140625" style="1"/>
    <col min="12545" max="12545" width="4" style="1" customWidth="1"/>
    <col min="12546" max="12546" width="2.140625" style="1" customWidth="1"/>
    <col min="12547" max="12548" width="10.140625" style="1" customWidth="1"/>
    <col min="12549" max="12549" width="9.7109375" style="1" customWidth="1"/>
    <col min="12550" max="12550" width="7.85546875" style="1" customWidth="1"/>
    <col min="12551" max="12551" width="3.5703125" style="1" customWidth="1"/>
    <col min="12552" max="12552" width="5" style="1" customWidth="1"/>
    <col min="12553" max="12553" width="0.85546875" style="1" customWidth="1"/>
    <col min="12554" max="12554" width="7.28515625" style="1" customWidth="1"/>
    <col min="12555" max="12555" width="7.85546875" style="1" customWidth="1"/>
    <col min="12556" max="12556" width="5.85546875" style="1" customWidth="1"/>
    <col min="12557" max="12557" width="2.5703125" style="1" customWidth="1"/>
    <col min="12558" max="12559" width="7.85546875" style="1" customWidth="1"/>
    <col min="12560" max="12560" width="3.5703125" style="1" customWidth="1"/>
    <col min="12561" max="12561" width="5" style="1" customWidth="1"/>
    <col min="12562" max="12563" width="7.85546875" style="1" customWidth="1"/>
    <col min="12564" max="12564" width="0.85546875" style="1" customWidth="1"/>
    <col min="12565" max="12565" width="5.42578125" style="1" customWidth="1"/>
    <col min="12566" max="12566" width="2.5703125" style="1" customWidth="1"/>
    <col min="12567" max="12567" width="7.85546875" style="1" customWidth="1"/>
    <col min="12568" max="12568" width="6.85546875" style="1" customWidth="1"/>
    <col min="12569" max="12569" width="7.28515625" style="1" customWidth="1"/>
    <col min="12570" max="12800" width="9.140625" style="1"/>
    <col min="12801" max="12801" width="4" style="1" customWidth="1"/>
    <col min="12802" max="12802" width="2.140625" style="1" customWidth="1"/>
    <col min="12803" max="12804" width="10.140625" style="1" customWidth="1"/>
    <col min="12805" max="12805" width="9.7109375" style="1" customWidth="1"/>
    <col min="12806" max="12806" width="7.85546875" style="1" customWidth="1"/>
    <col min="12807" max="12807" width="3.5703125" style="1" customWidth="1"/>
    <col min="12808" max="12808" width="5" style="1" customWidth="1"/>
    <col min="12809" max="12809" width="0.85546875" style="1" customWidth="1"/>
    <col min="12810" max="12810" width="7.28515625" style="1" customWidth="1"/>
    <col min="12811" max="12811" width="7.85546875" style="1" customWidth="1"/>
    <col min="12812" max="12812" width="5.85546875" style="1" customWidth="1"/>
    <col min="12813" max="12813" width="2.5703125" style="1" customWidth="1"/>
    <col min="12814" max="12815" width="7.85546875" style="1" customWidth="1"/>
    <col min="12816" max="12816" width="3.5703125" style="1" customWidth="1"/>
    <col min="12817" max="12817" width="5" style="1" customWidth="1"/>
    <col min="12818" max="12819" width="7.85546875" style="1" customWidth="1"/>
    <col min="12820" max="12820" width="0.85546875" style="1" customWidth="1"/>
    <col min="12821" max="12821" width="5.42578125" style="1" customWidth="1"/>
    <col min="12822" max="12822" width="2.5703125" style="1" customWidth="1"/>
    <col min="12823" max="12823" width="7.85546875" style="1" customWidth="1"/>
    <col min="12824" max="12824" width="6.85546875" style="1" customWidth="1"/>
    <col min="12825" max="12825" width="7.28515625" style="1" customWidth="1"/>
    <col min="12826" max="13056" width="9.140625" style="1"/>
    <col min="13057" max="13057" width="4" style="1" customWidth="1"/>
    <col min="13058" max="13058" width="2.140625" style="1" customWidth="1"/>
    <col min="13059" max="13060" width="10.140625" style="1" customWidth="1"/>
    <col min="13061" max="13061" width="9.7109375" style="1" customWidth="1"/>
    <col min="13062" max="13062" width="7.85546875" style="1" customWidth="1"/>
    <col min="13063" max="13063" width="3.5703125" style="1" customWidth="1"/>
    <col min="13064" max="13064" width="5" style="1" customWidth="1"/>
    <col min="13065" max="13065" width="0.85546875" style="1" customWidth="1"/>
    <col min="13066" max="13066" width="7.28515625" style="1" customWidth="1"/>
    <col min="13067" max="13067" width="7.85546875" style="1" customWidth="1"/>
    <col min="13068" max="13068" width="5.85546875" style="1" customWidth="1"/>
    <col min="13069" max="13069" width="2.5703125" style="1" customWidth="1"/>
    <col min="13070" max="13071" width="7.85546875" style="1" customWidth="1"/>
    <col min="13072" max="13072" width="3.5703125" style="1" customWidth="1"/>
    <col min="13073" max="13073" width="5" style="1" customWidth="1"/>
    <col min="13074" max="13075" width="7.85546875" style="1" customWidth="1"/>
    <col min="13076" max="13076" width="0.85546875" style="1" customWidth="1"/>
    <col min="13077" max="13077" width="5.42578125" style="1" customWidth="1"/>
    <col min="13078" max="13078" width="2.5703125" style="1" customWidth="1"/>
    <col min="13079" max="13079" width="7.85546875" style="1" customWidth="1"/>
    <col min="13080" max="13080" width="6.85546875" style="1" customWidth="1"/>
    <col min="13081" max="13081" width="7.28515625" style="1" customWidth="1"/>
    <col min="13082" max="13312" width="9.140625" style="1"/>
    <col min="13313" max="13313" width="4" style="1" customWidth="1"/>
    <col min="13314" max="13314" width="2.140625" style="1" customWidth="1"/>
    <col min="13315" max="13316" width="10.140625" style="1" customWidth="1"/>
    <col min="13317" max="13317" width="9.7109375" style="1" customWidth="1"/>
    <col min="13318" max="13318" width="7.85546875" style="1" customWidth="1"/>
    <col min="13319" max="13319" width="3.5703125" style="1" customWidth="1"/>
    <col min="13320" max="13320" width="5" style="1" customWidth="1"/>
    <col min="13321" max="13321" width="0.85546875" style="1" customWidth="1"/>
    <col min="13322" max="13322" width="7.28515625" style="1" customWidth="1"/>
    <col min="13323" max="13323" width="7.85546875" style="1" customWidth="1"/>
    <col min="13324" max="13324" width="5.85546875" style="1" customWidth="1"/>
    <col min="13325" max="13325" width="2.5703125" style="1" customWidth="1"/>
    <col min="13326" max="13327" width="7.85546875" style="1" customWidth="1"/>
    <col min="13328" max="13328" width="3.5703125" style="1" customWidth="1"/>
    <col min="13329" max="13329" width="5" style="1" customWidth="1"/>
    <col min="13330" max="13331" width="7.85546875" style="1" customWidth="1"/>
    <col min="13332" max="13332" width="0.85546875" style="1" customWidth="1"/>
    <col min="13333" max="13333" width="5.42578125" style="1" customWidth="1"/>
    <col min="13334" max="13334" width="2.5703125" style="1" customWidth="1"/>
    <col min="13335" max="13335" width="7.85546875" style="1" customWidth="1"/>
    <col min="13336" max="13336" width="6.85546875" style="1" customWidth="1"/>
    <col min="13337" max="13337" width="7.28515625" style="1" customWidth="1"/>
    <col min="13338" max="13568" width="9.140625" style="1"/>
    <col min="13569" max="13569" width="4" style="1" customWidth="1"/>
    <col min="13570" max="13570" width="2.140625" style="1" customWidth="1"/>
    <col min="13571" max="13572" width="10.140625" style="1" customWidth="1"/>
    <col min="13573" max="13573" width="9.7109375" style="1" customWidth="1"/>
    <col min="13574" max="13574" width="7.85546875" style="1" customWidth="1"/>
    <col min="13575" max="13575" width="3.5703125" style="1" customWidth="1"/>
    <col min="13576" max="13576" width="5" style="1" customWidth="1"/>
    <col min="13577" max="13577" width="0.85546875" style="1" customWidth="1"/>
    <col min="13578" max="13578" width="7.28515625" style="1" customWidth="1"/>
    <col min="13579" max="13579" width="7.85546875" style="1" customWidth="1"/>
    <col min="13580" max="13580" width="5.85546875" style="1" customWidth="1"/>
    <col min="13581" max="13581" width="2.5703125" style="1" customWidth="1"/>
    <col min="13582" max="13583" width="7.85546875" style="1" customWidth="1"/>
    <col min="13584" max="13584" width="3.5703125" style="1" customWidth="1"/>
    <col min="13585" max="13585" width="5" style="1" customWidth="1"/>
    <col min="13586" max="13587" width="7.85546875" style="1" customWidth="1"/>
    <col min="13588" max="13588" width="0.85546875" style="1" customWidth="1"/>
    <col min="13589" max="13589" width="5.42578125" style="1" customWidth="1"/>
    <col min="13590" max="13590" width="2.5703125" style="1" customWidth="1"/>
    <col min="13591" max="13591" width="7.85546875" style="1" customWidth="1"/>
    <col min="13592" max="13592" width="6.85546875" style="1" customWidth="1"/>
    <col min="13593" max="13593" width="7.28515625" style="1" customWidth="1"/>
    <col min="13594" max="13824" width="9.140625" style="1"/>
    <col min="13825" max="13825" width="4" style="1" customWidth="1"/>
    <col min="13826" max="13826" width="2.140625" style="1" customWidth="1"/>
    <col min="13827" max="13828" width="10.140625" style="1" customWidth="1"/>
    <col min="13829" max="13829" width="9.7109375" style="1" customWidth="1"/>
    <col min="13830" max="13830" width="7.85546875" style="1" customWidth="1"/>
    <col min="13831" max="13831" width="3.5703125" style="1" customWidth="1"/>
    <col min="13832" max="13832" width="5" style="1" customWidth="1"/>
    <col min="13833" max="13833" width="0.85546875" style="1" customWidth="1"/>
    <col min="13834" max="13834" width="7.28515625" style="1" customWidth="1"/>
    <col min="13835" max="13835" width="7.85546875" style="1" customWidth="1"/>
    <col min="13836" max="13836" width="5.85546875" style="1" customWidth="1"/>
    <col min="13837" max="13837" width="2.5703125" style="1" customWidth="1"/>
    <col min="13838" max="13839" width="7.85546875" style="1" customWidth="1"/>
    <col min="13840" max="13840" width="3.5703125" style="1" customWidth="1"/>
    <col min="13841" max="13841" width="5" style="1" customWidth="1"/>
    <col min="13842" max="13843" width="7.85546875" style="1" customWidth="1"/>
    <col min="13844" max="13844" width="0.85546875" style="1" customWidth="1"/>
    <col min="13845" max="13845" width="5.42578125" style="1" customWidth="1"/>
    <col min="13846" max="13846" width="2.5703125" style="1" customWidth="1"/>
    <col min="13847" max="13847" width="7.85546875" style="1" customWidth="1"/>
    <col min="13848" max="13848" width="6.85546875" style="1" customWidth="1"/>
    <col min="13849" max="13849" width="7.28515625" style="1" customWidth="1"/>
    <col min="13850" max="14080" width="9.140625" style="1"/>
    <col min="14081" max="14081" width="4" style="1" customWidth="1"/>
    <col min="14082" max="14082" width="2.140625" style="1" customWidth="1"/>
    <col min="14083" max="14084" width="10.140625" style="1" customWidth="1"/>
    <col min="14085" max="14085" width="9.7109375" style="1" customWidth="1"/>
    <col min="14086" max="14086" width="7.85546875" style="1" customWidth="1"/>
    <col min="14087" max="14087" width="3.5703125" style="1" customWidth="1"/>
    <col min="14088" max="14088" width="5" style="1" customWidth="1"/>
    <col min="14089" max="14089" width="0.85546875" style="1" customWidth="1"/>
    <col min="14090" max="14090" width="7.28515625" style="1" customWidth="1"/>
    <col min="14091" max="14091" width="7.85546875" style="1" customWidth="1"/>
    <col min="14092" max="14092" width="5.85546875" style="1" customWidth="1"/>
    <col min="14093" max="14093" width="2.5703125" style="1" customWidth="1"/>
    <col min="14094" max="14095" width="7.85546875" style="1" customWidth="1"/>
    <col min="14096" max="14096" width="3.5703125" style="1" customWidth="1"/>
    <col min="14097" max="14097" width="5" style="1" customWidth="1"/>
    <col min="14098" max="14099" width="7.85546875" style="1" customWidth="1"/>
    <col min="14100" max="14100" width="0.85546875" style="1" customWidth="1"/>
    <col min="14101" max="14101" width="5.42578125" style="1" customWidth="1"/>
    <col min="14102" max="14102" width="2.5703125" style="1" customWidth="1"/>
    <col min="14103" max="14103" width="7.85546875" style="1" customWidth="1"/>
    <col min="14104" max="14104" width="6.85546875" style="1" customWidth="1"/>
    <col min="14105" max="14105" width="7.28515625" style="1" customWidth="1"/>
    <col min="14106" max="14336" width="9.140625" style="1"/>
    <col min="14337" max="14337" width="4" style="1" customWidth="1"/>
    <col min="14338" max="14338" width="2.140625" style="1" customWidth="1"/>
    <col min="14339" max="14340" width="10.140625" style="1" customWidth="1"/>
    <col min="14341" max="14341" width="9.7109375" style="1" customWidth="1"/>
    <col min="14342" max="14342" width="7.85546875" style="1" customWidth="1"/>
    <col min="14343" max="14343" width="3.5703125" style="1" customWidth="1"/>
    <col min="14344" max="14344" width="5" style="1" customWidth="1"/>
    <col min="14345" max="14345" width="0.85546875" style="1" customWidth="1"/>
    <col min="14346" max="14346" width="7.28515625" style="1" customWidth="1"/>
    <col min="14347" max="14347" width="7.85546875" style="1" customWidth="1"/>
    <col min="14348" max="14348" width="5.85546875" style="1" customWidth="1"/>
    <col min="14349" max="14349" width="2.5703125" style="1" customWidth="1"/>
    <col min="14350" max="14351" width="7.85546875" style="1" customWidth="1"/>
    <col min="14352" max="14352" width="3.5703125" style="1" customWidth="1"/>
    <col min="14353" max="14353" width="5" style="1" customWidth="1"/>
    <col min="14354" max="14355" width="7.85546875" style="1" customWidth="1"/>
    <col min="14356" max="14356" width="0.85546875" style="1" customWidth="1"/>
    <col min="14357" max="14357" width="5.42578125" style="1" customWidth="1"/>
    <col min="14358" max="14358" width="2.5703125" style="1" customWidth="1"/>
    <col min="14359" max="14359" width="7.85546875" style="1" customWidth="1"/>
    <col min="14360" max="14360" width="6.85546875" style="1" customWidth="1"/>
    <col min="14361" max="14361" width="7.28515625" style="1" customWidth="1"/>
    <col min="14362" max="14592" width="9.140625" style="1"/>
    <col min="14593" max="14593" width="4" style="1" customWidth="1"/>
    <col min="14594" max="14594" width="2.140625" style="1" customWidth="1"/>
    <col min="14595" max="14596" width="10.140625" style="1" customWidth="1"/>
    <col min="14597" max="14597" width="9.7109375" style="1" customWidth="1"/>
    <col min="14598" max="14598" width="7.85546875" style="1" customWidth="1"/>
    <col min="14599" max="14599" width="3.5703125" style="1" customWidth="1"/>
    <col min="14600" max="14600" width="5" style="1" customWidth="1"/>
    <col min="14601" max="14601" width="0.85546875" style="1" customWidth="1"/>
    <col min="14602" max="14602" width="7.28515625" style="1" customWidth="1"/>
    <col min="14603" max="14603" width="7.85546875" style="1" customWidth="1"/>
    <col min="14604" max="14604" width="5.85546875" style="1" customWidth="1"/>
    <col min="14605" max="14605" width="2.5703125" style="1" customWidth="1"/>
    <col min="14606" max="14607" width="7.85546875" style="1" customWidth="1"/>
    <col min="14608" max="14608" width="3.5703125" style="1" customWidth="1"/>
    <col min="14609" max="14609" width="5" style="1" customWidth="1"/>
    <col min="14610" max="14611" width="7.85546875" style="1" customWidth="1"/>
    <col min="14612" max="14612" width="0.85546875" style="1" customWidth="1"/>
    <col min="14613" max="14613" width="5.42578125" style="1" customWidth="1"/>
    <col min="14614" max="14614" width="2.5703125" style="1" customWidth="1"/>
    <col min="14615" max="14615" width="7.85546875" style="1" customWidth="1"/>
    <col min="14616" max="14616" width="6.85546875" style="1" customWidth="1"/>
    <col min="14617" max="14617" width="7.28515625" style="1" customWidth="1"/>
    <col min="14618" max="14848" width="9.140625" style="1"/>
    <col min="14849" max="14849" width="4" style="1" customWidth="1"/>
    <col min="14850" max="14850" width="2.140625" style="1" customWidth="1"/>
    <col min="14851" max="14852" width="10.140625" style="1" customWidth="1"/>
    <col min="14853" max="14853" width="9.7109375" style="1" customWidth="1"/>
    <col min="14854" max="14854" width="7.85546875" style="1" customWidth="1"/>
    <col min="14855" max="14855" width="3.5703125" style="1" customWidth="1"/>
    <col min="14856" max="14856" width="5" style="1" customWidth="1"/>
    <col min="14857" max="14857" width="0.85546875" style="1" customWidth="1"/>
    <col min="14858" max="14858" width="7.28515625" style="1" customWidth="1"/>
    <col min="14859" max="14859" width="7.85546875" style="1" customWidth="1"/>
    <col min="14860" max="14860" width="5.85546875" style="1" customWidth="1"/>
    <col min="14861" max="14861" width="2.5703125" style="1" customWidth="1"/>
    <col min="14862" max="14863" width="7.85546875" style="1" customWidth="1"/>
    <col min="14864" max="14864" width="3.5703125" style="1" customWidth="1"/>
    <col min="14865" max="14865" width="5" style="1" customWidth="1"/>
    <col min="14866" max="14867" width="7.85546875" style="1" customWidth="1"/>
    <col min="14868" max="14868" width="0.85546875" style="1" customWidth="1"/>
    <col min="14869" max="14869" width="5.42578125" style="1" customWidth="1"/>
    <col min="14870" max="14870" width="2.5703125" style="1" customWidth="1"/>
    <col min="14871" max="14871" width="7.85546875" style="1" customWidth="1"/>
    <col min="14872" max="14872" width="6.85546875" style="1" customWidth="1"/>
    <col min="14873" max="14873" width="7.28515625" style="1" customWidth="1"/>
    <col min="14874" max="15104" width="9.140625" style="1"/>
    <col min="15105" max="15105" width="4" style="1" customWidth="1"/>
    <col min="15106" max="15106" width="2.140625" style="1" customWidth="1"/>
    <col min="15107" max="15108" width="10.140625" style="1" customWidth="1"/>
    <col min="15109" max="15109" width="9.7109375" style="1" customWidth="1"/>
    <col min="15110" max="15110" width="7.85546875" style="1" customWidth="1"/>
    <col min="15111" max="15111" width="3.5703125" style="1" customWidth="1"/>
    <col min="15112" max="15112" width="5" style="1" customWidth="1"/>
    <col min="15113" max="15113" width="0.85546875" style="1" customWidth="1"/>
    <col min="15114" max="15114" width="7.28515625" style="1" customWidth="1"/>
    <col min="15115" max="15115" width="7.85546875" style="1" customWidth="1"/>
    <col min="15116" max="15116" width="5.85546875" style="1" customWidth="1"/>
    <col min="15117" max="15117" width="2.5703125" style="1" customWidth="1"/>
    <col min="15118" max="15119" width="7.85546875" style="1" customWidth="1"/>
    <col min="15120" max="15120" width="3.5703125" style="1" customWidth="1"/>
    <col min="15121" max="15121" width="5" style="1" customWidth="1"/>
    <col min="15122" max="15123" width="7.85546875" style="1" customWidth="1"/>
    <col min="15124" max="15124" width="0.85546875" style="1" customWidth="1"/>
    <col min="15125" max="15125" width="5.42578125" style="1" customWidth="1"/>
    <col min="15126" max="15126" width="2.5703125" style="1" customWidth="1"/>
    <col min="15127" max="15127" width="7.85546875" style="1" customWidth="1"/>
    <col min="15128" max="15128" width="6.85546875" style="1" customWidth="1"/>
    <col min="15129" max="15129" width="7.28515625" style="1" customWidth="1"/>
    <col min="15130" max="15360" width="9.140625" style="1"/>
    <col min="15361" max="15361" width="4" style="1" customWidth="1"/>
    <col min="15362" max="15362" width="2.140625" style="1" customWidth="1"/>
    <col min="15363" max="15364" width="10.140625" style="1" customWidth="1"/>
    <col min="15365" max="15365" width="9.7109375" style="1" customWidth="1"/>
    <col min="15366" max="15366" width="7.85546875" style="1" customWidth="1"/>
    <col min="15367" max="15367" width="3.5703125" style="1" customWidth="1"/>
    <col min="15368" max="15368" width="5" style="1" customWidth="1"/>
    <col min="15369" max="15369" width="0.85546875" style="1" customWidth="1"/>
    <col min="15370" max="15370" width="7.28515625" style="1" customWidth="1"/>
    <col min="15371" max="15371" width="7.85546875" style="1" customWidth="1"/>
    <col min="15372" max="15372" width="5.85546875" style="1" customWidth="1"/>
    <col min="15373" max="15373" width="2.5703125" style="1" customWidth="1"/>
    <col min="15374" max="15375" width="7.85546875" style="1" customWidth="1"/>
    <col min="15376" max="15376" width="3.5703125" style="1" customWidth="1"/>
    <col min="15377" max="15377" width="5" style="1" customWidth="1"/>
    <col min="15378" max="15379" width="7.85546875" style="1" customWidth="1"/>
    <col min="15380" max="15380" width="0.85546875" style="1" customWidth="1"/>
    <col min="15381" max="15381" width="5.42578125" style="1" customWidth="1"/>
    <col min="15382" max="15382" width="2.5703125" style="1" customWidth="1"/>
    <col min="15383" max="15383" width="7.85546875" style="1" customWidth="1"/>
    <col min="15384" max="15384" width="6.85546875" style="1" customWidth="1"/>
    <col min="15385" max="15385" width="7.28515625" style="1" customWidth="1"/>
    <col min="15386" max="15616" width="9.140625" style="1"/>
    <col min="15617" max="15617" width="4" style="1" customWidth="1"/>
    <col min="15618" max="15618" width="2.140625" style="1" customWidth="1"/>
    <col min="15619" max="15620" width="10.140625" style="1" customWidth="1"/>
    <col min="15621" max="15621" width="9.7109375" style="1" customWidth="1"/>
    <col min="15622" max="15622" width="7.85546875" style="1" customWidth="1"/>
    <col min="15623" max="15623" width="3.5703125" style="1" customWidth="1"/>
    <col min="15624" max="15624" width="5" style="1" customWidth="1"/>
    <col min="15625" max="15625" width="0.85546875" style="1" customWidth="1"/>
    <col min="15626" max="15626" width="7.28515625" style="1" customWidth="1"/>
    <col min="15627" max="15627" width="7.85546875" style="1" customWidth="1"/>
    <col min="15628" max="15628" width="5.85546875" style="1" customWidth="1"/>
    <col min="15629" max="15629" width="2.5703125" style="1" customWidth="1"/>
    <col min="15630" max="15631" width="7.85546875" style="1" customWidth="1"/>
    <col min="15632" max="15632" width="3.5703125" style="1" customWidth="1"/>
    <col min="15633" max="15633" width="5" style="1" customWidth="1"/>
    <col min="15634" max="15635" width="7.85546875" style="1" customWidth="1"/>
    <col min="15636" max="15636" width="0.85546875" style="1" customWidth="1"/>
    <col min="15637" max="15637" width="5.42578125" style="1" customWidth="1"/>
    <col min="15638" max="15638" width="2.5703125" style="1" customWidth="1"/>
    <col min="15639" max="15639" width="7.85546875" style="1" customWidth="1"/>
    <col min="15640" max="15640" width="6.85546875" style="1" customWidth="1"/>
    <col min="15641" max="15641" width="7.28515625" style="1" customWidth="1"/>
    <col min="15642" max="15872" width="9.140625" style="1"/>
    <col min="15873" max="15873" width="4" style="1" customWidth="1"/>
    <col min="15874" max="15874" width="2.140625" style="1" customWidth="1"/>
    <col min="15875" max="15876" width="10.140625" style="1" customWidth="1"/>
    <col min="15877" max="15877" width="9.7109375" style="1" customWidth="1"/>
    <col min="15878" max="15878" width="7.85546875" style="1" customWidth="1"/>
    <col min="15879" max="15879" width="3.5703125" style="1" customWidth="1"/>
    <col min="15880" max="15880" width="5" style="1" customWidth="1"/>
    <col min="15881" max="15881" width="0.85546875" style="1" customWidth="1"/>
    <col min="15882" max="15882" width="7.28515625" style="1" customWidth="1"/>
    <col min="15883" max="15883" width="7.85546875" style="1" customWidth="1"/>
    <col min="15884" max="15884" width="5.85546875" style="1" customWidth="1"/>
    <col min="15885" max="15885" width="2.5703125" style="1" customWidth="1"/>
    <col min="15886" max="15887" width="7.85546875" style="1" customWidth="1"/>
    <col min="15888" max="15888" width="3.5703125" style="1" customWidth="1"/>
    <col min="15889" max="15889" width="5" style="1" customWidth="1"/>
    <col min="15890" max="15891" width="7.85546875" style="1" customWidth="1"/>
    <col min="15892" max="15892" width="0.85546875" style="1" customWidth="1"/>
    <col min="15893" max="15893" width="5.42578125" style="1" customWidth="1"/>
    <col min="15894" max="15894" width="2.5703125" style="1" customWidth="1"/>
    <col min="15895" max="15895" width="7.85546875" style="1" customWidth="1"/>
    <col min="15896" max="15896" width="6.85546875" style="1" customWidth="1"/>
    <col min="15897" max="15897" width="7.28515625" style="1" customWidth="1"/>
    <col min="15898" max="16128" width="9.140625" style="1"/>
    <col min="16129" max="16129" width="4" style="1" customWidth="1"/>
    <col min="16130" max="16130" width="2.140625" style="1" customWidth="1"/>
    <col min="16131" max="16132" width="10.140625" style="1" customWidth="1"/>
    <col min="16133" max="16133" width="9.7109375" style="1" customWidth="1"/>
    <col min="16134" max="16134" width="7.85546875" style="1" customWidth="1"/>
    <col min="16135" max="16135" width="3.5703125" style="1" customWidth="1"/>
    <col min="16136" max="16136" width="5" style="1" customWidth="1"/>
    <col min="16137" max="16137" width="0.85546875" style="1" customWidth="1"/>
    <col min="16138" max="16138" width="7.28515625" style="1" customWidth="1"/>
    <col min="16139" max="16139" width="7.85546875" style="1" customWidth="1"/>
    <col min="16140" max="16140" width="5.85546875" style="1" customWidth="1"/>
    <col min="16141" max="16141" width="2.5703125" style="1" customWidth="1"/>
    <col min="16142" max="16143" width="7.85546875" style="1" customWidth="1"/>
    <col min="16144" max="16144" width="3.5703125" style="1" customWidth="1"/>
    <col min="16145" max="16145" width="5" style="1" customWidth="1"/>
    <col min="16146" max="16147" width="7.85546875" style="1" customWidth="1"/>
    <col min="16148" max="16148" width="0.85546875" style="1" customWidth="1"/>
    <col min="16149" max="16149" width="5.42578125" style="1" customWidth="1"/>
    <col min="16150" max="16150" width="2.5703125" style="1" customWidth="1"/>
    <col min="16151" max="16151" width="7.85546875" style="1" customWidth="1"/>
    <col min="16152" max="16152" width="6.85546875" style="1" customWidth="1"/>
    <col min="16153" max="16153" width="7.28515625" style="1" customWidth="1"/>
    <col min="16154" max="16384" width="9.140625" style="1"/>
  </cols>
  <sheetData>
    <row r="1" spans="1:25" ht="9" customHeight="1" x14ac:dyDescent="0.25"/>
    <row r="2" spans="1:25" ht="15.75" customHeight="1" x14ac:dyDescent="0.25">
      <c r="A2" s="135" t="s">
        <v>263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</row>
    <row r="3" spans="1:25" ht="11.45" customHeight="1" x14ac:dyDescent="0.25">
      <c r="A3" s="136" t="s">
        <v>1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</row>
    <row r="4" spans="1:25" ht="18.75" customHeight="1" x14ac:dyDescent="0.25">
      <c r="A4" s="140" t="s">
        <v>262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</row>
    <row r="5" spans="1:25" ht="15" customHeight="1" x14ac:dyDescent="0.25">
      <c r="A5" s="141" t="s">
        <v>231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</row>
    <row r="6" spans="1:25" ht="18.95" customHeight="1" x14ac:dyDescent="0.25">
      <c r="A6" s="142" t="s">
        <v>3</v>
      </c>
      <c r="B6" s="110"/>
      <c r="C6" s="110"/>
      <c r="D6" s="142" t="s">
        <v>0</v>
      </c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</row>
    <row r="7" spans="1:25" ht="18.95" customHeight="1" x14ac:dyDescent="0.25">
      <c r="A7" s="142" t="s">
        <v>4</v>
      </c>
      <c r="B7" s="110"/>
      <c r="C7" s="110"/>
      <c r="D7" s="110"/>
      <c r="E7" s="110"/>
      <c r="F7" s="110"/>
      <c r="G7" s="110"/>
      <c r="H7" s="110"/>
      <c r="I7" s="110"/>
      <c r="J7" s="110"/>
      <c r="K7" s="143">
        <v>694507</v>
      </c>
      <c r="L7" s="110"/>
      <c r="M7" s="110"/>
      <c r="N7" s="142" t="s">
        <v>5</v>
      </c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</row>
    <row r="8" spans="1:25" ht="14.25" customHeight="1" x14ac:dyDescent="0.25">
      <c r="A8" s="138" t="s">
        <v>6</v>
      </c>
      <c r="B8" s="110"/>
      <c r="C8" s="110"/>
      <c r="D8" s="110"/>
      <c r="E8" s="110"/>
      <c r="F8" s="110"/>
      <c r="G8" s="110"/>
      <c r="H8" s="110"/>
      <c r="I8" s="110"/>
      <c r="J8" s="110"/>
      <c r="K8" s="139">
        <v>142289</v>
      </c>
      <c r="L8" s="110"/>
      <c r="M8" s="110"/>
      <c r="N8" s="138" t="s">
        <v>5</v>
      </c>
      <c r="O8" s="110"/>
      <c r="P8" s="110"/>
      <c r="Q8" s="110"/>
      <c r="R8" s="110"/>
      <c r="S8" s="110"/>
      <c r="T8" s="110"/>
      <c r="U8" s="110"/>
      <c r="V8" s="110"/>
      <c r="W8" s="110"/>
      <c r="X8" s="110"/>
      <c r="Y8" s="110"/>
    </row>
    <row r="9" spans="1:25" ht="14.25" customHeight="1" x14ac:dyDescent="0.25">
      <c r="A9" s="138" t="s">
        <v>7</v>
      </c>
      <c r="B9" s="110"/>
      <c r="C9" s="110"/>
      <c r="D9" s="110"/>
      <c r="E9" s="110"/>
      <c r="F9" s="110"/>
      <c r="G9" s="110"/>
      <c r="H9" s="110"/>
      <c r="I9" s="110"/>
      <c r="J9" s="110"/>
      <c r="K9" s="139">
        <v>442</v>
      </c>
      <c r="L9" s="110"/>
      <c r="M9" s="110"/>
      <c r="N9" s="138" t="s">
        <v>8</v>
      </c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</row>
    <row r="10" spans="1:25" ht="14.25" customHeight="1" x14ac:dyDescent="0.25">
      <c r="A10" s="129" t="s">
        <v>264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</row>
    <row r="11" spans="1:25" ht="20.100000000000001" customHeight="1" x14ac:dyDescent="0.25">
      <c r="A11" s="130" t="s">
        <v>9</v>
      </c>
      <c r="B11" s="124" t="s">
        <v>10</v>
      </c>
      <c r="C11" s="125"/>
      <c r="D11" s="124" t="s">
        <v>11</v>
      </c>
      <c r="E11" s="125"/>
      <c r="F11" s="130" t="s">
        <v>12</v>
      </c>
      <c r="G11" s="124" t="s">
        <v>13</v>
      </c>
      <c r="H11" s="125"/>
      <c r="I11" s="128" t="s">
        <v>14</v>
      </c>
      <c r="J11" s="113"/>
      <c r="K11" s="113"/>
      <c r="L11" s="113"/>
      <c r="M11" s="113"/>
      <c r="N11" s="113"/>
      <c r="O11" s="114"/>
      <c r="P11" s="128" t="s">
        <v>15</v>
      </c>
      <c r="Q11" s="113"/>
      <c r="R11" s="113"/>
      <c r="S11" s="113"/>
      <c r="T11" s="113"/>
      <c r="U11" s="113"/>
      <c r="V11" s="113"/>
      <c r="W11" s="114"/>
      <c r="X11" s="130" t="s">
        <v>16</v>
      </c>
      <c r="Y11" s="130" t="s">
        <v>17</v>
      </c>
    </row>
    <row r="12" spans="1:25" ht="20.100000000000001" customHeight="1" x14ac:dyDescent="0.25">
      <c r="A12" s="131"/>
      <c r="B12" s="133"/>
      <c r="C12" s="134"/>
      <c r="D12" s="133"/>
      <c r="E12" s="134"/>
      <c r="F12" s="131"/>
      <c r="G12" s="133"/>
      <c r="H12" s="134"/>
      <c r="I12" s="124" t="s">
        <v>18</v>
      </c>
      <c r="J12" s="125"/>
      <c r="K12" s="128" t="s">
        <v>19</v>
      </c>
      <c r="L12" s="113"/>
      <c r="M12" s="113"/>
      <c r="N12" s="113"/>
      <c r="O12" s="114"/>
      <c r="P12" s="124" t="s">
        <v>18</v>
      </c>
      <c r="Q12" s="125"/>
      <c r="R12" s="128" t="s">
        <v>19</v>
      </c>
      <c r="S12" s="113"/>
      <c r="T12" s="113"/>
      <c r="U12" s="113"/>
      <c r="V12" s="113"/>
      <c r="W12" s="114"/>
      <c r="X12" s="131"/>
      <c r="Y12" s="131"/>
    </row>
    <row r="13" spans="1:25" ht="42.95" customHeight="1" x14ac:dyDescent="0.25">
      <c r="A13" s="132"/>
      <c r="B13" s="126"/>
      <c r="C13" s="127"/>
      <c r="D13" s="126"/>
      <c r="E13" s="127"/>
      <c r="F13" s="132"/>
      <c r="G13" s="126"/>
      <c r="H13" s="127"/>
      <c r="I13" s="126"/>
      <c r="J13" s="127"/>
      <c r="K13" s="2" t="s">
        <v>20</v>
      </c>
      <c r="L13" s="128" t="s">
        <v>21</v>
      </c>
      <c r="M13" s="114"/>
      <c r="N13" s="2" t="s">
        <v>22</v>
      </c>
      <c r="O13" s="2" t="s">
        <v>23</v>
      </c>
      <c r="P13" s="126"/>
      <c r="Q13" s="127"/>
      <c r="R13" s="2" t="s">
        <v>20</v>
      </c>
      <c r="S13" s="2" t="s">
        <v>21</v>
      </c>
      <c r="T13" s="128" t="s">
        <v>22</v>
      </c>
      <c r="U13" s="113"/>
      <c r="V13" s="114"/>
      <c r="W13" s="2" t="s">
        <v>23</v>
      </c>
      <c r="X13" s="132"/>
      <c r="Y13" s="132"/>
    </row>
    <row r="14" spans="1:25" ht="14.25" customHeight="1" x14ac:dyDescent="0.25">
      <c r="A14" s="2">
        <v>1</v>
      </c>
      <c r="B14" s="123">
        <v>2</v>
      </c>
      <c r="C14" s="114"/>
      <c r="D14" s="123">
        <v>3</v>
      </c>
      <c r="E14" s="114"/>
      <c r="F14" s="3">
        <v>4</v>
      </c>
      <c r="G14" s="123">
        <v>5</v>
      </c>
      <c r="H14" s="114"/>
      <c r="I14" s="123">
        <v>6</v>
      </c>
      <c r="J14" s="114"/>
      <c r="K14" s="3">
        <v>7</v>
      </c>
      <c r="L14" s="123">
        <v>8</v>
      </c>
      <c r="M14" s="114"/>
      <c r="N14" s="3">
        <v>9</v>
      </c>
      <c r="O14" s="3">
        <v>10</v>
      </c>
      <c r="P14" s="123">
        <v>11</v>
      </c>
      <c r="Q14" s="114"/>
      <c r="R14" s="3">
        <v>12</v>
      </c>
      <c r="S14" s="3">
        <v>13</v>
      </c>
      <c r="T14" s="123">
        <v>14</v>
      </c>
      <c r="U14" s="113"/>
      <c r="V14" s="114"/>
      <c r="W14" s="3">
        <v>15</v>
      </c>
      <c r="X14" s="3">
        <v>16</v>
      </c>
      <c r="Y14" s="3">
        <v>17</v>
      </c>
    </row>
    <row r="15" spans="1:25" ht="18.2" customHeight="1" x14ac:dyDescent="0.25">
      <c r="A15" s="122" t="s">
        <v>158</v>
      </c>
      <c r="B15" s="113"/>
      <c r="C15" s="113"/>
      <c r="D15" s="113"/>
      <c r="E15" s="113"/>
      <c r="F15" s="113"/>
      <c r="G15" s="113"/>
      <c r="H15" s="113"/>
      <c r="I15" s="113"/>
      <c r="J15" s="113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</row>
    <row r="16" spans="1:25" ht="156.75" customHeight="1" x14ac:dyDescent="0.25">
      <c r="A16" s="4" t="s">
        <v>24</v>
      </c>
      <c r="B16" s="120" t="s">
        <v>114</v>
      </c>
      <c r="C16" s="114"/>
      <c r="D16" s="120" t="s">
        <v>115</v>
      </c>
      <c r="E16" s="114"/>
      <c r="F16" s="5" t="s">
        <v>50</v>
      </c>
      <c r="G16" s="121">
        <v>1</v>
      </c>
      <c r="H16" s="114"/>
      <c r="I16" s="121">
        <v>5706.84</v>
      </c>
      <c r="J16" s="114"/>
      <c r="K16" s="6">
        <v>1117.9000000000001</v>
      </c>
      <c r="L16" s="121">
        <v>863.84</v>
      </c>
      <c r="M16" s="114"/>
      <c r="N16" s="6">
        <v>128.37</v>
      </c>
      <c r="O16" s="6">
        <v>3725.1</v>
      </c>
      <c r="P16" s="121">
        <v>5706.84</v>
      </c>
      <c r="Q16" s="114"/>
      <c r="R16" s="6">
        <v>1117.9000000000001</v>
      </c>
      <c r="S16" s="6">
        <v>863.84</v>
      </c>
      <c r="T16" s="121">
        <v>128.37</v>
      </c>
      <c r="U16" s="113"/>
      <c r="V16" s="114"/>
      <c r="W16" s="6">
        <v>4.66</v>
      </c>
      <c r="X16" s="6">
        <v>4.66</v>
      </c>
      <c r="Y16" s="6">
        <v>0.41</v>
      </c>
    </row>
    <row r="17" spans="1:25" ht="161.25" customHeight="1" x14ac:dyDescent="0.25">
      <c r="A17" s="4" t="s">
        <v>25</v>
      </c>
      <c r="B17" s="120" t="s">
        <v>116</v>
      </c>
      <c r="C17" s="114"/>
      <c r="D17" s="120" t="s">
        <v>232</v>
      </c>
      <c r="E17" s="114"/>
      <c r="F17" s="5" t="s">
        <v>117</v>
      </c>
      <c r="G17" s="121">
        <v>0.08</v>
      </c>
      <c r="H17" s="114"/>
      <c r="I17" s="121">
        <v>23767.7</v>
      </c>
      <c r="J17" s="114"/>
      <c r="K17" s="6">
        <v>17926.78</v>
      </c>
      <c r="L17" s="121">
        <v>1095.9000000000001</v>
      </c>
      <c r="M17" s="118"/>
      <c r="N17" s="6">
        <v>159.63</v>
      </c>
      <c r="O17" s="6">
        <v>4745.0200000000004</v>
      </c>
      <c r="P17" s="121">
        <v>1901.42</v>
      </c>
      <c r="Q17" s="118"/>
      <c r="R17" s="6">
        <v>1434.15</v>
      </c>
      <c r="S17" s="6">
        <v>87.67</v>
      </c>
      <c r="T17" s="121">
        <v>12.77</v>
      </c>
      <c r="U17" s="117"/>
      <c r="V17" s="118"/>
      <c r="W17" s="6">
        <v>74.73</v>
      </c>
      <c r="X17" s="6">
        <v>5.98</v>
      </c>
      <c r="Y17" s="6">
        <v>0.04</v>
      </c>
    </row>
    <row r="18" spans="1:25" ht="129.75" customHeight="1" x14ac:dyDescent="0.25">
      <c r="A18" s="4" t="s">
        <v>26</v>
      </c>
      <c r="B18" s="120" t="s">
        <v>233</v>
      </c>
      <c r="C18" s="118"/>
      <c r="D18" s="120" t="s">
        <v>234</v>
      </c>
      <c r="E18" s="118"/>
      <c r="F18" s="5" t="s">
        <v>117</v>
      </c>
      <c r="G18" s="121">
        <v>0.05</v>
      </c>
      <c r="H18" s="118"/>
      <c r="I18" s="121">
        <v>8635.16</v>
      </c>
      <c r="J18" s="118"/>
      <c r="K18" s="6">
        <v>7580.46</v>
      </c>
      <c r="L18" s="121">
        <v>77.489999999999995</v>
      </c>
      <c r="M18" s="118"/>
      <c r="N18" s="6">
        <v>9.44</v>
      </c>
      <c r="O18" s="6">
        <v>977.21</v>
      </c>
      <c r="P18" s="121">
        <v>431.76</v>
      </c>
      <c r="Q18" s="118"/>
      <c r="R18" s="6">
        <v>379.03</v>
      </c>
      <c r="S18" s="6">
        <v>3.87</v>
      </c>
      <c r="T18" s="121">
        <v>0.47</v>
      </c>
      <c r="U18" s="117"/>
      <c r="V18" s="118"/>
      <c r="W18" s="6">
        <v>31.6</v>
      </c>
      <c r="X18" s="6">
        <v>1.58</v>
      </c>
      <c r="Y18" s="7"/>
    </row>
    <row r="19" spans="1:25" ht="134.25" customHeight="1" x14ac:dyDescent="0.25">
      <c r="A19" s="4" t="s">
        <v>27</v>
      </c>
      <c r="B19" s="120" t="s">
        <v>119</v>
      </c>
      <c r="C19" s="118"/>
      <c r="D19" s="120" t="s">
        <v>235</v>
      </c>
      <c r="E19" s="118"/>
      <c r="F19" s="5" t="s">
        <v>117</v>
      </c>
      <c r="G19" s="121">
        <v>0.05</v>
      </c>
      <c r="H19" s="118"/>
      <c r="I19" s="121">
        <v>16843.97</v>
      </c>
      <c r="J19" s="118"/>
      <c r="K19" s="6">
        <v>14604.33</v>
      </c>
      <c r="L19" s="121">
        <v>351.66</v>
      </c>
      <c r="M19" s="118"/>
      <c r="N19" s="6">
        <v>25.01</v>
      </c>
      <c r="O19" s="6">
        <v>1887.98</v>
      </c>
      <c r="P19" s="121">
        <v>842.2</v>
      </c>
      <c r="Q19" s="118"/>
      <c r="R19" s="6">
        <v>730.22</v>
      </c>
      <c r="S19" s="6">
        <v>17.579999999999998</v>
      </c>
      <c r="T19" s="121">
        <v>1.25</v>
      </c>
      <c r="U19" s="117"/>
      <c r="V19" s="118"/>
      <c r="W19" s="6">
        <v>60.88</v>
      </c>
      <c r="X19" s="6">
        <v>3.04</v>
      </c>
      <c r="Y19" s="7"/>
    </row>
    <row r="20" spans="1:25" ht="140.25" customHeight="1" x14ac:dyDescent="0.25">
      <c r="A20" s="4" t="s">
        <v>28</v>
      </c>
      <c r="B20" s="120" t="s">
        <v>120</v>
      </c>
      <c r="C20" s="118"/>
      <c r="D20" s="120" t="s">
        <v>236</v>
      </c>
      <c r="E20" s="118"/>
      <c r="F20" s="5" t="s">
        <v>121</v>
      </c>
      <c r="G20" s="121">
        <v>0.65</v>
      </c>
      <c r="H20" s="118"/>
      <c r="I20" s="121">
        <v>4928.99</v>
      </c>
      <c r="J20" s="118"/>
      <c r="K20" s="6">
        <v>4331.76</v>
      </c>
      <c r="L20" s="121">
        <v>364.38</v>
      </c>
      <c r="M20" s="118"/>
      <c r="N20" s="6">
        <v>28.2</v>
      </c>
      <c r="O20" s="6">
        <v>232.85</v>
      </c>
      <c r="P20" s="121">
        <v>3203.84</v>
      </c>
      <c r="Q20" s="118"/>
      <c r="R20" s="6">
        <v>2815.64</v>
      </c>
      <c r="S20" s="6">
        <v>236.85</v>
      </c>
      <c r="T20" s="121">
        <v>18.329999999999998</v>
      </c>
      <c r="U20" s="117"/>
      <c r="V20" s="118"/>
      <c r="W20" s="6">
        <v>19.04</v>
      </c>
      <c r="X20" s="6">
        <v>12.38</v>
      </c>
      <c r="Y20" s="6">
        <v>0.06</v>
      </c>
    </row>
    <row r="21" spans="1:25" ht="153.75" customHeight="1" x14ac:dyDescent="0.25">
      <c r="A21" s="4" t="s">
        <v>29</v>
      </c>
      <c r="B21" s="120" t="s">
        <v>118</v>
      </c>
      <c r="C21" s="118"/>
      <c r="D21" s="120" t="s">
        <v>237</v>
      </c>
      <c r="E21" s="118"/>
      <c r="F21" s="5" t="s">
        <v>117</v>
      </c>
      <c r="G21" s="121">
        <v>0.17</v>
      </c>
      <c r="H21" s="118"/>
      <c r="I21" s="121">
        <v>51889.04</v>
      </c>
      <c r="J21" s="118"/>
      <c r="K21" s="6">
        <v>42590.07</v>
      </c>
      <c r="L21" s="121">
        <v>8447.11</v>
      </c>
      <c r="M21" s="118"/>
      <c r="N21" s="6">
        <v>1364.68</v>
      </c>
      <c r="O21" s="6">
        <v>851.86</v>
      </c>
      <c r="P21" s="121">
        <v>8821.14</v>
      </c>
      <c r="Q21" s="118"/>
      <c r="R21" s="6">
        <v>7240.31</v>
      </c>
      <c r="S21" s="6">
        <v>1436.01</v>
      </c>
      <c r="T21" s="121">
        <v>232</v>
      </c>
      <c r="U21" s="117"/>
      <c r="V21" s="118"/>
      <c r="W21" s="6">
        <v>187.2</v>
      </c>
      <c r="X21" s="6">
        <v>31.82</v>
      </c>
      <c r="Y21" s="6">
        <v>0.74</v>
      </c>
    </row>
    <row r="22" spans="1:25" ht="141.75" customHeight="1" x14ac:dyDescent="0.25">
      <c r="A22" s="4" t="s">
        <v>31</v>
      </c>
      <c r="B22" s="120" t="s">
        <v>122</v>
      </c>
      <c r="C22" s="118"/>
      <c r="D22" s="120" t="s">
        <v>136</v>
      </c>
      <c r="E22" s="118"/>
      <c r="F22" s="5" t="s">
        <v>121</v>
      </c>
      <c r="G22" s="121">
        <v>0.01</v>
      </c>
      <c r="H22" s="118"/>
      <c r="I22" s="121">
        <v>5991.19</v>
      </c>
      <c r="J22" s="118"/>
      <c r="K22" s="6">
        <v>3458.22</v>
      </c>
      <c r="L22" s="121">
        <v>962.33</v>
      </c>
      <c r="M22" s="118"/>
      <c r="N22" s="6">
        <v>118.92</v>
      </c>
      <c r="O22" s="6">
        <v>1570.64</v>
      </c>
      <c r="P22" s="121">
        <v>59.91</v>
      </c>
      <c r="Q22" s="118"/>
      <c r="R22" s="6">
        <v>34.58</v>
      </c>
      <c r="S22" s="6">
        <v>9.6199999999999992</v>
      </c>
      <c r="T22" s="121">
        <v>1.19</v>
      </c>
      <c r="U22" s="117"/>
      <c r="V22" s="118"/>
      <c r="W22" s="6">
        <v>15.2</v>
      </c>
      <c r="X22" s="6">
        <v>0.15</v>
      </c>
      <c r="Y22" s="7"/>
    </row>
    <row r="23" spans="1:25" ht="151.5" customHeight="1" x14ac:dyDescent="0.25">
      <c r="A23" s="4" t="s">
        <v>61</v>
      </c>
      <c r="B23" s="120" t="s">
        <v>123</v>
      </c>
      <c r="C23" s="118"/>
      <c r="D23" s="120" t="s">
        <v>238</v>
      </c>
      <c r="E23" s="118"/>
      <c r="F23" s="5" t="s">
        <v>124</v>
      </c>
      <c r="G23" s="121">
        <v>0.65</v>
      </c>
      <c r="H23" s="118"/>
      <c r="I23" s="121">
        <v>3251.38</v>
      </c>
      <c r="J23" s="118"/>
      <c r="K23" s="6">
        <v>2308.79</v>
      </c>
      <c r="L23" s="121">
        <v>461.98</v>
      </c>
      <c r="M23" s="118"/>
      <c r="N23" s="6">
        <v>62.65</v>
      </c>
      <c r="O23" s="6">
        <v>480.61</v>
      </c>
      <c r="P23" s="121">
        <v>2113.4</v>
      </c>
      <c r="Q23" s="118"/>
      <c r="R23" s="6">
        <v>1500.71</v>
      </c>
      <c r="S23" s="6">
        <v>300.29000000000002</v>
      </c>
      <c r="T23" s="121">
        <v>40.72</v>
      </c>
      <c r="U23" s="117"/>
      <c r="V23" s="118"/>
      <c r="W23" s="6">
        <v>9.92</v>
      </c>
      <c r="X23" s="6">
        <v>6.45</v>
      </c>
      <c r="Y23" s="6">
        <v>0.13</v>
      </c>
    </row>
    <row r="24" spans="1:25" ht="124.5" customHeight="1" x14ac:dyDescent="0.25">
      <c r="A24" s="4" t="s">
        <v>63</v>
      </c>
      <c r="B24" s="120" t="s">
        <v>125</v>
      </c>
      <c r="C24" s="118"/>
      <c r="D24" s="120" t="s">
        <v>239</v>
      </c>
      <c r="E24" s="118"/>
      <c r="F24" s="5" t="s">
        <v>126</v>
      </c>
      <c r="G24" s="121">
        <v>2</v>
      </c>
      <c r="H24" s="118"/>
      <c r="I24" s="121">
        <v>279.52</v>
      </c>
      <c r="J24" s="118"/>
      <c r="K24" s="6">
        <v>88.43</v>
      </c>
      <c r="L24" s="119"/>
      <c r="M24" s="118"/>
      <c r="N24" s="7"/>
      <c r="O24" s="6">
        <v>191.09</v>
      </c>
      <c r="P24" s="121">
        <v>559.04</v>
      </c>
      <c r="Q24" s="118"/>
      <c r="R24" s="6">
        <v>176.86</v>
      </c>
      <c r="S24" s="7"/>
      <c r="T24" s="119"/>
      <c r="U24" s="117"/>
      <c r="V24" s="118"/>
      <c r="W24" s="6">
        <v>0.38</v>
      </c>
      <c r="X24" s="6">
        <v>0.76</v>
      </c>
      <c r="Y24" s="7"/>
    </row>
    <row r="25" spans="1:25" ht="113.25" customHeight="1" x14ac:dyDescent="0.25">
      <c r="A25" s="4" t="s">
        <v>64</v>
      </c>
      <c r="B25" s="120" t="s">
        <v>128</v>
      </c>
      <c r="C25" s="118"/>
      <c r="D25" s="120" t="s">
        <v>129</v>
      </c>
      <c r="E25" s="118"/>
      <c r="F25" s="5" t="s">
        <v>130</v>
      </c>
      <c r="G25" s="121">
        <v>3</v>
      </c>
      <c r="H25" s="118"/>
      <c r="I25" s="121">
        <v>2021.18</v>
      </c>
      <c r="J25" s="118"/>
      <c r="K25" s="6">
        <v>2021.18</v>
      </c>
      <c r="L25" s="119"/>
      <c r="M25" s="118"/>
      <c r="N25" s="7"/>
      <c r="O25" s="7"/>
      <c r="P25" s="121">
        <v>6063.54</v>
      </c>
      <c r="Q25" s="118"/>
      <c r="R25" s="6">
        <v>6063.54</v>
      </c>
      <c r="S25" s="7"/>
      <c r="T25" s="119"/>
      <c r="U25" s="117"/>
      <c r="V25" s="118"/>
      <c r="W25" s="6">
        <v>7.29</v>
      </c>
      <c r="X25" s="6">
        <v>21.87</v>
      </c>
      <c r="Y25" s="7"/>
    </row>
    <row r="26" spans="1:25" ht="181.5" customHeight="1" x14ac:dyDescent="0.25">
      <c r="A26" s="4" t="s">
        <v>66</v>
      </c>
      <c r="B26" s="120" t="s">
        <v>131</v>
      </c>
      <c r="C26" s="118"/>
      <c r="D26" s="120" t="s">
        <v>240</v>
      </c>
      <c r="E26" s="118"/>
      <c r="F26" s="5" t="s">
        <v>132</v>
      </c>
      <c r="G26" s="121">
        <v>19</v>
      </c>
      <c r="H26" s="118"/>
      <c r="I26" s="121">
        <v>99.15</v>
      </c>
      <c r="J26" s="118"/>
      <c r="K26" s="6">
        <v>99.15</v>
      </c>
      <c r="L26" s="119"/>
      <c r="M26" s="118"/>
      <c r="N26" s="7"/>
      <c r="O26" s="7"/>
      <c r="P26" s="121">
        <v>1883.85</v>
      </c>
      <c r="Q26" s="118"/>
      <c r="R26" s="6">
        <v>1883.85</v>
      </c>
      <c r="S26" s="7"/>
      <c r="T26" s="119"/>
      <c r="U26" s="117"/>
      <c r="V26" s="118"/>
      <c r="W26" s="6">
        <v>0.32</v>
      </c>
      <c r="X26" s="6">
        <v>6.08</v>
      </c>
      <c r="Y26" s="7"/>
    </row>
    <row r="27" spans="1:25" ht="99.75" customHeight="1" x14ac:dyDescent="0.25">
      <c r="A27" s="4" t="s">
        <v>68</v>
      </c>
      <c r="B27" s="120" t="s">
        <v>133</v>
      </c>
      <c r="C27" s="118"/>
      <c r="D27" s="120" t="s">
        <v>134</v>
      </c>
      <c r="E27" s="118"/>
      <c r="F27" s="5" t="s">
        <v>130</v>
      </c>
      <c r="G27" s="121">
        <v>1</v>
      </c>
      <c r="H27" s="118"/>
      <c r="I27" s="121">
        <v>673.98</v>
      </c>
      <c r="J27" s="118"/>
      <c r="K27" s="6">
        <v>673.98</v>
      </c>
      <c r="L27" s="119"/>
      <c r="M27" s="118"/>
      <c r="N27" s="7"/>
      <c r="O27" s="7"/>
      <c r="P27" s="121">
        <v>673.98</v>
      </c>
      <c r="Q27" s="118"/>
      <c r="R27" s="6">
        <v>673.98</v>
      </c>
      <c r="S27" s="7"/>
      <c r="T27" s="119"/>
      <c r="U27" s="117"/>
      <c r="V27" s="118"/>
      <c r="W27" s="6">
        <v>2.4300000000000002</v>
      </c>
      <c r="X27" s="6">
        <v>2.4300000000000002</v>
      </c>
      <c r="Y27" s="7"/>
    </row>
    <row r="28" spans="1:25" ht="120.75" customHeight="1" x14ac:dyDescent="0.25">
      <c r="A28" s="4" t="s">
        <v>69</v>
      </c>
      <c r="B28" s="120" t="s">
        <v>135</v>
      </c>
      <c r="C28" s="118"/>
      <c r="D28" s="120" t="s">
        <v>241</v>
      </c>
      <c r="E28" s="118"/>
      <c r="F28" s="5" t="s">
        <v>50</v>
      </c>
      <c r="G28" s="121">
        <v>5</v>
      </c>
      <c r="H28" s="118"/>
      <c r="I28" s="121">
        <v>309.05</v>
      </c>
      <c r="J28" s="118"/>
      <c r="K28" s="6">
        <v>309.05</v>
      </c>
      <c r="L28" s="119"/>
      <c r="M28" s="118"/>
      <c r="N28" s="7"/>
      <c r="O28" s="7"/>
      <c r="P28" s="121">
        <v>1545.25</v>
      </c>
      <c r="Q28" s="118"/>
      <c r="R28" s="6">
        <v>1545.25</v>
      </c>
      <c r="S28" s="7"/>
      <c r="T28" s="119"/>
      <c r="U28" s="117"/>
      <c r="V28" s="118"/>
      <c r="W28" s="6">
        <v>1.36</v>
      </c>
      <c r="X28" s="6">
        <v>6.8</v>
      </c>
      <c r="Y28" s="7"/>
    </row>
    <row r="29" spans="1:25" ht="120.75" customHeight="1" x14ac:dyDescent="0.25">
      <c r="A29" s="4" t="s">
        <v>71</v>
      </c>
      <c r="B29" s="120" t="s">
        <v>153</v>
      </c>
      <c r="C29" s="118"/>
      <c r="D29" s="120" t="s">
        <v>154</v>
      </c>
      <c r="E29" s="118"/>
      <c r="F29" s="5" t="s">
        <v>155</v>
      </c>
      <c r="G29" s="121">
        <v>1</v>
      </c>
      <c r="H29" s="118"/>
      <c r="I29" s="121">
        <v>145850.98000000001</v>
      </c>
      <c r="J29" s="118"/>
      <c r="K29" s="6">
        <v>103401.43</v>
      </c>
      <c r="L29" s="121">
        <v>40381.54</v>
      </c>
      <c r="M29" s="118"/>
      <c r="N29" s="6">
        <v>12855.96</v>
      </c>
      <c r="O29" s="6">
        <v>2068.0100000000002</v>
      </c>
      <c r="P29" s="121">
        <v>145850.98000000001</v>
      </c>
      <c r="Q29" s="118"/>
      <c r="R29" s="6">
        <v>103401.43</v>
      </c>
      <c r="S29" s="6">
        <v>40381.54</v>
      </c>
      <c r="T29" s="121">
        <v>12855.96</v>
      </c>
      <c r="U29" s="117"/>
      <c r="V29" s="118"/>
      <c r="W29" s="6">
        <v>289</v>
      </c>
      <c r="X29" s="6">
        <v>289</v>
      </c>
      <c r="Y29" s="6">
        <v>48</v>
      </c>
    </row>
    <row r="30" spans="1:25" ht="8.4499999999999993" customHeight="1" x14ac:dyDescent="0.25"/>
    <row r="31" spans="1:25" ht="18.2" customHeight="1" x14ac:dyDescent="0.25">
      <c r="A31" s="112" t="s">
        <v>0</v>
      </c>
      <c r="B31" s="117"/>
      <c r="C31" s="118"/>
      <c r="D31" s="112" t="s">
        <v>33</v>
      </c>
      <c r="E31" s="117"/>
      <c r="F31" s="117"/>
      <c r="G31" s="117"/>
      <c r="H31" s="117"/>
      <c r="I31" s="117"/>
      <c r="J31" s="117"/>
      <c r="K31" s="117"/>
      <c r="L31" s="117"/>
      <c r="M31" s="118"/>
      <c r="N31" s="8" t="s">
        <v>0</v>
      </c>
      <c r="O31" s="115" t="s">
        <v>242</v>
      </c>
      <c r="P31" s="117"/>
      <c r="Q31" s="118"/>
      <c r="R31" s="112" t="s">
        <v>0</v>
      </c>
      <c r="S31" s="117"/>
      <c r="T31" s="117"/>
      <c r="U31" s="117"/>
      <c r="V31" s="117"/>
      <c r="W31" s="117"/>
      <c r="X31" s="117"/>
      <c r="Y31" s="118"/>
    </row>
    <row r="32" spans="1:25" ht="18.2" customHeight="1" x14ac:dyDescent="0.25">
      <c r="A32" s="112" t="s">
        <v>0</v>
      </c>
      <c r="B32" s="117"/>
      <c r="C32" s="118"/>
      <c r="D32" s="112" t="s">
        <v>48</v>
      </c>
      <c r="E32" s="117"/>
      <c r="F32" s="117"/>
      <c r="G32" s="117"/>
      <c r="H32" s="117"/>
      <c r="I32" s="117"/>
      <c r="J32" s="117"/>
      <c r="K32" s="117"/>
      <c r="L32" s="117"/>
      <c r="M32" s="118"/>
      <c r="N32" s="8" t="s">
        <v>0</v>
      </c>
      <c r="O32" s="115" t="s">
        <v>243</v>
      </c>
      <c r="P32" s="117"/>
      <c r="Q32" s="118"/>
      <c r="R32" s="112" t="s">
        <v>0</v>
      </c>
      <c r="S32" s="117"/>
      <c r="T32" s="117"/>
      <c r="U32" s="117"/>
      <c r="V32" s="117"/>
      <c r="W32" s="117"/>
      <c r="X32" s="117"/>
      <c r="Y32" s="118"/>
    </row>
    <row r="33" spans="1:25" ht="18.2" customHeight="1" x14ac:dyDescent="0.25">
      <c r="A33" s="112" t="s">
        <v>0</v>
      </c>
      <c r="B33" s="117"/>
      <c r="C33" s="118"/>
      <c r="D33" s="112" t="s">
        <v>34</v>
      </c>
      <c r="E33" s="113"/>
      <c r="F33" s="113"/>
      <c r="G33" s="113"/>
      <c r="H33" s="113"/>
      <c r="I33" s="113"/>
      <c r="J33" s="113"/>
      <c r="K33" s="113"/>
      <c r="L33" s="113"/>
      <c r="M33" s="114"/>
      <c r="N33" s="8" t="s">
        <v>0</v>
      </c>
      <c r="O33" s="115" t="s">
        <v>244</v>
      </c>
      <c r="P33" s="113"/>
      <c r="Q33" s="114"/>
      <c r="R33" s="112" t="s">
        <v>0</v>
      </c>
      <c r="S33" s="113"/>
      <c r="T33" s="113"/>
      <c r="U33" s="113"/>
      <c r="V33" s="113"/>
      <c r="W33" s="113"/>
      <c r="X33" s="113"/>
      <c r="Y33" s="114"/>
    </row>
    <row r="34" spans="1:25" ht="18.2" customHeight="1" x14ac:dyDescent="0.25">
      <c r="A34" s="112" t="s">
        <v>0</v>
      </c>
      <c r="B34" s="113"/>
      <c r="C34" s="114"/>
      <c r="D34" s="112" t="s">
        <v>35</v>
      </c>
      <c r="E34" s="113"/>
      <c r="F34" s="113"/>
      <c r="G34" s="113"/>
      <c r="H34" s="113"/>
      <c r="I34" s="113"/>
      <c r="J34" s="113"/>
      <c r="K34" s="113"/>
      <c r="L34" s="113"/>
      <c r="M34" s="114"/>
      <c r="N34" s="8" t="s">
        <v>0</v>
      </c>
      <c r="O34" s="115" t="s">
        <v>245</v>
      </c>
      <c r="P34" s="113"/>
      <c r="Q34" s="114"/>
      <c r="R34" s="112" t="s">
        <v>0</v>
      </c>
      <c r="S34" s="113"/>
      <c r="T34" s="113"/>
      <c r="U34" s="113"/>
      <c r="V34" s="113"/>
      <c r="W34" s="113"/>
      <c r="X34" s="113"/>
      <c r="Y34" s="114"/>
    </row>
    <row r="35" spans="1:25" ht="18.2" customHeight="1" x14ac:dyDescent="0.25">
      <c r="A35" s="112" t="s">
        <v>0</v>
      </c>
      <c r="B35" s="113"/>
      <c r="C35" s="114"/>
      <c r="D35" s="112" t="s">
        <v>36</v>
      </c>
      <c r="E35" s="113"/>
      <c r="F35" s="113"/>
      <c r="G35" s="113"/>
      <c r="H35" s="113"/>
      <c r="I35" s="113"/>
      <c r="J35" s="113"/>
      <c r="K35" s="113"/>
      <c r="L35" s="113"/>
      <c r="M35" s="114"/>
      <c r="N35" s="8" t="s">
        <v>0</v>
      </c>
      <c r="O35" s="115" t="s">
        <v>246</v>
      </c>
      <c r="P35" s="113"/>
      <c r="Q35" s="114"/>
      <c r="R35" s="112" t="s">
        <v>0</v>
      </c>
      <c r="S35" s="113"/>
      <c r="T35" s="113"/>
      <c r="U35" s="113"/>
      <c r="V35" s="113"/>
      <c r="W35" s="113"/>
      <c r="X35" s="113"/>
      <c r="Y35" s="114"/>
    </row>
    <row r="36" spans="1:25" ht="18.2" customHeight="1" x14ac:dyDescent="0.25">
      <c r="A36" s="112" t="s">
        <v>0</v>
      </c>
      <c r="B36" s="113"/>
      <c r="C36" s="114"/>
      <c r="D36" s="112" t="s">
        <v>37</v>
      </c>
      <c r="E36" s="113"/>
      <c r="F36" s="113"/>
      <c r="G36" s="113"/>
      <c r="H36" s="113"/>
      <c r="I36" s="113"/>
      <c r="J36" s="113"/>
      <c r="K36" s="113"/>
      <c r="L36" s="113"/>
      <c r="M36" s="114"/>
      <c r="N36" s="8" t="s">
        <v>0</v>
      </c>
      <c r="O36" s="115" t="s">
        <v>247</v>
      </c>
      <c r="P36" s="113"/>
      <c r="Q36" s="114"/>
      <c r="R36" s="112" t="s">
        <v>0</v>
      </c>
      <c r="S36" s="113"/>
      <c r="T36" s="113"/>
      <c r="U36" s="113"/>
      <c r="V36" s="113"/>
      <c r="W36" s="113"/>
      <c r="X36" s="113"/>
      <c r="Y36" s="114"/>
    </row>
    <row r="37" spans="1:25" ht="18.2" customHeight="1" x14ac:dyDescent="0.25">
      <c r="A37" s="112" t="s">
        <v>0</v>
      </c>
      <c r="B37" s="113"/>
      <c r="C37" s="114"/>
      <c r="D37" s="112" t="s">
        <v>38</v>
      </c>
      <c r="E37" s="113"/>
      <c r="F37" s="113"/>
      <c r="G37" s="113"/>
      <c r="H37" s="113"/>
      <c r="I37" s="113"/>
      <c r="J37" s="113"/>
      <c r="K37" s="113"/>
      <c r="L37" s="113"/>
      <c r="M37" s="114"/>
      <c r="N37" s="8" t="s">
        <v>0</v>
      </c>
      <c r="O37" s="115" t="s">
        <v>248</v>
      </c>
      <c r="P37" s="113"/>
      <c r="Q37" s="114"/>
      <c r="R37" s="112" t="s">
        <v>0</v>
      </c>
      <c r="S37" s="113"/>
      <c r="T37" s="113"/>
      <c r="U37" s="113"/>
      <c r="V37" s="113"/>
      <c r="W37" s="113"/>
      <c r="X37" s="113"/>
      <c r="Y37" s="114"/>
    </row>
    <row r="38" spans="1:25" ht="18.2" customHeight="1" x14ac:dyDescent="0.25">
      <c r="A38" s="112" t="s">
        <v>0</v>
      </c>
      <c r="B38" s="113"/>
      <c r="C38" s="114"/>
      <c r="D38" s="112" t="s">
        <v>39</v>
      </c>
      <c r="E38" s="113"/>
      <c r="F38" s="113"/>
      <c r="G38" s="113"/>
      <c r="H38" s="113"/>
      <c r="I38" s="113"/>
      <c r="J38" s="113"/>
      <c r="K38" s="113"/>
      <c r="L38" s="113"/>
      <c r="M38" s="114"/>
      <c r="N38" s="8" t="s">
        <v>24</v>
      </c>
      <c r="O38" s="115" t="s">
        <v>249</v>
      </c>
      <c r="P38" s="113"/>
      <c r="Q38" s="114"/>
      <c r="R38" s="112" t="s">
        <v>0</v>
      </c>
      <c r="S38" s="113"/>
      <c r="T38" s="113"/>
      <c r="U38" s="113"/>
      <c r="V38" s="113"/>
      <c r="W38" s="113"/>
      <c r="X38" s="113"/>
      <c r="Y38" s="114"/>
    </row>
    <row r="39" spans="1:25" ht="18.2" customHeight="1" x14ac:dyDescent="0.25">
      <c r="A39" s="112" t="s">
        <v>0</v>
      </c>
      <c r="B39" s="113"/>
      <c r="C39" s="114"/>
      <c r="D39" s="112" t="s">
        <v>40</v>
      </c>
      <c r="E39" s="113"/>
      <c r="F39" s="113"/>
      <c r="G39" s="113"/>
      <c r="H39" s="113"/>
      <c r="I39" s="113"/>
      <c r="J39" s="113"/>
      <c r="K39" s="113"/>
      <c r="L39" s="113"/>
      <c r="M39" s="114"/>
      <c r="N39" s="8" t="s">
        <v>0</v>
      </c>
      <c r="O39" s="115" t="s">
        <v>249</v>
      </c>
      <c r="P39" s="113"/>
      <c r="Q39" s="114"/>
      <c r="R39" s="112" t="s">
        <v>0</v>
      </c>
      <c r="S39" s="113"/>
      <c r="T39" s="113"/>
      <c r="U39" s="113"/>
      <c r="V39" s="113"/>
      <c r="W39" s="113"/>
      <c r="X39" s="113"/>
      <c r="Y39" s="114"/>
    </row>
    <row r="40" spans="1:25" ht="18.2" customHeight="1" x14ac:dyDescent="0.25">
      <c r="A40" s="122" t="s">
        <v>49</v>
      </c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</row>
    <row r="41" spans="1:25" ht="38.85" customHeight="1" x14ac:dyDescent="0.25">
      <c r="A41" s="4" t="s">
        <v>72</v>
      </c>
      <c r="B41" s="120" t="s">
        <v>137</v>
      </c>
      <c r="C41" s="114"/>
      <c r="D41" s="120" t="s">
        <v>138</v>
      </c>
      <c r="E41" s="114"/>
      <c r="F41" s="5" t="s">
        <v>117</v>
      </c>
      <c r="G41" s="121">
        <v>0.05</v>
      </c>
      <c r="H41" s="114"/>
      <c r="I41" s="121">
        <v>2576.27</v>
      </c>
      <c r="J41" s="114"/>
      <c r="K41" s="7"/>
      <c r="L41" s="119"/>
      <c r="M41" s="118"/>
      <c r="N41" s="7"/>
      <c r="O41" s="6">
        <v>2576.27</v>
      </c>
      <c r="P41" s="121">
        <v>128.81</v>
      </c>
      <c r="Q41" s="118"/>
      <c r="R41" s="7"/>
      <c r="S41" s="7"/>
      <c r="T41" s="119"/>
      <c r="U41" s="117"/>
      <c r="V41" s="118"/>
      <c r="W41" s="7"/>
      <c r="X41" s="7"/>
      <c r="Y41" s="7"/>
    </row>
    <row r="42" spans="1:25" ht="50.25" customHeight="1" x14ac:dyDescent="0.25">
      <c r="A42" s="4" t="s">
        <v>73</v>
      </c>
      <c r="B42" s="120" t="s">
        <v>139</v>
      </c>
      <c r="C42" s="118"/>
      <c r="D42" s="120" t="s">
        <v>140</v>
      </c>
      <c r="E42" s="118"/>
      <c r="F42" s="5" t="s">
        <v>141</v>
      </c>
      <c r="G42" s="121">
        <v>6.5</v>
      </c>
      <c r="H42" s="118"/>
      <c r="I42" s="121">
        <v>218.64</v>
      </c>
      <c r="J42" s="118"/>
      <c r="K42" s="7"/>
      <c r="L42" s="119"/>
      <c r="M42" s="118"/>
      <c r="N42" s="7"/>
      <c r="O42" s="6">
        <v>218.64</v>
      </c>
      <c r="P42" s="121">
        <v>1421.16</v>
      </c>
      <c r="Q42" s="118"/>
      <c r="R42" s="7"/>
      <c r="S42" s="7"/>
      <c r="T42" s="119"/>
      <c r="U42" s="117"/>
      <c r="V42" s="118"/>
      <c r="W42" s="7"/>
      <c r="X42" s="7"/>
      <c r="Y42" s="7"/>
    </row>
    <row r="43" spans="1:25" ht="38.85" customHeight="1" x14ac:dyDescent="0.25">
      <c r="A43" s="4" t="s">
        <v>74</v>
      </c>
      <c r="B43" s="120" t="s">
        <v>142</v>
      </c>
      <c r="C43" s="118"/>
      <c r="D43" s="120" t="s">
        <v>143</v>
      </c>
      <c r="E43" s="118"/>
      <c r="F43" s="5" t="s">
        <v>127</v>
      </c>
      <c r="G43" s="121">
        <v>13</v>
      </c>
      <c r="H43" s="118"/>
      <c r="I43" s="121">
        <v>40.799999999999997</v>
      </c>
      <c r="J43" s="118"/>
      <c r="K43" s="7"/>
      <c r="L43" s="119"/>
      <c r="M43" s="118"/>
      <c r="N43" s="7"/>
      <c r="O43" s="6">
        <v>40.799999999999997</v>
      </c>
      <c r="P43" s="121">
        <v>530.4</v>
      </c>
      <c r="Q43" s="118"/>
      <c r="R43" s="7"/>
      <c r="S43" s="7"/>
      <c r="T43" s="119"/>
      <c r="U43" s="117"/>
      <c r="V43" s="118"/>
      <c r="W43" s="7"/>
      <c r="X43" s="7"/>
      <c r="Y43" s="7"/>
    </row>
    <row r="44" spans="1:25" ht="54.75" customHeight="1" x14ac:dyDescent="0.25">
      <c r="A44" s="4" t="s">
        <v>75</v>
      </c>
      <c r="B44" s="120" t="s">
        <v>145</v>
      </c>
      <c r="C44" s="118"/>
      <c r="D44" s="120" t="s">
        <v>146</v>
      </c>
      <c r="E44" s="118"/>
      <c r="F44" s="5" t="s">
        <v>144</v>
      </c>
      <c r="G44" s="121">
        <v>1</v>
      </c>
      <c r="H44" s="118"/>
      <c r="I44" s="121">
        <v>182.52</v>
      </c>
      <c r="J44" s="118"/>
      <c r="K44" s="7"/>
      <c r="L44" s="119"/>
      <c r="M44" s="118"/>
      <c r="N44" s="7"/>
      <c r="O44" s="6">
        <v>182.52</v>
      </c>
      <c r="P44" s="121">
        <v>182.52</v>
      </c>
      <c r="Q44" s="118"/>
      <c r="R44" s="7"/>
      <c r="S44" s="7"/>
      <c r="T44" s="119"/>
      <c r="U44" s="117"/>
      <c r="V44" s="118"/>
      <c r="W44" s="7"/>
      <c r="X44" s="7"/>
      <c r="Y44" s="7"/>
    </row>
    <row r="45" spans="1:25" ht="8.4499999999999993" customHeight="1" x14ac:dyDescent="0.25"/>
    <row r="46" spans="1:25" ht="18.2" customHeight="1" x14ac:dyDescent="0.25">
      <c r="A46" s="112" t="s">
        <v>0</v>
      </c>
      <c r="B46" s="117"/>
      <c r="C46" s="118"/>
      <c r="D46" s="112" t="s">
        <v>33</v>
      </c>
      <c r="E46" s="117"/>
      <c r="F46" s="117"/>
      <c r="G46" s="117"/>
      <c r="H46" s="117"/>
      <c r="I46" s="117"/>
      <c r="J46" s="117"/>
      <c r="K46" s="117"/>
      <c r="L46" s="117"/>
      <c r="M46" s="118"/>
      <c r="N46" s="8" t="s">
        <v>0</v>
      </c>
      <c r="O46" s="115" t="s">
        <v>250</v>
      </c>
      <c r="P46" s="117"/>
      <c r="Q46" s="118"/>
      <c r="R46" s="112" t="s">
        <v>0</v>
      </c>
      <c r="S46" s="117"/>
      <c r="T46" s="117"/>
      <c r="U46" s="117"/>
      <c r="V46" s="117"/>
      <c r="W46" s="117"/>
      <c r="X46" s="117"/>
      <c r="Y46" s="118"/>
    </row>
    <row r="47" spans="1:25" ht="18.2" customHeight="1" x14ac:dyDescent="0.25">
      <c r="A47" s="112" t="s">
        <v>0</v>
      </c>
      <c r="B47" s="117"/>
      <c r="C47" s="118"/>
      <c r="D47" s="112" t="s">
        <v>51</v>
      </c>
      <c r="E47" s="117"/>
      <c r="F47" s="117"/>
      <c r="G47" s="117"/>
      <c r="H47" s="117"/>
      <c r="I47" s="117"/>
      <c r="J47" s="117"/>
      <c r="K47" s="117"/>
      <c r="L47" s="117"/>
      <c r="M47" s="118"/>
      <c r="N47" s="8" t="s">
        <v>0</v>
      </c>
      <c r="O47" s="115" t="s">
        <v>250</v>
      </c>
      <c r="P47" s="117"/>
      <c r="Q47" s="118"/>
      <c r="R47" s="112" t="s">
        <v>0</v>
      </c>
      <c r="S47" s="117"/>
      <c r="T47" s="117"/>
      <c r="U47" s="117"/>
      <c r="V47" s="117"/>
      <c r="W47" s="117"/>
      <c r="X47" s="117"/>
      <c r="Y47" s="118"/>
    </row>
    <row r="48" spans="1:25" ht="18.2" customHeight="1" x14ac:dyDescent="0.25">
      <c r="A48" s="112" t="s">
        <v>0</v>
      </c>
      <c r="B48" s="113"/>
      <c r="C48" s="114"/>
      <c r="D48" s="112" t="s">
        <v>39</v>
      </c>
      <c r="E48" s="113"/>
      <c r="F48" s="113"/>
      <c r="G48" s="113"/>
      <c r="H48" s="113"/>
      <c r="I48" s="113"/>
      <c r="J48" s="113"/>
      <c r="K48" s="113"/>
      <c r="L48" s="113"/>
      <c r="M48" s="114"/>
      <c r="N48" s="8" t="s">
        <v>24</v>
      </c>
      <c r="O48" s="115" t="s">
        <v>250</v>
      </c>
      <c r="P48" s="113"/>
      <c r="Q48" s="114"/>
      <c r="R48" s="112" t="s">
        <v>0</v>
      </c>
      <c r="S48" s="113"/>
      <c r="T48" s="113"/>
      <c r="U48" s="113"/>
      <c r="V48" s="113"/>
      <c r="W48" s="113"/>
      <c r="X48" s="113"/>
      <c r="Y48" s="114"/>
    </row>
    <row r="49" spans="1:25" ht="18.2" customHeight="1" x14ac:dyDescent="0.25">
      <c r="A49" s="112" t="s">
        <v>0</v>
      </c>
      <c r="B49" s="113"/>
      <c r="C49" s="114"/>
      <c r="D49" s="112" t="s">
        <v>40</v>
      </c>
      <c r="E49" s="113"/>
      <c r="F49" s="113"/>
      <c r="G49" s="113"/>
      <c r="H49" s="113"/>
      <c r="I49" s="113"/>
      <c r="J49" s="113"/>
      <c r="K49" s="113"/>
      <c r="L49" s="113"/>
      <c r="M49" s="114"/>
      <c r="N49" s="8" t="s">
        <v>0</v>
      </c>
      <c r="O49" s="115" t="s">
        <v>250</v>
      </c>
      <c r="P49" s="113"/>
      <c r="Q49" s="114"/>
      <c r="R49" s="112" t="s">
        <v>0</v>
      </c>
      <c r="S49" s="113"/>
      <c r="T49" s="113"/>
      <c r="U49" s="113"/>
      <c r="V49" s="113"/>
      <c r="W49" s="113"/>
      <c r="X49" s="113"/>
      <c r="Y49" s="114"/>
    </row>
    <row r="50" spans="1:25" ht="18.2" customHeight="1" x14ac:dyDescent="0.25">
      <c r="A50" s="122" t="s">
        <v>52</v>
      </c>
      <c r="B50" s="113"/>
      <c r="C50" s="113"/>
      <c r="D50" s="113"/>
      <c r="E50" s="113"/>
      <c r="F50" s="113"/>
      <c r="G50" s="113"/>
      <c r="H50" s="113"/>
      <c r="I50" s="113"/>
      <c r="J50" s="113"/>
      <c r="K50" s="113"/>
      <c r="L50" s="113"/>
      <c r="M50" s="113"/>
      <c r="N50" s="113"/>
      <c r="O50" s="113"/>
      <c r="P50" s="113"/>
      <c r="Q50" s="113"/>
      <c r="R50" s="113"/>
      <c r="S50" s="113"/>
      <c r="T50" s="113"/>
      <c r="U50" s="113"/>
      <c r="V50" s="113"/>
      <c r="W50" s="113"/>
      <c r="X50" s="113"/>
      <c r="Y50" s="113"/>
    </row>
    <row r="51" spans="1:25" ht="38.85" customHeight="1" x14ac:dyDescent="0.25">
      <c r="A51" s="4" t="s">
        <v>76</v>
      </c>
      <c r="B51" s="120" t="s">
        <v>53</v>
      </c>
      <c r="C51" s="114"/>
      <c r="D51" s="120" t="s">
        <v>251</v>
      </c>
      <c r="E51" s="114"/>
      <c r="F51" s="5" t="s">
        <v>54</v>
      </c>
      <c r="G51" s="121">
        <v>1</v>
      </c>
      <c r="H51" s="114"/>
      <c r="I51" s="121">
        <v>125000</v>
      </c>
      <c r="J51" s="114"/>
      <c r="K51" s="7"/>
      <c r="L51" s="119"/>
      <c r="M51" s="114"/>
      <c r="N51" s="7"/>
      <c r="O51" s="6">
        <v>125000</v>
      </c>
      <c r="P51" s="121">
        <v>125000</v>
      </c>
      <c r="Q51" s="114"/>
      <c r="R51" s="7"/>
      <c r="S51" s="7"/>
      <c r="T51" s="119"/>
      <c r="U51" s="113"/>
      <c r="V51" s="114"/>
      <c r="W51" s="7"/>
      <c r="X51" s="7"/>
      <c r="Y51" s="7"/>
    </row>
    <row r="52" spans="1:25" ht="38.85" customHeight="1" x14ac:dyDescent="0.25">
      <c r="A52" s="4" t="s">
        <v>77</v>
      </c>
      <c r="B52" s="120" t="s">
        <v>53</v>
      </c>
      <c r="C52" s="114"/>
      <c r="D52" s="120" t="s">
        <v>147</v>
      </c>
      <c r="E52" s="114"/>
      <c r="F52" s="5" t="s">
        <v>54</v>
      </c>
      <c r="G52" s="121">
        <v>8</v>
      </c>
      <c r="H52" s="114"/>
      <c r="I52" s="121">
        <v>2666.67</v>
      </c>
      <c r="J52" s="114"/>
      <c r="K52" s="7"/>
      <c r="L52" s="119"/>
      <c r="M52" s="114"/>
      <c r="N52" s="7"/>
      <c r="O52" s="6">
        <v>2666.67</v>
      </c>
      <c r="P52" s="121">
        <v>21333.360000000001</v>
      </c>
      <c r="Q52" s="114"/>
      <c r="R52" s="7"/>
      <c r="S52" s="7"/>
      <c r="T52" s="119"/>
      <c r="U52" s="113"/>
      <c r="V52" s="114"/>
      <c r="W52" s="7"/>
      <c r="X52" s="7"/>
      <c r="Y52" s="7"/>
    </row>
    <row r="53" spans="1:25" ht="45" customHeight="1" x14ac:dyDescent="0.25">
      <c r="A53" s="4" t="s">
        <v>78</v>
      </c>
      <c r="B53" s="120" t="s">
        <v>53</v>
      </c>
      <c r="C53" s="114"/>
      <c r="D53" s="120" t="s">
        <v>252</v>
      </c>
      <c r="E53" s="114"/>
      <c r="F53" s="5" t="s">
        <v>54</v>
      </c>
      <c r="G53" s="121">
        <v>5</v>
      </c>
      <c r="H53" s="114"/>
      <c r="I53" s="121">
        <v>1229.17</v>
      </c>
      <c r="J53" s="114"/>
      <c r="K53" s="7"/>
      <c r="L53" s="119"/>
      <c r="M53" s="114"/>
      <c r="N53" s="7"/>
      <c r="O53" s="6">
        <v>1229.17</v>
      </c>
      <c r="P53" s="121">
        <v>6145.85</v>
      </c>
      <c r="Q53" s="114"/>
      <c r="R53" s="7"/>
      <c r="S53" s="7"/>
      <c r="T53" s="119"/>
      <c r="U53" s="113"/>
      <c r="V53" s="114"/>
      <c r="W53" s="7"/>
      <c r="X53" s="7"/>
      <c r="Y53" s="7"/>
    </row>
    <row r="54" spans="1:25" ht="38.85" customHeight="1" x14ac:dyDescent="0.25">
      <c r="A54" s="4" t="s">
        <v>79</v>
      </c>
      <c r="B54" s="120" t="s">
        <v>53</v>
      </c>
      <c r="C54" s="114"/>
      <c r="D54" s="120" t="s">
        <v>253</v>
      </c>
      <c r="E54" s="114"/>
      <c r="F54" s="5" t="s">
        <v>54</v>
      </c>
      <c r="G54" s="121">
        <v>17</v>
      </c>
      <c r="H54" s="118"/>
      <c r="I54" s="121">
        <v>46.62</v>
      </c>
      <c r="J54" s="118"/>
      <c r="K54" s="7"/>
      <c r="L54" s="119"/>
      <c r="M54" s="118"/>
      <c r="N54" s="7"/>
      <c r="O54" s="6">
        <v>46.62</v>
      </c>
      <c r="P54" s="121">
        <v>792.54</v>
      </c>
      <c r="Q54" s="118"/>
      <c r="R54" s="7"/>
      <c r="S54" s="7"/>
      <c r="T54" s="119"/>
      <c r="U54" s="117"/>
      <c r="V54" s="118"/>
      <c r="W54" s="7"/>
      <c r="X54" s="7"/>
      <c r="Y54" s="7"/>
    </row>
    <row r="55" spans="1:25" ht="28.7" customHeight="1" x14ac:dyDescent="0.25">
      <c r="A55" s="4" t="s">
        <v>80</v>
      </c>
      <c r="B55" s="120" t="s">
        <v>53</v>
      </c>
      <c r="C55" s="118"/>
      <c r="D55" s="120" t="s">
        <v>148</v>
      </c>
      <c r="E55" s="118"/>
      <c r="F55" s="5" t="s">
        <v>149</v>
      </c>
      <c r="G55" s="121">
        <v>35</v>
      </c>
      <c r="H55" s="118"/>
      <c r="I55" s="121">
        <v>88.03</v>
      </c>
      <c r="J55" s="118"/>
      <c r="K55" s="7"/>
      <c r="L55" s="119"/>
      <c r="M55" s="118"/>
      <c r="N55" s="7"/>
      <c r="O55" s="6">
        <v>88.03</v>
      </c>
      <c r="P55" s="121">
        <v>3081.05</v>
      </c>
      <c r="Q55" s="118"/>
      <c r="R55" s="7"/>
      <c r="S55" s="7"/>
      <c r="T55" s="119"/>
      <c r="U55" s="117"/>
      <c r="V55" s="118"/>
      <c r="W55" s="7"/>
      <c r="X55" s="7"/>
      <c r="Y55" s="7"/>
    </row>
    <row r="56" spans="1:25" ht="38.85" customHeight="1" x14ac:dyDescent="0.25">
      <c r="A56" s="4" t="s">
        <v>81</v>
      </c>
      <c r="B56" s="120" t="s">
        <v>53</v>
      </c>
      <c r="C56" s="118"/>
      <c r="D56" s="120" t="s">
        <v>150</v>
      </c>
      <c r="E56" s="118"/>
      <c r="F56" s="5" t="s">
        <v>149</v>
      </c>
      <c r="G56" s="121">
        <v>30</v>
      </c>
      <c r="H56" s="118"/>
      <c r="I56" s="121">
        <v>90.35</v>
      </c>
      <c r="J56" s="118"/>
      <c r="K56" s="7"/>
      <c r="L56" s="119"/>
      <c r="M56" s="118"/>
      <c r="N56" s="7"/>
      <c r="O56" s="6">
        <v>90.35</v>
      </c>
      <c r="P56" s="121">
        <v>2710.5</v>
      </c>
      <c r="Q56" s="118"/>
      <c r="R56" s="7"/>
      <c r="S56" s="7"/>
      <c r="T56" s="119"/>
      <c r="U56" s="117"/>
      <c r="V56" s="118"/>
      <c r="W56" s="7"/>
      <c r="X56" s="7"/>
      <c r="Y56" s="7"/>
    </row>
    <row r="57" spans="1:25" ht="54.75" customHeight="1" x14ac:dyDescent="0.25">
      <c r="A57" s="4" t="s">
        <v>82</v>
      </c>
      <c r="B57" s="120" t="s">
        <v>53</v>
      </c>
      <c r="C57" s="118"/>
      <c r="D57" s="120" t="s">
        <v>254</v>
      </c>
      <c r="E57" s="118"/>
      <c r="F57" s="5" t="s">
        <v>255</v>
      </c>
      <c r="G57" s="121">
        <v>1</v>
      </c>
      <c r="H57" s="118"/>
      <c r="I57" s="121">
        <v>16368.33</v>
      </c>
      <c r="J57" s="118"/>
      <c r="K57" s="7"/>
      <c r="L57" s="119"/>
      <c r="M57" s="118"/>
      <c r="N57" s="7"/>
      <c r="O57" s="6">
        <v>16368.33</v>
      </c>
      <c r="P57" s="121">
        <v>16368.33</v>
      </c>
      <c r="Q57" s="118"/>
      <c r="R57" s="7"/>
      <c r="S57" s="7"/>
      <c r="T57" s="119"/>
      <c r="U57" s="117"/>
      <c r="V57" s="118"/>
      <c r="W57" s="7"/>
      <c r="X57" s="7"/>
      <c r="Y57" s="7"/>
    </row>
    <row r="58" spans="1:25" ht="8.4499999999999993" customHeight="1" x14ac:dyDescent="0.25"/>
    <row r="59" spans="1:25" ht="18.2" customHeight="1" x14ac:dyDescent="0.25">
      <c r="A59" s="112" t="s">
        <v>0</v>
      </c>
      <c r="B59" s="117"/>
      <c r="C59" s="118"/>
      <c r="D59" s="112" t="s">
        <v>33</v>
      </c>
      <c r="E59" s="117"/>
      <c r="F59" s="117"/>
      <c r="G59" s="117"/>
      <c r="H59" s="117"/>
      <c r="I59" s="117"/>
      <c r="J59" s="117"/>
      <c r="K59" s="117"/>
      <c r="L59" s="117"/>
      <c r="M59" s="118"/>
      <c r="N59" s="8" t="s">
        <v>0</v>
      </c>
      <c r="O59" s="115" t="s">
        <v>256</v>
      </c>
      <c r="P59" s="117"/>
      <c r="Q59" s="118"/>
      <c r="R59" s="112" t="s">
        <v>0</v>
      </c>
      <c r="S59" s="117"/>
      <c r="T59" s="117"/>
      <c r="U59" s="117"/>
      <c r="V59" s="117"/>
      <c r="W59" s="117"/>
      <c r="X59" s="117"/>
      <c r="Y59" s="118"/>
    </row>
    <row r="60" spans="1:25" ht="18.2" customHeight="1" x14ac:dyDescent="0.25">
      <c r="A60" s="112" t="s">
        <v>0</v>
      </c>
      <c r="B60" s="117"/>
      <c r="C60" s="118"/>
      <c r="D60" s="112" t="s">
        <v>51</v>
      </c>
      <c r="E60" s="117"/>
      <c r="F60" s="117"/>
      <c r="G60" s="117"/>
      <c r="H60" s="117"/>
      <c r="I60" s="117"/>
      <c r="J60" s="117"/>
      <c r="K60" s="117"/>
      <c r="L60" s="117"/>
      <c r="M60" s="118"/>
      <c r="N60" s="8" t="s">
        <v>0</v>
      </c>
      <c r="O60" s="115" t="s">
        <v>256</v>
      </c>
      <c r="P60" s="113"/>
      <c r="Q60" s="114"/>
      <c r="R60" s="112" t="s">
        <v>0</v>
      </c>
      <c r="S60" s="113"/>
      <c r="T60" s="113"/>
      <c r="U60" s="113"/>
      <c r="V60" s="113"/>
      <c r="W60" s="113"/>
      <c r="X60" s="113"/>
      <c r="Y60" s="114"/>
    </row>
    <row r="61" spans="1:25" ht="18.2" customHeight="1" x14ac:dyDescent="0.25">
      <c r="A61" s="112" t="s">
        <v>0</v>
      </c>
      <c r="B61" s="113"/>
      <c r="C61" s="114"/>
      <c r="D61" s="112" t="s">
        <v>39</v>
      </c>
      <c r="E61" s="113"/>
      <c r="F61" s="113"/>
      <c r="G61" s="113"/>
      <c r="H61" s="113"/>
      <c r="I61" s="113"/>
      <c r="J61" s="113"/>
      <c r="K61" s="113"/>
      <c r="L61" s="113"/>
      <c r="M61" s="114"/>
      <c r="N61" s="8" t="s">
        <v>24</v>
      </c>
      <c r="O61" s="115" t="s">
        <v>256</v>
      </c>
      <c r="P61" s="113"/>
      <c r="Q61" s="114"/>
      <c r="R61" s="112" t="s">
        <v>0</v>
      </c>
      <c r="S61" s="113"/>
      <c r="T61" s="113"/>
      <c r="U61" s="113"/>
      <c r="V61" s="113"/>
      <c r="W61" s="113"/>
      <c r="X61" s="113"/>
      <c r="Y61" s="114"/>
    </row>
    <row r="62" spans="1:25" ht="18.2" customHeight="1" x14ac:dyDescent="0.25">
      <c r="A62" s="112" t="s">
        <v>0</v>
      </c>
      <c r="B62" s="113"/>
      <c r="C62" s="114"/>
      <c r="D62" s="112" t="s">
        <v>40</v>
      </c>
      <c r="E62" s="113"/>
      <c r="F62" s="113"/>
      <c r="G62" s="113"/>
      <c r="H62" s="113"/>
      <c r="I62" s="113"/>
      <c r="J62" s="113"/>
      <c r="K62" s="113"/>
      <c r="L62" s="113"/>
      <c r="M62" s="114"/>
      <c r="N62" s="8" t="s">
        <v>0</v>
      </c>
      <c r="O62" s="115" t="s">
        <v>256</v>
      </c>
      <c r="P62" s="113"/>
      <c r="Q62" s="114"/>
      <c r="R62" s="112" t="s">
        <v>0</v>
      </c>
      <c r="S62" s="113"/>
      <c r="T62" s="113"/>
      <c r="U62" s="113"/>
      <c r="V62" s="113"/>
      <c r="W62" s="113"/>
      <c r="X62" s="113"/>
      <c r="Y62" s="114"/>
    </row>
    <row r="63" spans="1:25" ht="18.2" customHeight="1" x14ac:dyDescent="0.25">
      <c r="A63" s="112" t="s">
        <v>0</v>
      </c>
      <c r="B63" s="113"/>
      <c r="C63" s="114"/>
      <c r="D63" s="112" t="s">
        <v>55</v>
      </c>
      <c r="E63" s="113"/>
      <c r="F63" s="113"/>
      <c r="G63" s="113"/>
      <c r="H63" s="113"/>
      <c r="I63" s="113"/>
      <c r="J63" s="113"/>
      <c r="K63" s="113"/>
      <c r="L63" s="113"/>
      <c r="M63" s="114"/>
      <c r="N63" s="8" t="s">
        <v>56</v>
      </c>
      <c r="O63" s="115" t="s">
        <v>257</v>
      </c>
      <c r="P63" s="113"/>
      <c r="Q63" s="114"/>
      <c r="R63" s="112" t="s">
        <v>0</v>
      </c>
      <c r="S63" s="113"/>
      <c r="T63" s="113"/>
      <c r="U63" s="113"/>
      <c r="V63" s="113"/>
      <c r="W63" s="113"/>
      <c r="X63" s="113"/>
      <c r="Y63" s="114"/>
    </row>
    <row r="64" spans="1:25" ht="8.4499999999999993" customHeight="1" x14ac:dyDescent="0.25"/>
    <row r="65" spans="1:25" ht="18.2" customHeight="1" x14ac:dyDescent="0.25">
      <c r="A65" s="112" t="s">
        <v>0</v>
      </c>
      <c r="B65" s="113"/>
      <c r="C65" s="114"/>
      <c r="D65" s="112" t="s">
        <v>41</v>
      </c>
      <c r="E65" s="113"/>
      <c r="F65" s="113"/>
      <c r="G65" s="113"/>
      <c r="H65" s="113"/>
      <c r="I65" s="113"/>
      <c r="J65" s="113"/>
      <c r="K65" s="113"/>
      <c r="L65" s="113"/>
      <c r="M65" s="114"/>
      <c r="N65" s="8" t="s">
        <v>0</v>
      </c>
      <c r="O65" s="115" t="s">
        <v>258</v>
      </c>
      <c r="P65" s="113"/>
      <c r="Q65" s="114"/>
      <c r="R65" s="112" t="s">
        <v>0</v>
      </c>
      <c r="S65" s="113"/>
      <c r="T65" s="113"/>
      <c r="U65" s="113"/>
      <c r="V65" s="113"/>
      <c r="W65" s="113"/>
      <c r="X65" s="113"/>
      <c r="Y65" s="114"/>
    </row>
    <row r="66" spans="1:25" ht="18.2" customHeight="1" x14ac:dyDescent="0.25">
      <c r="A66" s="112" t="s">
        <v>0</v>
      </c>
      <c r="B66" s="113"/>
      <c r="C66" s="114"/>
      <c r="D66" s="112" t="s">
        <v>42</v>
      </c>
      <c r="E66" s="113"/>
      <c r="F66" s="113"/>
      <c r="G66" s="113"/>
      <c r="H66" s="113"/>
      <c r="I66" s="113"/>
      <c r="J66" s="113"/>
      <c r="K66" s="113"/>
      <c r="L66" s="113"/>
      <c r="M66" s="114"/>
      <c r="N66" s="8" t="s">
        <v>0</v>
      </c>
      <c r="O66" s="115" t="s">
        <v>259</v>
      </c>
      <c r="P66" s="113"/>
      <c r="Q66" s="114"/>
      <c r="R66" s="112" t="s">
        <v>0</v>
      </c>
      <c r="S66" s="113"/>
      <c r="T66" s="113"/>
      <c r="U66" s="113"/>
      <c r="V66" s="113"/>
      <c r="W66" s="113"/>
      <c r="X66" s="113"/>
      <c r="Y66" s="114"/>
    </row>
    <row r="67" spans="1:25" ht="18.2" customHeight="1" x14ac:dyDescent="0.25">
      <c r="A67" s="112" t="s">
        <v>0</v>
      </c>
      <c r="B67" s="113"/>
      <c r="C67" s="114"/>
      <c r="D67" s="112" t="s">
        <v>43</v>
      </c>
      <c r="E67" s="113"/>
      <c r="F67" s="113"/>
      <c r="G67" s="113"/>
      <c r="H67" s="113"/>
      <c r="I67" s="113"/>
      <c r="J67" s="113"/>
      <c r="K67" s="113"/>
      <c r="L67" s="113"/>
      <c r="M67" s="114"/>
      <c r="N67" s="8" t="s">
        <v>44</v>
      </c>
      <c r="O67" s="115" t="s">
        <v>260</v>
      </c>
      <c r="P67" s="113"/>
      <c r="Q67" s="114"/>
      <c r="R67" s="112" t="s">
        <v>0</v>
      </c>
      <c r="S67" s="113"/>
      <c r="T67" s="113"/>
      <c r="U67" s="113"/>
      <c r="V67" s="113"/>
      <c r="W67" s="113"/>
      <c r="X67" s="113"/>
      <c r="Y67" s="114"/>
    </row>
    <row r="68" spans="1:25" ht="18.2" customHeight="1" x14ac:dyDescent="0.25">
      <c r="A68" s="112" t="s">
        <v>0</v>
      </c>
      <c r="B68" s="113"/>
      <c r="C68" s="114"/>
      <c r="D68" s="112" t="s">
        <v>45</v>
      </c>
      <c r="E68" s="113"/>
      <c r="F68" s="113"/>
      <c r="G68" s="113"/>
      <c r="H68" s="113"/>
      <c r="I68" s="113"/>
      <c r="J68" s="113"/>
      <c r="K68" s="113"/>
      <c r="L68" s="113"/>
      <c r="M68" s="114"/>
      <c r="N68" s="8" t="s">
        <v>0</v>
      </c>
      <c r="O68" s="115" t="s">
        <v>261</v>
      </c>
      <c r="P68" s="113"/>
      <c r="Q68" s="114"/>
      <c r="R68" s="112" t="s">
        <v>0</v>
      </c>
      <c r="S68" s="113"/>
      <c r="T68" s="113"/>
      <c r="U68" s="113"/>
      <c r="V68" s="113"/>
      <c r="W68" s="113"/>
      <c r="X68" s="113"/>
      <c r="Y68" s="114"/>
    </row>
    <row r="69" spans="1:25" ht="40.35" customHeight="1" x14ac:dyDescent="0.25"/>
    <row r="70" spans="1:25" ht="14.25" customHeight="1" x14ac:dyDescent="0.25">
      <c r="A70" s="111" t="s">
        <v>0</v>
      </c>
      <c r="B70" s="110"/>
      <c r="C70" s="116" t="s">
        <v>46</v>
      </c>
      <c r="D70" s="110"/>
      <c r="E70" s="110"/>
      <c r="F70" s="110"/>
      <c r="G70" s="110"/>
      <c r="H70" s="110"/>
      <c r="I70" s="110"/>
      <c r="J70" s="110"/>
      <c r="K70" s="110"/>
      <c r="L70" s="110"/>
      <c r="M70" s="116" t="s">
        <v>47</v>
      </c>
      <c r="N70" s="145"/>
      <c r="O70" s="145"/>
      <c r="P70" s="145"/>
      <c r="Q70" s="145"/>
      <c r="R70" s="145"/>
      <c r="S70" s="145"/>
      <c r="T70" s="145"/>
      <c r="U70" s="145"/>
      <c r="V70" s="145"/>
      <c r="W70" s="145"/>
      <c r="X70" s="145"/>
      <c r="Y70" s="145"/>
    </row>
    <row r="71" spans="1:25" ht="18.2" customHeight="1" x14ac:dyDescent="0.25">
      <c r="A71" s="111" t="s">
        <v>0</v>
      </c>
      <c r="B71" s="145"/>
      <c r="C71" s="111" t="s">
        <v>0</v>
      </c>
      <c r="D71" s="145"/>
      <c r="E71" s="107" t="s">
        <v>0</v>
      </c>
      <c r="F71" s="144"/>
      <c r="G71" s="144"/>
      <c r="H71" s="111" t="s">
        <v>0</v>
      </c>
      <c r="I71" s="145"/>
      <c r="J71" s="109" t="s">
        <v>0</v>
      </c>
      <c r="K71" s="145"/>
      <c r="L71" s="145"/>
      <c r="M71" s="111" t="s">
        <v>0</v>
      </c>
      <c r="N71" s="145"/>
      <c r="O71" s="145"/>
      <c r="P71" s="145"/>
      <c r="Q71" s="107" t="s">
        <v>0</v>
      </c>
      <c r="R71" s="144"/>
      <c r="S71" s="144"/>
      <c r="T71" s="144"/>
      <c r="U71" s="9" t="s">
        <v>0</v>
      </c>
      <c r="V71" s="109" t="s">
        <v>0</v>
      </c>
      <c r="W71" s="145"/>
      <c r="X71" s="145"/>
      <c r="Y71" s="145"/>
    </row>
    <row r="72" spans="1:25" ht="18.2" customHeight="1" x14ac:dyDescent="0.25"/>
  </sheetData>
  <mergeCells count="315">
    <mergeCell ref="A2:Y2"/>
    <mergeCell ref="A3:Y3"/>
    <mergeCell ref="A8:J8"/>
    <mergeCell ref="K8:M8"/>
    <mergeCell ref="N8:Y8"/>
    <mergeCell ref="A9:J9"/>
    <mergeCell ref="K9:M9"/>
    <mergeCell ref="N9:Y9"/>
    <mergeCell ref="A4:Y4"/>
    <mergeCell ref="A5:Y5"/>
    <mergeCell ref="A6:C6"/>
    <mergeCell ref="D6:Y6"/>
    <mergeCell ref="A7:J7"/>
    <mergeCell ref="K7:M7"/>
    <mergeCell ref="N7:Y7"/>
    <mergeCell ref="I12:J13"/>
    <mergeCell ref="K12:O12"/>
    <mergeCell ref="P12:Q13"/>
    <mergeCell ref="R12:W12"/>
    <mergeCell ref="L13:M13"/>
    <mergeCell ref="T13:V13"/>
    <mergeCell ref="A10:Y10"/>
    <mergeCell ref="A11:A13"/>
    <mergeCell ref="B11:C13"/>
    <mergeCell ref="D11:E13"/>
    <mergeCell ref="F11:F13"/>
    <mergeCell ref="G11:H13"/>
    <mergeCell ref="I11:O11"/>
    <mergeCell ref="P11:W11"/>
    <mergeCell ref="X11:X13"/>
    <mergeCell ref="Y11:Y13"/>
    <mergeCell ref="T14:V14"/>
    <mergeCell ref="A15:Y15"/>
    <mergeCell ref="B16:C16"/>
    <mergeCell ref="D16:E16"/>
    <mergeCell ref="G16:H16"/>
    <mergeCell ref="I16:J16"/>
    <mergeCell ref="L16:M16"/>
    <mergeCell ref="P16:Q16"/>
    <mergeCell ref="T16:V16"/>
    <mergeCell ref="B14:C14"/>
    <mergeCell ref="D14:E14"/>
    <mergeCell ref="G14:H14"/>
    <mergeCell ref="I14:J14"/>
    <mergeCell ref="L14:M14"/>
    <mergeCell ref="P14:Q14"/>
    <mergeCell ref="T17:V17"/>
    <mergeCell ref="B18:C18"/>
    <mergeCell ref="D18:E18"/>
    <mergeCell ref="G18:H18"/>
    <mergeCell ref="I18:J18"/>
    <mergeCell ref="L18:M18"/>
    <mergeCell ref="P18:Q18"/>
    <mergeCell ref="T18:V18"/>
    <mergeCell ref="B17:C17"/>
    <mergeCell ref="D17:E17"/>
    <mergeCell ref="G17:H17"/>
    <mergeCell ref="I17:J17"/>
    <mergeCell ref="L17:M17"/>
    <mergeCell ref="P17:Q17"/>
    <mergeCell ref="T19:V19"/>
    <mergeCell ref="B20:C20"/>
    <mergeCell ref="D20:E20"/>
    <mergeCell ref="G20:H20"/>
    <mergeCell ref="I20:J20"/>
    <mergeCell ref="L20:M20"/>
    <mergeCell ref="P20:Q20"/>
    <mergeCell ref="T20:V20"/>
    <mergeCell ref="B19:C19"/>
    <mergeCell ref="D19:E19"/>
    <mergeCell ref="G19:H19"/>
    <mergeCell ref="I19:J19"/>
    <mergeCell ref="L19:M19"/>
    <mergeCell ref="P19:Q19"/>
    <mergeCell ref="T21:V21"/>
    <mergeCell ref="B22:C22"/>
    <mergeCell ref="D22:E22"/>
    <mergeCell ref="G22:H22"/>
    <mergeCell ref="I22:J22"/>
    <mergeCell ref="L22:M22"/>
    <mergeCell ref="P22:Q22"/>
    <mergeCell ref="T22:V22"/>
    <mergeCell ref="B21:C21"/>
    <mergeCell ref="D21:E21"/>
    <mergeCell ref="G21:H21"/>
    <mergeCell ref="I21:J21"/>
    <mergeCell ref="L21:M21"/>
    <mergeCell ref="P21:Q21"/>
    <mergeCell ref="T23:V23"/>
    <mergeCell ref="B24:C24"/>
    <mergeCell ref="D24:E24"/>
    <mergeCell ref="G24:H24"/>
    <mergeCell ref="I24:J24"/>
    <mergeCell ref="L24:M24"/>
    <mergeCell ref="P24:Q24"/>
    <mergeCell ref="T24:V24"/>
    <mergeCell ref="B23:C23"/>
    <mergeCell ref="D23:E23"/>
    <mergeCell ref="G23:H23"/>
    <mergeCell ref="I23:J23"/>
    <mergeCell ref="L23:M23"/>
    <mergeCell ref="P23:Q23"/>
    <mergeCell ref="T25:V25"/>
    <mergeCell ref="B26:C26"/>
    <mergeCell ref="D26:E26"/>
    <mergeCell ref="G26:H26"/>
    <mergeCell ref="I26:J26"/>
    <mergeCell ref="L26:M26"/>
    <mergeCell ref="P26:Q26"/>
    <mergeCell ref="T26:V26"/>
    <mergeCell ref="B25:C25"/>
    <mergeCell ref="D25:E25"/>
    <mergeCell ref="G25:H25"/>
    <mergeCell ref="I25:J25"/>
    <mergeCell ref="L25:M25"/>
    <mergeCell ref="P25:Q25"/>
    <mergeCell ref="T27:V27"/>
    <mergeCell ref="B28:C28"/>
    <mergeCell ref="D28:E28"/>
    <mergeCell ref="G28:H28"/>
    <mergeCell ref="I28:J28"/>
    <mergeCell ref="L28:M28"/>
    <mergeCell ref="P28:Q28"/>
    <mergeCell ref="T28:V28"/>
    <mergeCell ref="B27:C27"/>
    <mergeCell ref="D27:E27"/>
    <mergeCell ref="G27:H27"/>
    <mergeCell ref="I27:J27"/>
    <mergeCell ref="L27:M27"/>
    <mergeCell ref="P27:Q27"/>
    <mergeCell ref="A33:C33"/>
    <mergeCell ref="D33:M33"/>
    <mergeCell ref="O33:Q33"/>
    <mergeCell ref="R33:Y33"/>
    <mergeCell ref="A34:C34"/>
    <mergeCell ref="D34:M34"/>
    <mergeCell ref="O34:Q34"/>
    <mergeCell ref="R34:Y34"/>
    <mergeCell ref="T29:V29"/>
    <mergeCell ref="A31:C31"/>
    <mergeCell ref="D31:M31"/>
    <mergeCell ref="O31:Q31"/>
    <mergeCell ref="R31:Y31"/>
    <mergeCell ref="A32:C32"/>
    <mergeCell ref="D32:M32"/>
    <mergeCell ref="O32:Q32"/>
    <mergeCell ref="R32:Y32"/>
    <mergeCell ref="B29:C29"/>
    <mergeCell ref="D29:E29"/>
    <mergeCell ref="G29:H29"/>
    <mergeCell ref="I29:J29"/>
    <mergeCell ref="L29:M29"/>
    <mergeCell ref="P29:Q29"/>
    <mergeCell ref="A37:C37"/>
    <mergeCell ref="D37:M37"/>
    <mergeCell ref="O37:Q37"/>
    <mergeCell ref="R37:Y37"/>
    <mergeCell ref="A38:C38"/>
    <mergeCell ref="D38:M38"/>
    <mergeCell ref="O38:Q38"/>
    <mergeCell ref="R38:Y38"/>
    <mergeCell ref="A35:C35"/>
    <mergeCell ref="D35:M35"/>
    <mergeCell ref="O35:Q35"/>
    <mergeCell ref="R35:Y35"/>
    <mergeCell ref="A36:C36"/>
    <mergeCell ref="D36:M36"/>
    <mergeCell ref="O36:Q36"/>
    <mergeCell ref="R36:Y36"/>
    <mergeCell ref="A39:C39"/>
    <mergeCell ref="D39:M39"/>
    <mergeCell ref="O39:Q39"/>
    <mergeCell ref="R39:Y39"/>
    <mergeCell ref="A40:Y40"/>
    <mergeCell ref="B41:C41"/>
    <mergeCell ref="D41:E41"/>
    <mergeCell ref="G41:H41"/>
    <mergeCell ref="I41:J41"/>
    <mergeCell ref="L41:M41"/>
    <mergeCell ref="P41:Q41"/>
    <mergeCell ref="T41:V41"/>
    <mergeCell ref="B42:C42"/>
    <mergeCell ref="D42:E42"/>
    <mergeCell ref="G42:H42"/>
    <mergeCell ref="I42:J42"/>
    <mergeCell ref="L42:M42"/>
    <mergeCell ref="P42:Q42"/>
    <mergeCell ref="T42:V42"/>
    <mergeCell ref="A46:C46"/>
    <mergeCell ref="D46:M46"/>
    <mergeCell ref="O46:Q46"/>
    <mergeCell ref="R46:Y46"/>
    <mergeCell ref="A47:C47"/>
    <mergeCell ref="D47:M47"/>
    <mergeCell ref="O47:Q47"/>
    <mergeCell ref="R47:Y47"/>
    <mergeCell ref="T43:V43"/>
    <mergeCell ref="B44:C44"/>
    <mergeCell ref="D44:E44"/>
    <mergeCell ref="G44:H44"/>
    <mergeCell ref="I44:J44"/>
    <mergeCell ref="L44:M44"/>
    <mergeCell ref="P44:Q44"/>
    <mergeCell ref="T44:V44"/>
    <mergeCell ref="B43:C43"/>
    <mergeCell ref="D43:E43"/>
    <mergeCell ref="G43:H43"/>
    <mergeCell ref="I43:J43"/>
    <mergeCell ref="L43:M43"/>
    <mergeCell ref="P43:Q43"/>
    <mergeCell ref="A50:Y50"/>
    <mergeCell ref="B51:C51"/>
    <mergeCell ref="D51:E51"/>
    <mergeCell ref="G51:H51"/>
    <mergeCell ref="I51:J51"/>
    <mergeCell ref="L51:M51"/>
    <mergeCell ref="P51:Q51"/>
    <mergeCell ref="T51:V51"/>
    <mergeCell ref="A48:C48"/>
    <mergeCell ref="D48:M48"/>
    <mergeCell ref="O48:Q48"/>
    <mergeCell ref="R48:Y48"/>
    <mergeCell ref="A49:C49"/>
    <mergeCell ref="D49:M49"/>
    <mergeCell ref="O49:Q49"/>
    <mergeCell ref="R49:Y49"/>
    <mergeCell ref="T52:V52"/>
    <mergeCell ref="B53:C53"/>
    <mergeCell ref="D53:E53"/>
    <mergeCell ref="G53:H53"/>
    <mergeCell ref="I53:J53"/>
    <mergeCell ref="L53:M53"/>
    <mergeCell ref="P53:Q53"/>
    <mergeCell ref="T53:V53"/>
    <mergeCell ref="B52:C52"/>
    <mergeCell ref="D52:E52"/>
    <mergeCell ref="G52:H52"/>
    <mergeCell ref="I52:J52"/>
    <mergeCell ref="L52:M52"/>
    <mergeCell ref="P52:Q52"/>
    <mergeCell ref="T54:V54"/>
    <mergeCell ref="B55:C55"/>
    <mergeCell ref="D55:E55"/>
    <mergeCell ref="G55:H55"/>
    <mergeCell ref="I55:J55"/>
    <mergeCell ref="L55:M55"/>
    <mergeCell ref="P55:Q55"/>
    <mergeCell ref="T55:V55"/>
    <mergeCell ref="B54:C54"/>
    <mergeCell ref="D54:E54"/>
    <mergeCell ref="G54:H54"/>
    <mergeCell ref="I54:J54"/>
    <mergeCell ref="L54:M54"/>
    <mergeCell ref="P54:Q54"/>
    <mergeCell ref="T56:V56"/>
    <mergeCell ref="B57:C57"/>
    <mergeCell ref="D57:E57"/>
    <mergeCell ref="G57:H57"/>
    <mergeCell ref="I57:J57"/>
    <mergeCell ref="L57:M57"/>
    <mergeCell ref="P57:Q57"/>
    <mergeCell ref="T57:V57"/>
    <mergeCell ref="B56:C56"/>
    <mergeCell ref="D56:E56"/>
    <mergeCell ref="G56:H56"/>
    <mergeCell ref="I56:J56"/>
    <mergeCell ref="L56:M56"/>
    <mergeCell ref="P56:Q56"/>
    <mergeCell ref="A61:C61"/>
    <mergeCell ref="D61:M61"/>
    <mergeCell ref="O61:Q61"/>
    <mergeCell ref="R61:Y61"/>
    <mergeCell ref="A62:C62"/>
    <mergeCell ref="D62:M62"/>
    <mergeCell ref="O62:Q62"/>
    <mergeCell ref="R62:Y62"/>
    <mergeCell ref="A59:C59"/>
    <mergeCell ref="D59:M59"/>
    <mergeCell ref="O59:Q59"/>
    <mergeCell ref="R59:Y59"/>
    <mergeCell ref="A60:C60"/>
    <mergeCell ref="D60:M60"/>
    <mergeCell ref="O60:Q60"/>
    <mergeCell ref="R60:Y60"/>
    <mergeCell ref="A66:C66"/>
    <mergeCell ref="D66:M66"/>
    <mergeCell ref="O66:Q66"/>
    <mergeCell ref="R66:Y66"/>
    <mergeCell ref="A67:C67"/>
    <mergeCell ref="D67:M67"/>
    <mergeCell ref="O67:Q67"/>
    <mergeCell ref="R67:Y67"/>
    <mergeCell ref="A63:C63"/>
    <mergeCell ref="D63:M63"/>
    <mergeCell ref="O63:Q63"/>
    <mergeCell ref="R63:Y63"/>
    <mergeCell ref="A65:C65"/>
    <mergeCell ref="D65:M65"/>
    <mergeCell ref="O65:Q65"/>
    <mergeCell ref="R65:Y65"/>
    <mergeCell ref="Q71:T71"/>
    <mergeCell ref="V71:Y71"/>
    <mergeCell ref="A71:B71"/>
    <mergeCell ref="C71:D71"/>
    <mergeCell ref="E71:G71"/>
    <mergeCell ref="H71:I71"/>
    <mergeCell ref="J71:L71"/>
    <mergeCell ref="M71:P71"/>
    <mergeCell ref="A68:C68"/>
    <mergeCell ref="D68:M68"/>
    <mergeCell ref="O68:Q68"/>
    <mergeCell ref="R68:Y68"/>
    <mergeCell ref="A70:B70"/>
    <mergeCell ref="C70:L70"/>
    <mergeCell ref="M70:Y70"/>
  </mergeCells>
  <pageMargins left="0.54166666666666663" right="0.21666666666666667" top="0.3611111111111111" bottom="0.3611111111111111" header="0.3" footer="0"/>
  <pageSetup paperSize="9" scale="94" fitToHeight="32767" orientation="landscape" r:id="rId1"/>
  <headerFooter>
    <oddFooter>&amp;R02-02-02 Стр. &amp;P</oddFooter>
  </headerFooter>
  <rowBreaks count="1" manualBreakCount="1"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ССР</vt:lpstr>
      <vt:lpstr>ЛС ПИР</vt:lpstr>
      <vt:lpstr>01-01-01</vt:lpstr>
      <vt:lpstr>01-01-02</vt:lpstr>
      <vt:lpstr>'01-01-01'!Заголовки_для_печати</vt:lpstr>
      <vt:lpstr>'01-01-02'!Заголовки_для_печати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Шелковников Сергей Васильевич</cp:lastModifiedBy>
  <cp:lastPrinted>2021-11-26T10:04:19Z</cp:lastPrinted>
  <dcterms:created xsi:type="dcterms:W3CDTF">2021-11-24T21:27:12Z</dcterms:created>
  <dcterms:modified xsi:type="dcterms:W3CDTF">2021-12-27T10:41:16Z</dcterms:modified>
</cp:coreProperties>
</file>