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8-1-17-1-08-03-2-0592\"/>
    </mc:Choice>
  </mc:AlternateContent>
  <xr:revisionPtr revIDLastSave="0" documentId="13_ncr:1_{9FE5B10B-0758-4FA3-A348-D1F79F94ADD1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_xlnm._FilterDatabase" localSheetId="1" hidden="1">'Типовые 2 кв. 2021'!$A$7:$F$287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стоимости'!$A$1:$H$46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I31" i="4"/>
  <c r="I32" i="4"/>
  <c r="I29" i="4"/>
  <c r="D287" i="5" l="1"/>
  <c r="D286" i="5"/>
  <c r="C31" i="4" l="1"/>
  <c r="E31" i="4" s="1"/>
  <c r="F31" i="4" s="1"/>
  <c r="G31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E17" i="4" s="1"/>
  <c r="F17" i="4" s="1"/>
  <c r="H17" i="4" s="1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H21" i="4" l="1"/>
  <c r="H20" i="4" s="1"/>
  <c r="H23" i="4" l="1"/>
  <c r="H24" i="4" s="1"/>
  <c r="C30" i="4"/>
  <c r="E30" i="4" s="1"/>
  <c r="F30" i="4" s="1"/>
  <c r="G30" i="4" s="1"/>
  <c r="C29" i="4" l="1"/>
  <c r="C33" i="4" l="1"/>
  <c r="I24" i="4"/>
  <c r="C36" i="4"/>
  <c r="C35" i="4"/>
  <c r="C34" i="4"/>
  <c r="E34" i="4" s="1"/>
  <c r="F34" i="4" s="1"/>
  <c r="G34" i="4" s="1"/>
  <c r="E29" i="4"/>
  <c r="F29" i="4" s="1"/>
  <c r="C37" i="4"/>
  <c r="E33" i="4" l="1"/>
  <c r="F33" i="4" s="1"/>
  <c r="G33" i="4" s="1"/>
  <c r="C32" i="4"/>
  <c r="G29" i="4"/>
  <c r="E36" i="4"/>
  <c r="F36" i="4" s="1"/>
  <c r="G36" i="4" l="1"/>
  <c r="E35" i="4" l="1"/>
  <c r="F35" i="4" s="1"/>
  <c r="E37" i="4"/>
  <c r="G35" i="4" l="1"/>
  <c r="E32" i="4"/>
  <c r="E38" i="4" s="1"/>
  <c r="C38" i="4"/>
  <c r="F37" i="4"/>
  <c r="G37" i="4" s="1"/>
  <c r="F32" i="4" l="1"/>
  <c r="G32" i="4" l="1"/>
  <c r="F38" i="4"/>
  <c r="G38" i="4" l="1"/>
</calcChain>
</file>

<file path=xl/sharedStrings.xml><?xml version="1.0" encoding="utf-8"?>
<sst xmlns="http://schemas.openxmlformats.org/spreadsheetml/2006/main" count="683" uniqueCount="380">
  <si>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</si>
  <si>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</si>
  <si>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</si>
  <si>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</si>
  <si>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</si>
  <si>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</si>
  <si>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</si>
  <si>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</si>
  <si>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</si>
  <si>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</si>
  <si>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</si>
  <si>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</si>
  <si>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</si>
  <si>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</si>
  <si>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</si>
  <si>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</si>
  <si>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</si>
  <si>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</si>
  <si>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</si>
  <si>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</si>
  <si>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</si>
  <si>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</si>
  <si>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</si>
  <si>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</si>
  <si>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</si>
  <si>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</si>
  <si>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</si>
  <si>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</si>
  <si>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</si>
  <si>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</si>
  <si>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</si>
  <si>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</si>
  <si>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</si>
  <si>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</si>
  <si>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</si>
  <si>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</si>
  <si>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</si>
  <si>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</si>
  <si>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</si>
  <si>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</si>
  <si>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</si>
  <si>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</si>
  <si>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</si>
  <si>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</si>
  <si>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</si>
  <si>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</si>
  <si>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</si>
  <si>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</si>
  <si>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</si>
  <si>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</si>
  <si>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</si>
  <si>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</si>
  <si>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</si>
  <si>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</si>
  <si>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</si>
  <si>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</si>
  <si>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</si>
  <si>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</si>
  <si>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</si>
  <si>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</si>
  <si>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</si>
  <si>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</si>
  <si>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</si>
  <si>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</si>
  <si>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</si>
  <si>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</si>
  <si>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</si>
  <si>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</si>
  <si>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</si>
  <si>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</si>
  <si>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</si>
  <si>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</si>
  <si>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</si>
  <si>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</si>
  <si>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</si>
  <si>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</si>
  <si>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</si>
  <si>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</si>
  <si>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</si>
  <si>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</si>
  <si>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</si>
  <si>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</si>
  <si>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</si>
  <si>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</si>
  <si>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</si>
  <si>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</si>
  <si>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</si>
  <si>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</si>
  <si>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</si>
  <si>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</si>
  <si>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</si>
  <si>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</si>
  <si>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</si>
  <si>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</si>
  <si>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</si>
  <si>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</si>
  <si>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</si>
  <si>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</si>
  <si>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</si>
  <si>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</si>
  <si>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</si>
  <si>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</si>
  <si>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</si>
  <si>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</si>
  <si>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</si>
  <si>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</si>
  <si>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</si>
  <si>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</si>
  <si>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</si>
  <si>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</si>
  <si>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</si>
  <si>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</si>
  <si>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</si>
  <si>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</si>
  <si>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</si>
  <si>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</si>
  <si>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</si>
  <si>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</si>
  <si>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</si>
  <si>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</si>
  <si>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</si>
  <si>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</si>
  <si>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</si>
  <si>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</si>
  <si>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</si>
  <si>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</si>
  <si>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</si>
  <si>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</si>
  <si>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</si>
  <si>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</si>
  <si>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</si>
  <si>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</si>
  <si>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</si>
  <si>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</si>
  <si>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</si>
  <si>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</si>
  <si>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</si>
  <si>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</si>
  <si>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</si>
  <si>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</si>
  <si>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</si>
  <si>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</si>
  <si>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</si>
  <si>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</si>
  <si>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</si>
  <si>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</si>
  <si>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</si>
  <si>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</si>
  <si>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</si>
  <si>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</si>
  <si>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</si>
  <si>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</si>
  <si>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</si>
  <si>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</si>
  <si>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</si>
  <si>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</si>
  <si>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</si>
  <si>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</si>
  <si>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</si>
  <si>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</si>
  <si>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</si>
  <si>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</si>
  <si>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</si>
  <si>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</si>
  <si>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</si>
  <si>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</si>
  <si>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</si>
  <si>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</si>
  <si>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</si>
  <si>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</si>
  <si>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</si>
  <si>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</si>
  <si>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</si>
  <si>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</si>
  <si>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</si>
  <si>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</si>
  <si>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</si>
  <si>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</si>
  <si>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</si>
  <si>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</si>
  <si>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</si>
  <si>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</si>
  <si>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</si>
  <si>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</si>
  <si>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</si>
  <si>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</si>
  <si>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</si>
  <si>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</si>
  <si>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</si>
  <si>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</si>
  <si>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</si>
  <si>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</si>
  <si>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</si>
  <si>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</si>
  <si>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</si>
  <si>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</si>
  <si>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</si>
  <si>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</si>
  <si>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</si>
  <si>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</si>
  <si>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</si>
  <si>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</si>
  <si>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</si>
  <si>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</si>
  <si>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</si>
  <si>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</si>
  <si>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</si>
  <si>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</si>
  <si>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</si>
  <si>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</si>
  <si>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</si>
  <si>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</si>
  <si>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</si>
  <si>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</si>
  <si>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</si>
  <si>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</si>
  <si>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</si>
  <si>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</si>
  <si>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</si>
  <si>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</si>
  <si>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</si>
  <si>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</si>
  <si>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</si>
  <si>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</si>
  <si>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</si>
  <si>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</si>
  <si>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</si>
  <si>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</si>
  <si>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</si>
  <si>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</si>
  <si>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</si>
  <si>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</si>
  <si>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</si>
  <si>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</si>
  <si>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</si>
  <si>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</si>
  <si>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</si>
  <si>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</si>
  <si>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</si>
  <si>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</si>
  <si>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</si>
  <si>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</si>
  <si>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</si>
  <si>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</si>
  <si>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</si>
  <si>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</si>
  <si>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</si>
  <si>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</si>
  <si>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</si>
  <si>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</si>
  <si>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</si>
  <si>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</si>
  <si>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</si>
  <si>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</si>
  <si>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</si>
  <si>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</si>
  <si>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</si>
  <si>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</si>
  <si>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</si>
  <si>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</si>
  <si>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</si>
  <si>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</si>
  <si>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</si>
  <si>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</si>
  <si>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</si>
  <si>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</si>
  <si>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</si>
  <si>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</si>
  <si>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</si>
  <si>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</si>
  <si>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</si>
  <si>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</si>
  <si>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</si>
  <si>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</si>
  <si>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</si>
  <si>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</si>
  <si>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</si>
  <si>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</si>
  <si>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</si>
  <si>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</si>
  <si>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</si>
  <si>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</si>
  <si>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</si>
  <si>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</si>
  <si>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</si>
  <si>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</si>
  <si>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</si>
  <si>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</si>
  <si>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</si>
  <si>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</si>
  <si>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</si>
  <si>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</si>
  <si>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</si>
  <si>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</si>
  <si>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</si>
  <si>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</si>
  <si>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</si>
  <si>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</si>
  <si>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</si>
  <si>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</si>
  <si>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</si>
  <si>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</si>
  <si>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</si>
  <si>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</si>
  <si>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</si>
  <si>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</si>
  <si>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</si>
  <si>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</si>
  <si>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</si>
  <si>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</si>
  <si>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</si>
  <si>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</si>
  <si>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</si>
  <si>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</si>
  <si>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</si>
  <si>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</si>
  <si>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</si>
  <si>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</si>
  <si>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</si>
  <si>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</si>
  <si>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</si>
  <si>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</si>
  <si>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</si>
  <si>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</si>
  <si>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</si>
  <si>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</si>
  <si>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</si>
  <si>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</si>
  <si>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</si>
  <si>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</si>
  <si>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</si>
  <si>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</si>
  <si>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</si>
  <si>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</si>
  <si>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</si>
  <si>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</si>
  <si>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</si>
  <si>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</si>
  <si>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</si>
  <si>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</si>
  <si>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</si>
  <si>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</si>
  <si>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</si>
  <si>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</si>
  <si>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</si>
  <si>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</si>
  <si>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</si>
  <si>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</si>
  <si>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</si>
  <si>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</si>
  <si>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</si>
  <si>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</si>
  <si>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</si>
  <si>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</si>
  <si>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</si>
  <si>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</si>
  <si>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</si>
  <si>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</si>
  <si>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</si>
  <si>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</si>
  <si>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</si>
  <si>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</si>
  <si>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</si>
  <si>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</si>
  <si>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</si>
  <si>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</si>
  <si>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</si>
  <si>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</si>
  <si>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</si>
  <si>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</si>
  <si>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</si>
  <si>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м3</t>
  </si>
  <si>
    <t>1.2.</t>
  </si>
  <si>
    <t>Сумма, в прогнозных ценах с НДС с понижающим коэффициентом (при наличии)</t>
  </si>
  <si>
    <t>J_18-1-17-1-08-03-2-0592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</si>
  <si>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</si>
  <si>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</si>
  <si>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</si>
  <si>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Всев, Стр-во 2КЛ-10 кВ от БКТП-3 (ТП-163) до 2БКТП-10/0,4 кВ (ТП-165) в д. Кудрово Всеволожского района ЛО (18-1-17-1-08-03-2-0592)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</si>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</sst>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0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center" wrapText="1"/>
    </xf>
    <xf numFmtId="4" fontId="22" fillId="0" borderId="3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8"/>
  <sheetViews>
    <sheetView tabSelected="1" view="pageBreakPreview" zoomScale="85" zoomScaleNormal="70" zoomScaleSheetLayoutView="85" workbookViewId="0"/>
  </sheetViews>
  <sheetFormatPr defaultRowHeight="15" x14ac:dyDescent="0.25"/>
  <cols>
    <col min="1" max="1" width="6.7109375" style="58" customWidth="1"/>
    <col min="2" max="2" width="60.42578125" style="59" customWidth="1"/>
    <col min="3" max="3" width="12.140625" style="59" customWidth="1"/>
    <col min="4" max="4" width="10.5703125" style="59" customWidth="1"/>
    <col min="5" max="5" width="14.28515625" style="59" customWidth="1"/>
    <col min="6" max="6" width="14.42578125" style="59" customWidth="1"/>
    <col min="7" max="7" width="16" style="59" customWidth="1"/>
    <col min="8" max="8" width="19.140625" style="59" customWidth="1"/>
    <col min="9" max="9" width="13.5703125" style="59" hidden="1" customWidth="1"/>
    <col min="10" max="10" width="0" style="59" hidden="1" customWidth="1"/>
    <col min="11" max="11" width="14.140625" style="59" hidden="1" customWidth="1"/>
    <col min="12" max="12" width="10.28515625" style="59" hidden="1" customWidth="1"/>
    <col min="13" max="14" width="0" style="59" hidden="1" customWidth="1"/>
    <col min="15" max="15" width="15.28515625" style="59" hidden="1" customWidth="1"/>
    <col min="16" max="16384" width="9.140625" style="59"/>
  </cols>
  <sheetData>
    <row r="1" spans="1:16" x14ac:dyDescent="0.25">
      <c r="H1" s="2" t="s">
        <v>37</v>
      </c>
    </row>
    <row r="3" spans="1:16" x14ac:dyDescent="0.25">
      <c r="A3" s="60" t="s">
        <v>19</v>
      </c>
    </row>
    <row r="5" spans="1:16" ht="26.25" customHeight="1" x14ac:dyDescent="0.25">
      <c r="A5" s="106" t="s">
        <v>378</v>
      </c>
      <c r="B5" s="106"/>
      <c r="C5" s="106"/>
      <c r="D5" s="106"/>
      <c r="E5" s="106"/>
      <c r="F5" s="106"/>
    </row>
    <row r="7" spans="1:16" ht="21" customHeight="1" x14ac:dyDescent="0.25">
      <c r="A7" s="61" t="s">
        <v>8</v>
      </c>
      <c r="F7" s="107" t="s">
        <v>374</v>
      </c>
      <c r="G7" s="107"/>
      <c r="H7" s="107"/>
    </row>
    <row r="8" spans="1:16" x14ac:dyDescent="0.25">
      <c r="A8" s="62"/>
    </row>
    <row r="9" spans="1:16" x14ac:dyDescent="0.25">
      <c r="A9" s="61" t="s">
        <v>15</v>
      </c>
      <c r="F9" s="107" t="s">
        <v>334</v>
      </c>
      <c r="G9" s="107"/>
      <c r="H9" s="107"/>
    </row>
    <row r="10" spans="1:16" x14ac:dyDescent="0.25">
      <c r="A10" s="62"/>
    </row>
    <row r="11" spans="1:16" x14ac:dyDescent="0.25">
      <c r="A11" s="63" t="s">
        <v>20</v>
      </c>
      <c r="B11" s="64"/>
      <c r="C11" s="64"/>
    </row>
    <row r="12" spans="1:16" x14ac:dyDescent="0.25">
      <c r="H12" s="65" t="s">
        <v>379</v>
      </c>
    </row>
    <row r="13" spans="1:16" s="58" customFormat="1" ht="26.25" customHeight="1" x14ac:dyDescent="0.25">
      <c r="A13" s="104" t="s">
        <v>9</v>
      </c>
      <c r="B13" s="104" t="s">
        <v>21</v>
      </c>
      <c r="C13" s="104" t="s">
        <v>11</v>
      </c>
      <c r="D13" s="104" t="s">
        <v>10</v>
      </c>
      <c r="E13" s="104" t="s">
        <v>43</v>
      </c>
      <c r="F13" s="104" t="s">
        <v>14</v>
      </c>
      <c r="G13" s="104" t="s">
        <v>27</v>
      </c>
      <c r="H13" s="104" t="s">
        <v>42</v>
      </c>
      <c r="I13" s="66"/>
      <c r="J13" s="67"/>
      <c r="K13" s="68">
        <v>7.46</v>
      </c>
    </row>
    <row r="14" spans="1:16" ht="37.5" customHeight="1" x14ac:dyDescent="0.25">
      <c r="A14" s="105"/>
      <c r="B14" s="105"/>
      <c r="C14" s="105"/>
      <c r="D14" s="105"/>
      <c r="E14" s="105"/>
      <c r="F14" s="105"/>
      <c r="G14" s="105"/>
      <c r="H14" s="105"/>
      <c r="I14" s="67"/>
      <c r="J14" s="67"/>
      <c r="K14" s="68">
        <v>6.16</v>
      </c>
      <c r="M14" s="69"/>
      <c r="N14" s="70"/>
      <c r="O14" s="51"/>
      <c r="P14" s="71"/>
    </row>
    <row r="15" spans="1:16" ht="15.75" x14ac:dyDescent="0.25">
      <c r="A15" s="72" t="s">
        <v>22</v>
      </c>
      <c r="B15" s="73" t="s">
        <v>23</v>
      </c>
      <c r="C15" s="74"/>
      <c r="D15" s="75"/>
      <c r="E15" s="75"/>
      <c r="F15" s="75"/>
      <c r="G15" s="75"/>
      <c r="H15" s="75"/>
      <c r="I15" s="57"/>
      <c r="J15" s="57"/>
      <c r="K15" s="68">
        <v>5.62</v>
      </c>
      <c r="M15" s="69"/>
      <c r="N15" s="70"/>
      <c r="O15" s="76"/>
      <c r="P15" s="77"/>
    </row>
    <row r="16" spans="1:16" ht="15.75" x14ac:dyDescent="0.25">
      <c r="A16" s="78" t="s">
        <v>353</v>
      </c>
      <c r="B16" s="55" t="s">
        <v>222</v>
      </c>
      <c r="C16" s="79" t="s">
        <v>327</v>
      </c>
      <c r="D16" s="56">
        <v>0.495</v>
      </c>
      <c r="E16" s="80">
        <f>VLOOKUP(B16,'Типовые 2 кв. 2021'!B:D,3,)</f>
        <v>1475345.9583333333</v>
      </c>
      <c r="F16" s="80">
        <f>D16*E16</f>
        <v>730296.2493749999</v>
      </c>
      <c r="G16" s="81">
        <v>5.62</v>
      </c>
      <c r="H16" s="80">
        <f>F16*G16</f>
        <v>4104264.9214874995</v>
      </c>
      <c r="J16" s="82"/>
      <c r="K16" s="82"/>
      <c r="M16" s="69"/>
      <c r="N16" s="70"/>
      <c r="O16" s="76"/>
      <c r="P16" s="77"/>
    </row>
    <row r="17" spans="1:16" ht="15.75" x14ac:dyDescent="0.25">
      <c r="A17" s="83" t="s">
        <v>372</v>
      </c>
      <c r="B17" s="84" t="s">
        <v>369</v>
      </c>
      <c r="C17" s="79" t="s">
        <v>371</v>
      </c>
      <c r="D17" s="80">
        <v>2.1</v>
      </c>
      <c r="E17" s="80">
        <f>VLOOKUP(B17,'Типовые 2 кв. 2021'!B:D,3,)</f>
        <v>89.958333333333343</v>
      </c>
      <c r="F17" s="80">
        <f>D17*E17</f>
        <v>188.91250000000002</v>
      </c>
      <c r="G17" s="81">
        <v>5.62</v>
      </c>
      <c r="H17" s="80">
        <f>F17*G17</f>
        <v>1061.6882500000002</v>
      </c>
      <c r="M17" s="69"/>
      <c r="N17" s="70"/>
      <c r="O17" s="76"/>
      <c r="P17" s="77"/>
    </row>
    <row r="18" spans="1:16" x14ac:dyDescent="0.25">
      <c r="A18" s="83"/>
      <c r="B18" s="74"/>
      <c r="C18" s="79"/>
      <c r="D18" s="81"/>
      <c r="E18" s="81"/>
      <c r="F18" s="81"/>
      <c r="G18" s="81"/>
      <c r="H18" s="81"/>
    </row>
    <row r="19" spans="1:16" x14ac:dyDescent="0.25">
      <c r="A19" s="83"/>
      <c r="B19" s="74"/>
      <c r="C19" s="79"/>
      <c r="D19" s="81"/>
      <c r="E19" s="81"/>
      <c r="F19" s="81"/>
      <c r="G19" s="81"/>
      <c r="H19" s="81"/>
    </row>
    <row r="20" spans="1:16" x14ac:dyDescent="0.25">
      <c r="A20" s="83"/>
      <c r="B20" s="73" t="s">
        <v>12</v>
      </c>
      <c r="C20" s="79"/>
      <c r="D20" s="81"/>
      <c r="E20" s="81"/>
      <c r="F20" s="81"/>
      <c r="G20" s="81"/>
      <c r="H20" s="81">
        <f>SUM(H21:H22)</f>
        <v>4105326.6097374996</v>
      </c>
    </row>
    <row r="21" spans="1:16" x14ac:dyDescent="0.25">
      <c r="A21" s="83"/>
      <c r="B21" s="85" t="s">
        <v>2</v>
      </c>
      <c r="C21" s="79"/>
      <c r="D21" s="81"/>
      <c r="E21" s="81"/>
      <c r="F21" s="81"/>
      <c r="G21" s="81"/>
      <c r="H21" s="81">
        <f>H16+H17</f>
        <v>4105326.6097374996</v>
      </c>
    </row>
    <row r="22" spans="1:16" x14ac:dyDescent="0.25">
      <c r="A22" s="83"/>
      <c r="B22" s="85" t="s">
        <v>3</v>
      </c>
      <c r="C22" s="79"/>
      <c r="D22" s="81"/>
      <c r="E22" s="81"/>
      <c r="F22" s="81"/>
      <c r="G22" s="81"/>
      <c r="H22" s="81">
        <v>0</v>
      </c>
    </row>
    <row r="23" spans="1:16" x14ac:dyDescent="0.25">
      <c r="A23" s="72" t="s">
        <v>24</v>
      </c>
      <c r="B23" s="73" t="s">
        <v>31</v>
      </c>
      <c r="C23" s="79"/>
      <c r="D23" s="81"/>
      <c r="E23" s="81"/>
      <c r="F23" s="81"/>
      <c r="G23" s="81"/>
      <c r="H23" s="81">
        <f>H20*0.08</f>
        <v>328426.12877899996</v>
      </c>
    </row>
    <row r="24" spans="1:16" x14ac:dyDescent="0.25">
      <c r="A24" s="72" t="s">
        <v>26</v>
      </c>
      <c r="B24" s="73" t="s">
        <v>25</v>
      </c>
      <c r="C24" s="79"/>
      <c r="D24" s="81"/>
      <c r="E24" s="81"/>
      <c r="F24" s="81"/>
      <c r="G24" s="81"/>
      <c r="H24" s="86">
        <f>H23+H20</f>
        <v>4433752.7385164993</v>
      </c>
      <c r="I24" s="87">
        <f>H24-(SUM(C29:C31))</f>
        <v>0</v>
      </c>
    </row>
    <row r="25" spans="1:16" x14ac:dyDescent="0.25">
      <c r="A25" s="88"/>
      <c r="B25" s="57"/>
      <c r="C25" s="57"/>
    </row>
    <row r="26" spans="1:16" x14ac:dyDescent="0.25">
      <c r="A26" s="64" t="s">
        <v>13</v>
      </c>
      <c r="B26" s="57"/>
      <c r="C26" s="57"/>
    </row>
    <row r="27" spans="1:16" x14ac:dyDescent="0.25">
      <c r="A27" s="89"/>
      <c r="B27" s="57"/>
      <c r="C27" s="57"/>
      <c r="H27" s="65" t="s">
        <v>379</v>
      </c>
    </row>
    <row r="28" spans="1:16" ht="63.75" customHeight="1" x14ac:dyDescent="0.25">
      <c r="A28" s="90" t="s">
        <v>9</v>
      </c>
      <c r="B28" s="90" t="s">
        <v>0</v>
      </c>
      <c r="C28" s="91" t="s">
        <v>44</v>
      </c>
      <c r="D28" s="90" t="s">
        <v>40</v>
      </c>
      <c r="E28" s="90" t="s">
        <v>16</v>
      </c>
      <c r="F28" s="90" t="s">
        <v>17</v>
      </c>
      <c r="G28" s="90" t="s">
        <v>18</v>
      </c>
      <c r="H28" s="90" t="s">
        <v>373</v>
      </c>
    </row>
    <row r="29" spans="1:16" ht="15.75" x14ac:dyDescent="0.25">
      <c r="A29" s="92">
        <v>1</v>
      </c>
      <c r="B29" s="85" t="s">
        <v>1</v>
      </c>
      <c r="C29" s="93">
        <f>H23</f>
        <v>328426.12877899996</v>
      </c>
      <c r="D29" s="94">
        <v>1.0369999999999999</v>
      </c>
      <c r="E29" s="54">
        <f>C29*D29</f>
        <v>340577.89554382296</v>
      </c>
      <c r="F29" s="54">
        <f>E29*0.2</f>
        <v>68115.579108764592</v>
      </c>
      <c r="G29" s="54">
        <f>E29+F29</f>
        <v>408693.47465258755</v>
      </c>
      <c r="H29" s="80"/>
      <c r="I29" s="69">
        <f>E29/1000</f>
        <v>340.57789554382293</v>
      </c>
      <c r="J29" s="70"/>
      <c r="K29" s="76"/>
      <c r="L29" s="95"/>
    </row>
    <row r="30" spans="1:16" ht="15.75" x14ac:dyDescent="0.25">
      <c r="A30" s="92">
        <v>2</v>
      </c>
      <c r="B30" s="85" t="s">
        <v>2</v>
      </c>
      <c r="C30" s="96">
        <f>H21</f>
        <v>4105326.6097374996</v>
      </c>
      <c r="D30" s="94">
        <v>1.0369999999999999</v>
      </c>
      <c r="E30" s="54">
        <f t="shared" ref="E30:E37" si="0">C30*D30</f>
        <v>4257223.6942977868</v>
      </c>
      <c r="F30" s="54">
        <f t="shared" ref="F30:F37" si="1">E30*0.2</f>
        <v>851444.73885955743</v>
      </c>
      <c r="G30" s="54">
        <f t="shared" ref="G30:G37" si="2">E30+F30</f>
        <v>5108668.4331573443</v>
      </c>
      <c r="H30" s="80"/>
      <c r="I30" s="69">
        <f t="shared" ref="I30:I32" si="3">E30/1000</f>
        <v>4257.223694297787</v>
      </c>
      <c r="J30" s="70"/>
      <c r="K30" s="76"/>
      <c r="L30" s="95"/>
    </row>
    <row r="31" spans="1:16" ht="15.75" x14ac:dyDescent="0.25">
      <c r="A31" s="92">
        <v>3</v>
      </c>
      <c r="B31" s="85" t="s">
        <v>3</v>
      </c>
      <c r="C31" s="96">
        <f>H22</f>
        <v>0</v>
      </c>
      <c r="D31" s="94">
        <v>1.0369999999999999</v>
      </c>
      <c r="E31" s="54">
        <f t="shared" si="0"/>
        <v>0</v>
      </c>
      <c r="F31" s="54">
        <f t="shared" si="1"/>
        <v>0</v>
      </c>
      <c r="G31" s="54">
        <f t="shared" si="2"/>
        <v>0</v>
      </c>
      <c r="H31" s="80"/>
      <c r="I31" s="69">
        <f t="shared" si="3"/>
        <v>0</v>
      </c>
      <c r="J31" s="70"/>
      <c r="K31" s="76"/>
      <c r="L31" s="95"/>
    </row>
    <row r="32" spans="1:16" ht="15.75" x14ac:dyDescent="0.25">
      <c r="A32" s="92">
        <v>4</v>
      </c>
      <c r="B32" s="85" t="s">
        <v>7</v>
      </c>
      <c r="C32" s="96">
        <f>SUM(C33:C37)</f>
        <v>734672.82877218386</v>
      </c>
      <c r="D32" s="94">
        <v>1.0369999999999999</v>
      </c>
      <c r="E32" s="54">
        <f t="shared" si="0"/>
        <v>761855.72343675455</v>
      </c>
      <c r="F32" s="54">
        <f t="shared" si="1"/>
        <v>152371.14468735093</v>
      </c>
      <c r="G32" s="54">
        <f t="shared" si="2"/>
        <v>914226.8681241055</v>
      </c>
      <c r="H32" s="80"/>
      <c r="I32" s="69">
        <f t="shared" si="3"/>
        <v>761.8557234367546</v>
      </c>
      <c r="J32" s="70"/>
      <c r="K32" s="76"/>
      <c r="L32" s="95"/>
    </row>
    <row r="33" spans="1:12" ht="15.75" x14ac:dyDescent="0.25">
      <c r="A33" s="78" t="s">
        <v>354</v>
      </c>
      <c r="B33" s="85" t="s">
        <v>4</v>
      </c>
      <c r="C33" s="96">
        <f>SUM(C29:C31)*I33</f>
        <v>43007.401563610045</v>
      </c>
      <c r="D33" s="94">
        <v>1.0369999999999999</v>
      </c>
      <c r="E33" s="54">
        <f t="shared" si="0"/>
        <v>44598.675421463617</v>
      </c>
      <c r="F33" s="54">
        <f t="shared" si="1"/>
        <v>8919.7350842927244</v>
      </c>
      <c r="G33" s="54">
        <f t="shared" si="2"/>
        <v>53518.410505756343</v>
      </c>
      <c r="H33" s="80"/>
      <c r="I33" s="97">
        <v>9.7000000000000003E-3</v>
      </c>
      <c r="J33" s="70"/>
      <c r="K33" s="76"/>
      <c r="L33" s="95"/>
    </row>
    <row r="34" spans="1:12" ht="15.75" x14ac:dyDescent="0.25">
      <c r="A34" s="78" t="s">
        <v>355</v>
      </c>
      <c r="B34" s="98" t="s">
        <v>38</v>
      </c>
      <c r="C34" s="96">
        <f>SUM(C29:C31)*I34</f>
        <v>94882.308604253078</v>
      </c>
      <c r="D34" s="94">
        <v>1.0369999999999999</v>
      </c>
      <c r="E34" s="54">
        <f t="shared" si="0"/>
        <v>98392.954022610429</v>
      </c>
      <c r="F34" s="54">
        <f t="shared" si="1"/>
        <v>19678.590804522086</v>
      </c>
      <c r="G34" s="54">
        <f t="shared" si="2"/>
        <v>118071.54482713251</v>
      </c>
      <c r="H34" s="80"/>
      <c r="I34" s="97">
        <v>2.1399999999999999E-2</v>
      </c>
      <c r="J34" s="70"/>
      <c r="K34" s="76"/>
      <c r="L34" s="95"/>
    </row>
    <row r="35" spans="1:12" ht="15.75" x14ac:dyDescent="0.25">
      <c r="A35" s="78" t="s">
        <v>356</v>
      </c>
      <c r="B35" s="98" t="s">
        <v>39</v>
      </c>
      <c r="C35" s="96">
        <f>SUM(C29:C31)*I35</f>
        <v>374208.73113079253</v>
      </c>
      <c r="D35" s="94">
        <v>1.0369999999999999</v>
      </c>
      <c r="E35" s="54">
        <f t="shared" si="0"/>
        <v>388054.4541826318</v>
      </c>
      <c r="F35" s="54">
        <f t="shared" si="1"/>
        <v>77610.890836526363</v>
      </c>
      <c r="G35" s="54">
        <f t="shared" si="2"/>
        <v>465665.34501915815</v>
      </c>
      <c r="H35" s="80"/>
      <c r="I35" s="97">
        <v>8.4400000000000003E-2</v>
      </c>
      <c r="J35" s="70"/>
      <c r="K35" s="76"/>
      <c r="L35" s="95"/>
    </row>
    <row r="36" spans="1:12" ht="15.75" x14ac:dyDescent="0.25">
      <c r="A36" s="78" t="s">
        <v>357</v>
      </c>
      <c r="B36" s="85" t="s">
        <v>6</v>
      </c>
      <c r="C36" s="96">
        <f>SUM(C29:C31)*I36</f>
        <v>126361.95304772024</v>
      </c>
      <c r="D36" s="94">
        <v>1.0369999999999999</v>
      </c>
      <c r="E36" s="54">
        <f t="shared" si="0"/>
        <v>131037.34531048588</v>
      </c>
      <c r="F36" s="54">
        <f t="shared" si="1"/>
        <v>26207.469062097178</v>
      </c>
      <c r="G36" s="54">
        <f t="shared" si="2"/>
        <v>157244.81437258306</v>
      </c>
      <c r="H36" s="80"/>
      <c r="I36" s="97">
        <v>2.8500000000000001E-2</v>
      </c>
      <c r="J36" s="70"/>
      <c r="K36" s="76"/>
      <c r="L36" s="95"/>
    </row>
    <row r="37" spans="1:12" x14ac:dyDescent="0.25">
      <c r="A37" s="78" t="s">
        <v>358</v>
      </c>
      <c r="B37" s="85" t="s">
        <v>5</v>
      </c>
      <c r="C37" s="96">
        <f>SUM(C29:C31)*I37</f>
        <v>96212.434425808038</v>
      </c>
      <c r="D37" s="94">
        <v>1.0369999999999999</v>
      </c>
      <c r="E37" s="54">
        <f t="shared" si="0"/>
        <v>99772.294499562922</v>
      </c>
      <c r="F37" s="54">
        <f t="shared" si="1"/>
        <v>19954.458899912584</v>
      </c>
      <c r="G37" s="54">
        <f t="shared" si="2"/>
        <v>119726.75339947551</v>
      </c>
      <c r="H37" s="80"/>
      <c r="I37" s="99">
        <v>2.1700000000000001E-2</v>
      </c>
    </row>
    <row r="38" spans="1:12" x14ac:dyDescent="0.25">
      <c r="A38" s="83"/>
      <c r="B38" s="100" t="s">
        <v>359</v>
      </c>
      <c r="C38" s="96">
        <f>SUM(C29:C32)</f>
        <v>5168425.5672886828</v>
      </c>
      <c r="D38" s="94">
        <v>1.0369999999999999</v>
      </c>
      <c r="E38" s="54">
        <f>SUM(E29:E32)</f>
        <v>5359657.313278364</v>
      </c>
      <c r="F38" s="54">
        <f>SUM(F29:F32)</f>
        <v>1071931.4626556728</v>
      </c>
      <c r="G38" s="54">
        <f>SUM(G29:G32)</f>
        <v>6431588.7759340368</v>
      </c>
      <c r="H38" s="80"/>
    </row>
    <row r="40" spans="1:12" s="57" customFormat="1" ht="12.75" x14ac:dyDescent="0.2">
      <c r="A40" s="89" t="s">
        <v>28</v>
      </c>
      <c r="B40" s="89"/>
    </row>
    <row r="41" spans="1:12" s="67" customFormat="1" ht="67.5" customHeight="1" x14ac:dyDescent="0.25">
      <c r="A41" s="101" t="s">
        <v>29</v>
      </c>
      <c r="B41" s="103" t="s">
        <v>375</v>
      </c>
      <c r="C41" s="103"/>
      <c r="D41" s="103"/>
      <c r="E41" s="103"/>
      <c r="F41" s="103"/>
      <c r="G41" s="103"/>
    </row>
    <row r="42" spans="1:12" s="67" customFormat="1" ht="40.5" customHeight="1" x14ac:dyDescent="0.25">
      <c r="A42" s="101" t="s">
        <v>30</v>
      </c>
      <c r="B42" s="103" t="s">
        <v>360</v>
      </c>
      <c r="C42" s="103"/>
      <c r="D42" s="103"/>
      <c r="E42" s="103"/>
      <c r="F42" s="103"/>
      <c r="G42" s="103"/>
      <c r="H42" s="66"/>
      <c r="I42" s="66" t="s">
        <v>367</v>
      </c>
      <c r="J42" s="67">
        <v>7.46</v>
      </c>
    </row>
    <row r="43" spans="1:12" s="67" customFormat="1" ht="28.5" customHeight="1" x14ac:dyDescent="0.25">
      <c r="A43" s="101" t="s">
        <v>32</v>
      </c>
      <c r="B43" s="103" t="s">
        <v>33</v>
      </c>
      <c r="C43" s="103"/>
      <c r="D43" s="103"/>
      <c r="E43" s="103"/>
      <c r="F43" s="103"/>
      <c r="G43" s="103"/>
      <c r="I43" s="67" t="s">
        <v>365</v>
      </c>
      <c r="J43" s="67">
        <v>5.62</v>
      </c>
    </row>
    <row r="44" spans="1:12" s="57" customFormat="1" ht="16.5" customHeight="1" x14ac:dyDescent="0.2">
      <c r="A44" s="101" t="s">
        <v>34</v>
      </c>
      <c r="B44" s="67" t="s">
        <v>376</v>
      </c>
      <c r="C44" s="67"/>
      <c r="I44" s="57" t="s">
        <v>364</v>
      </c>
      <c r="J44" s="57">
        <v>6.16</v>
      </c>
    </row>
    <row r="45" spans="1:12" s="57" customFormat="1" ht="15.75" customHeight="1" x14ac:dyDescent="0.2">
      <c r="A45" s="102" t="s">
        <v>35</v>
      </c>
      <c r="B45" s="67" t="s">
        <v>377</v>
      </c>
      <c r="C45" s="67"/>
    </row>
    <row r="46" spans="1:12" s="57" customFormat="1" ht="18.75" customHeight="1" x14ac:dyDescent="0.2">
      <c r="A46" s="102" t="s">
        <v>36</v>
      </c>
      <c r="B46" s="67" t="s">
        <v>41</v>
      </c>
      <c r="C46" s="67"/>
    </row>
    <row r="47" spans="1:12" s="57" customFormat="1" ht="12.75" x14ac:dyDescent="0.2">
      <c r="A47" s="88"/>
    </row>
    <row r="48" spans="1:12" x14ac:dyDescent="0.25">
      <c r="B48" s="67"/>
    </row>
  </sheetData>
  <dataConsolidate>
    <dataRefs count="1">
      <dataRef ref="B8:B287" sheet="Типовые 2 кв. 2021"/>
    </dataRefs>
  </dataConsolidate>
  <mergeCells count="14">
    <mergeCell ref="B41:G41"/>
    <mergeCell ref="B42:G42"/>
    <mergeCell ref="B43:G43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19" xr:uid="{00000000-0002-0000-0000-000001000000}">
      <formula1>$J$13:$J$15</formula1>
    </dataValidation>
  </dataValidations>
  <pageMargins left="0.59055118110236227" right="0.59055118110236227" top="0.74803149606299213" bottom="0.59055118110236227" header="3.937007874015748E-2" footer="3.937007874015748E-2"/>
  <pageSetup paperSize="9" scale="5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112" activePane="bottomLeft" state="frozen"/>
      <selection pane="bottomLeft" activeCell="J125" sqref="J12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08" t="s">
        <v>46</v>
      </c>
      <c r="C3" s="108"/>
      <c r="D3" s="108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09"/>
      <c r="D6" s="109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363</v>
      </c>
    </row>
    <row r="8" spans="1:6" ht="15.75" hidden="1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364</v>
      </c>
    </row>
    <row r="9" spans="1:6" ht="15.75" hidden="1" thickTop="1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364</v>
      </c>
    </row>
    <row r="10" spans="1:6" ht="15.75" hidden="1" thickTop="1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364</v>
      </c>
    </row>
    <row r="11" spans="1:6" ht="15.75" hidden="1" thickTop="1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364</v>
      </c>
    </row>
    <row r="12" spans="1:6" ht="15.75" hidden="1" thickTop="1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364</v>
      </c>
    </row>
    <row r="13" spans="1:6" ht="15.75" hidden="1" thickTop="1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364</v>
      </c>
    </row>
    <row r="14" spans="1:6" ht="15.75" hidden="1" thickTop="1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364</v>
      </c>
    </row>
    <row r="15" spans="1:6" ht="30.75" hidden="1" thickTop="1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364</v>
      </c>
    </row>
    <row r="16" spans="1:6" ht="30.75" hidden="1" thickTop="1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364</v>
      </c>
    </row>
    <row r="17" spans="1:6" ht="30.75" hidden="1" thickTop="1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364</v>
      </c>
    </row>
    <row r="18" spans="1:6" ht="30.75" hidden="1" thickTop="1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364</v>
      </c>
    </row>
    <row r="19" spans="1:6" ht="15.75" hidden="1" thickTop="1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364</v>
      </c>
    </row>
    <row r="20" spans="1:6" ht="15.75" hidden="1" thickTop="1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364</v>
      </c>
    </row>
    <row r="21" spans="1:6" ht="15.75" hidden="1" thickTop="1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364</v>
      </c>
    </row>
    <row r="22" spans="1:6" ht="16.5" hidden="1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364</v>
      </c>
    </row>
    <row r="23" spans="1:6" ht="30.75" hidden="1" thickTop="1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364</v>
      </c>
    </row>
    <row r="24" spans="1:6" ht="17.25" hidden="1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364</v>
      </c>
    </row>
    <row r="25" spans="1:6" ht="15.75" hidden="1" thickTop="1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364</v>
      </c>
    </row>
    <row r="26" spans="1:6" ht="15.75" hidden="1" thickTop="1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364</v>
      </c>
    </row>
    <row r="27" spans="1:6" ht="15.75" hidden="1" thickTop="1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364</v>
      </c>
    </row>
    <row r="28" spans="1:6" ht="15.75" hidden="1" thickTop="1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364</v>
      </c>
    </row>
    <row r="29" spans="1:6" ht="15.75" hidden="1" thickTop="1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364</v>
      </c>
    </row>
    <row r="30" spans="1:6" ht="30.75" hidden="1" thickTop="1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364</v>
      </c>
    </row>
    <row r="31" spans="1:6" ht="15.75" hidden="1" thickTop="1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364</v>
      </c>
    </row>
    <row r="32" spans="1:6" ht="15.75" hidden="1" thickTop="1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364</v>
      </c>
    </row>
    <row r="33" spans="1:6" ht="15.75" hidden="1" thickTop="1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364</v>
      </c>
    </row>
    <row r="34" spans="1:6" ht="15.75" hidden="1" thickTop="1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364</v>
      </c>
    </row>
    <row r="35" spans="1:6" ht="15.75" hidden="1" thickTop="1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364</v>
      </c>
    </row>
    <row r="36" spans="1:6" ht="30.75" hidden="1" thickTop="1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364</v>
      </c>
    </row>
    <row r="37" spans="1:6" ht="15.75" hidden="1" thickTop="1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364</v>
      </c>
    </row>
    <row r="38" spans="1:6" ht="15.75" hidden="1" thickTop="1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364</v>
      </c>
    </row>
    <row r="39" spans="1:6" ht="15.75" hidden="1" thickTop="1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364</v>
      </c>
    </row>
    <row r="40" spans="1:6" ht="15.75" hidden="1" thickTop="1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364</v>
      </c>
    </row>
    <row r="41" spans="1:6" ht="15.75" hidden="1" thickTop="1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364</v>
      </c>
    </row>
    <row r="42" spans="1:6" ht="15.75" hidden="1" thickTop="1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364</v>
      </c>
    </row>
    <row r="43" spans="1:6" ht="15.75" hidden="1" thickTop="1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364</v>
      </c>
    </row>
    <row r="44" spans="1:6" ht="15.75" hidden="1" thickTop="1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364</v>
      </c>
    </row>
    <row r="45" spans="1:6" ht="15.75" hidden="1" thickTop="1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364</v>
      </c>
    </row>
    <row r="46" spans="1:6" ht="15.75" hidden="1" thickTop="1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364</v>
      </c>
    </row>
    <row r="47" spans="1:6" ht="15.75" hidden="1" thickTop="1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364</v>
      </c>
    </row>
    <row r="48" spans="1:6" ht="15.75" hidden="1" thickTop="1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364</v>
      </c>
    </row>
    <row r="49" spans="1:6" ht="15.75" hidden="1" thickTop="1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364</v>
      </c>
    </row>
    <row r="50" spans="1:6" ht="15.75" hidden="1" thickTop="1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364</v>
      </c>
    </row>
    <row r="51" spans="1:6" ht="15.75" hidden="1" thickTop="1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364</v>
      </c>
    </row>
    <row r="52" spans="1:6" ht="15.75" hidden="1" thickTop="1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364</v>
      </c>
    </row>
    <row r="53" spans="1:6" ht="30.75" hidden="1" thickTop="1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364</v>
      </c>
    </row>
    <row r="54" spans="1:6" ht="15.75" hidden="1" thickTop="1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364</v>
      </c>
    </row>
    <row r="55" spans="1:6" ht="15.75" hidden="1" thickTop="1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364</v>
      </c>
    </row>
    <row r="56" spans="1:6" ht="15.75" hidden="1" thickTop="1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364</v>
      </c>
    </row>
    <row r="57" spans="1:6" ht="15.75" hidden="1" thickTop="1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364</v>
      </c>
    </row>
    <row r="58" spans="1:6" ht="15.75" hidden="1" thickTop="1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364</v>
      </c>
    </row>
    <row r="59" spans="1:6" ht="30.75" hidden="1" thickTop="1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364</v>
      </c>
    </row>
    <row r="60" spans="1:6" ht="30.75" hidden="1" thickTop="1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364</v>
      </c>
    </row>
    <row r="61" spans="1:6" s="5" customFormat="1" ht="15.75" hidden="1" thickTop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364</v>
      </c>
    </row>
    <row r="62" spans="1:6" s="5" customFormat="1" ht="15.75" hidden="1" thickTop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364</v>
      </c>
    </row>
    <row r="63" spans="1:6" s="5" customFormat="1" ht="15.75" hidden="1" thickTop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364</v>
      </c>
    </row>
    <row r="64" spans="1:6" s="5" customFormat="1" ht="15.75" hidden="1" thickTop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364</v>
      </c>
    </row>
    <row r="65" spans="1:6" s="5" customFormat="1" ht="30.75" hidden="1" thickTop="1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364</v>
      </c>
    </row>
    <row r="66" spans="1:6" ht="15.75" hidden="1" thickTop="1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364</v>
      </c>
    </row>
    <row r="67" spans="1:6" ht="15.75" hidden="1" thickTop="1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364</v>
      </c>
    </row>
    <row r="68" spans="1:6" ht="15.75" hidden="1" thickTop="1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364</v>
      </c>
    </row>
    <row r="69" spans="1:6" ht="15.75" hidden="1" thickTop="1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364</v>
      </c>
    </row>
    <row r="70" spans="1:6" ht="15.75" hidden="1" thickTop="1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364</v>
      </c>
    </row>
    <row r="71" spans="1:6" ht="15.75" hidden="1" thickTop="1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364</v>
      </c>
    </row>
    <row r="72" spans="1:6" ht="15.75" hidden="1" thickTop="1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364</v>
      </c>
    </row>
    <row r="73" spans="1:6" ht="15.75" hidden="1" thickTop="1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364</v>
      </c>
    </row>
    <row r="74" spans="1:6" ht="15.75" hidden="1" thickTop="1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364</v>
      </c>
    </row>
    <row r="75" spans="1:6" ht="30.75" hidden="1" thickTop="1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364</v>
      </c>
    </row>
    <row r="76" spans="1:6" ht="17.25" hidden="1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364</v>
      </c>
    </row>
    <row r="77" spans="1:6" ht="15.75" hidden="1" thickTop="1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364</v>
      </c>
    </row>
    <row r="78" spans="1:6" ht="15.75" hidden="1" thickTop="1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364</v>
      </c>
    </row>
    <row r="79" spans="1:6" ht="15.75" hidden="1" thickTop="1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364</v>
      </c>
    </row>
    <row r="80" spans="1:6" ht="15.75" hidden="1" thickTop="1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364</v>
      </c>
    </row>
    <row r="81" spans="1:6" ht="15.75" hidden="1" thickTop="1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364</v>
      </c>
    </row>
    <row r="82" spans="1:6" ht="15.75" hidden="1" thickTop="1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364</v>
      </c>
    </row>
    <row r="83" spans="1:6" ht="15.75" hidden="1" thickTop="1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364</v>
      </c>
    </row>
    <row r="84" spans="1:6" ht="30.75" hidden="1" thickTop="1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364</v>
      </c>
    </row>
    <row r="85" spans="1:6" ht="15.75" hidden="1" thickTop="1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364</v>
      </c>
    </row>
    <row r="86" spans="1:6" ht="15.75" hidden="1" thickTop="1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364</v>
      </c>
    </row>
    <row r="87" spans="1:6" ht="15.75" hidden="1" thickTop="1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364</v>
      </c>
    </row>
    <row r="88" spans="1:6" ht="15.75" hidden="1" thickTop="1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364</v>
      </c>
    </row>
    <row r="89" spans="1:6" ht="15.75" hidden="1" thickTop="1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364</v>
      </c>
    </row>
    <row r="90" spans="1:6" ht="15.75" hidden="1" thickTop="1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364</v>
      </c>
    </row>
    <row r="91" spans="1:6" s="6" customFormat="1" ht="30.75" hidden="1" thickTop="1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364</v>
      </c>
    </row>
    <row r="92" spans="1:6" ht="15.75" hidden="1" thickTop="1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364</v>
      </c>
    </row>
    <row r="93" spans="1:6" ht="15.75" hidden="1" thickTop="1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364</v>
      </c>
    </row>
    <row r="94" spans="1:6" ht="15.75" hidden="1" thickTop="1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364</v>
      </c>
    </row>
    <row r="95" spans="1:6" ht="15.75" hidden="1" thickTop="1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364</v>
      </c>
    </row>
    <row r="96" spans="1:6" ht="15.75" hidden="1" thickTop="1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364</v>
      </c>
    </row>
    <row r="97" spans="1:6" ht="15.75" thickTop="1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365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365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365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365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365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365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365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365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365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365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365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365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365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365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365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365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365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365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365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365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365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365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365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365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365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365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365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365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365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365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365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365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365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365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365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365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365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365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365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365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365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365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365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365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365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365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365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365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365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365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365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365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365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365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365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365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365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365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365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365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365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365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365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365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365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365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365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365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365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365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365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365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365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365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365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365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365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365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365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365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365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365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365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365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365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365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365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365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365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365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365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365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365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365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365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365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365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365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365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365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365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365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365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365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365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365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365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365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365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365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365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365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365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365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365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365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365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365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365</v>
      </c>
    </row>
    <row r="216" spans="1:6" x14ac:dyDescent="0.25">
      <c r="A216" s="31">
        <v>209</v>
      </c>
      <c r="B216" s="36" t="s">
        <v>368</v>
      </c>
      <c r="C216" s="37">
        <v>13602.64</v>
      </c>
      <c r="D216" s="35">
        <f t="shared" si="3"/>
        <v>11335.533333333333</v>
      </c>
      <c r="E216" s="35"/>
      <c r="F216" s="53" t="s">
        <v>365</v>
      </c>
    </row>
    <row r="217" spans="1:6" x14ac:dyDescent="0.25">
      <c r="A217" s="31">
        <v>210</v>
      </c>
      <c r="B217" s="36" t="s">
        <v>370</v>
      </c>
      <c r="C217" s="37">
        <v>59787.55</v>
      </c>
      <c r="D217" s="35">
        <f t="shared" si="3"/>
        <v>49822.958333333336</v>
      </c>
      <c r="E217" s="35"/>
      <c r="F217" s="53" t="s">
        <v>365</v>
      </c>
    </row>
    <row r="218" spans="1:6" x14ac:dyDescent="0.25">
      <c r="A218" s="31">
        <v>211</v>
      </c>
      <c r="B218" s="36" t="s">
        <v>369</v>
      </c>
      <c r="C218" s="37">
        <v>107.95</v>
      </c>
      <c r="D218" s="35">
        <f t="shared" si="3"/>
        <v>89.958333333333343</v>
      </c>
      <c r="E218" s="35"/>
      <c r="F218" s="53" t="s">
        <v>365</v>
      </c>
    </row>
    <row r="219" spans="1:6" hidden="1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366</v>
      </c>
    </row>
    <row r="220" spans="1:6" hidden="1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366</v>
      </c>
    </row>
    <row r="221" spans="1:6" hidden="1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366</v>
      </c>
    </row>
    <row r="222" spans="1:6" hidden="1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366</v>
      </c>
    </row>
    <row r="223" spans="1:6" hidden="1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366</v>
      </c>
    </row>
    <row r="224" spans="1:6" hidden="1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366</v>
      </c>
    </row>
    <row r="225" spans="1:6" hidden="1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366</v>
      </c>
    </row>
    <row r="226" spans="1:6" hidden="1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366</v>
      </c>
    </row>
    <row r="227" spans="1:6" hidden="1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366</v>
      </c>
    </row>
    <row r="228" spans="1:6" hidden="1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366</v>
      </c>
    </row>
    <row r="229" spans="1:6" hidden="1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366</v>
      </c>
    </row>
    <row r="230" spans="1:6" hidden="1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366</v>
      </c>
    </row>
    <row r="231" spans="1:6" hidden="1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366</v>
      </c>
    </row>
    <row r="232" spans="1:6" hidden="1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366</v>
      </c>
    </row>
    <row r="233" spans="1:6" hidden="1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366</v>
      </c>
    </row>
    <row r="234" spans="1:6" hidden="1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366</v>
      </c>
    </row>
    <row r="235" spans="1:6" hidden="1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366</v>
      </c>
    </row>
    <row r="236" spans="1:6" hidden="1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366</v>
      </c>
    </row>
    <row r="237" spans="1:6" hidden="1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366</v>
      </c>
    </row>
    <row r="238" spans="1:6" hidden="1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366</v>
      </c>
    </row>
    <row r="239" spans="1:6" hidden="1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366</v>
      </c>
    </row>
    <row r="240" spans="1:6" hidden="1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366</v>
      </c>
    </row>
    <row r="241" spans="1:6" hidden="1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366</v>
      </c>
    </row>
    <row r="242" spans="1:6" hidden="1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366</v>
      </c>
    </row>
    <row r="243" spans="1:6" hidden="1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366</v>
      </c>
    </row>
    <row r="244" spans="1:6" hidden="1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366</v>
      </c>
    </row>
    <row r="245" spans="1:6" hidden="1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366</v>
      </c>
    </row>
    <row r="246" spans="1:6" hidden="1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366</v>
      </c>
    </row>
    <row r="247" spans="1:6" hidden="1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366</v>
      </c>
    </row>
    <row r="248" spans="1:6" hidden="1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366</v>
      </c>
    </row>
    <row r="249" spans="1:6" ht="14.25" hidden="1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366</v>
      </c>
    </row>
    <row r="250" spans="1:6" hidden="1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366</v>
      </c>
    </row>
    <row r="251" spans="1:6" hidden="1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366</v>
      </c>
    </row>
    <row r="252" spans="1:6" hidden="1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366</v>
      </c>
    </row>
    <row r="253" spans="1:6" hidden="1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366</v>
      </c>
    </row>
    <row r="254" spans="1:6" hidden="1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366</v>
      </c>
    </row>
    <row r="255" spans="1:6" hidden="1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366</v>
      </c>
    </row>
    <row r="256" spans="1:6" hidden="1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366</v>
      </c>
    </row>
    <row r="257" spans="1:6" hidden="1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366</v>
      </c>
    </row>
    <row r="258" spans="1:6" hidden="1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366</v>
      </c>
    </row>
    <row r="259" spans="1:6" hidden="1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366</v>
      </c>
    </row>
    <row r="260" spans="1:6" hidden="1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366</v>
      </c>
    </row>
    <row r="261" spans="1:6" hidden="1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366</v>
      </c>
    </row>
    <row r="262" spans="1:6" hidden="1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366</v>
      </c>
    </row>
    <row r="263" spans="1:6" hidden="1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366</v>
      </c>
    </row>
    <row r="264" spans="1:6" hidden="1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366</v>
      </c>
    </row>
    <row r="265" spans="1:6" hidden="1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366</v>
      </c>
    </row>
    <row r="266" spans="1:6" hidden="1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366</v>
      </c>
    </row>
    <row r="267" spans="1:6" ht="15.75" hidden="1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366</v>
      </c>
    </row>
    <row r="268" spans="1:6" hidden="1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366</v>
      </c>
    </row>
    <row r="269" spans="1:6" hidden="1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366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365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365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365</v>
      </c>
    </row>
    <row r="273" spans="1:6" hidden="1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364</v>
      </c>
    </row>
    <row r="274" spans="1:6" hidden="1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364</v>
      </c>
    </row>
    <row r="275" spans="1:6" hidden="1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364</v>
      </c>
    </row>
    <row r="276" spans="1:6" hidden="1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366</v>
      </c>
    </row>
    <row r="277" spans="1:6" hidden="1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366</v>
      </c>
    </row>
    <row r="278" spans="1:6" hidden="1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366</v>
      </c>
    </row>
    <row r="279" spans="1:6" hidden="1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366</v>
      </c>
    </row>
    <row r="280" spans="1:6" hidden="1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366</v>
      </c>
    </row>
    <row r="281" spans="1:6" hidden="1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366</v>
      </c>
    </row>
    <row r="282" spans="1:6" ht="30" hidden="1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366</v>
      </c>
    </row>
    <row r="283" spans="1:6" hidden="1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366</v>
      </c>
    </row>
    <row r="284" spans="1:6" hidden="1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366</v>
      </c>
    </row>
    <row r="285" spans="1:6" hidden="1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366</v>
      </c>
    </row>
    <row r="286" spans="1:6" hidden="1" x14ac:dyDescent="0.25">
      <c r="A286" s="31">
        <v>279</v>
      </c>
      <c r="B286" s="34" t="s">
        <v>361</v>
      </c>
      <c r="C286" s="46">
        <v>157021.46</v>
      </c>
      <c r="D286" s="46">
        <f t="shared" ref="D286:D287" si="5">C286/1.2</f>
        <v>130851.21666666666</v>
      </c>
      <c r="E286" s="46"/>
      <c r="F286" s="53" t="s">
        <v>364</v>
      </c>
    </row>
    <row r="287" spans="1:6" hidden="1" x14ac:dyDescent="0.25">
      <c r="A287" s="31">
        <v>280</v>
      </c>
      <c r="B287" s="34" t="s">
        <v>362</v>
      </c>
      <c r="C287" s="46">
        <v>8120.62</v>
      </c>
      <c r="D287" s="46">
        <f t="shared" si="5"/>
        <v>6767.1833333333334</v>
      </c>
      <c r="E287" s="46"/>
      <c r="F287" s="53" t="s">
        <v>364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autoFilter ref="A7:F287" xr:uid="{00000000-0009-0000-0000-000001000000}">
    <filterColumn colId="5">
      <filters>
        <filter val="КЛ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2021-11-25T10:42:59Z</cp:lastPrinted>
  <dcterms:created xsi:type="dcterms:W3CDTF">2021-07-06T05:30:42Z</dcterms:created>
  <dcterms:modified xsi:type="dcterms:W3CDTF">2022-03-14T11:30:44Z</dcterms:modified>
</cp:coreProperties>
</file>