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0_24\Версия_4(КоррИП_2023)\Июль\Приказы_ПСД\Новые_ПСД\G_16-1-17-1-08-03-2-0063\"/>
    </mc:Choice>
  </mc:AlternateContent>
  <xr:revisionPtr revIDLastSave="0" documentId="13_ncr:1_{C5B6D441-474F-49C7-8ADD-FF2CE44ECBCA}" xr6:coauthVersionLast="36" xr6:coauthVersionMax="36" xr10:uidLastSave="{00000000-0000-0000-0000-000000000000}"/>
  <bookViews>
    <workbookView xWindow="0" yWindow="0" windowWidth="28800" windowHeight="10725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54" i="1" l="1"/>
  <c r="G53" i="1"/>
  <c r="G54" i="2"/>
  <c r="G53" i="2"/>
  <c r="G49" i="2"/>
  <c r="D34" i="2" l="1"/>
  <c r="D34" i="1"/>
  <c r="G58" i="2" l="1"/>
  <c r="H58" i="2" s="1"/>
  <c r="G48" i="2"/>
  <c r="H48" i="2" s="1"/>
  <c r="G47" i="2"/>
  <c r="H47" i="2" s="1"/>
  <c r="G46" i="2"/>
  <c r="H46" i="2" s="1"/>
  <c r="E34" i="2"/>
  <c r="E35" i="2" s="1"/>
  <c r="E36" i="2" s="1"/>
  <c r="G24" i="2"/>
  <c r="H24" i="2" s="1"/>
  <c r="H32" i="2" s="1"/>
  <c r="F59" i="2"/>
  <c r="E59" i="2"/>
  <c r="D59" i="2"/>
  <c r="F55" i="2"/>
  <c r="E55" i="2"/>
  <c r="D55" i="2"/>
  <c r="F50" i="2"/>
  <c r="E50" i="2"/>
  <c r="D50" i="2"/>
  <c r="H49" i="2"/>
  <c r="G43" i="2"/>
  <c r="F43" i="2"/>
  <c r="F44" i="2" s="1"/>
  <c r="E43" i="2"/>
  <c r="D43" i="2"/>
  <c r="H42" i="2"/>
  <c r="H43" i="2" s="1"/>
  <c r="H39" i="2"/>
  <c r="G39" i="2"/>
  <c r="F39" i="2"/>
  <c r="F40" i="2" s="1"/>
  <c r="E39" i="2"/>
  <c r="D39" i="2"/>
  <c r="H38" i="2"/>
  <c r="F36" i="2"/>
  <c r="G35" i="2"/>
  <c r="F35" i="2"/>
  <c r="G32" i="2"/>
  <c r="G36" i="2" s="1"/>
  <c r="F32" i="2"/>
  <c r="E32" i="2"/>
  <c r="D32" i="2"/>
  <c r="H31" i="2"/>
  <c r="H30" i="2"/>
  <c r="H29" i="2"/>
  <c r="H28" i="2"/>
  <c r="H27" i="2"/>
  <c r="H26" i="2"/>
  <c r="H25" i="2"/>
  <c r="G46" i="1"/>
  <c r="G59" i="2" l="1"/>
  <c r="H59" i="2" s="1"/>
  <c r="E40" i="2"/>
  <c r="E44" i="2" s="1"/>
  <c r="E51" i="2" s="1"/>
  <c r="E56" i="2" s="1"/>
  <c r="E60" i="2" s="1"/>
  <c r="H34" i="2"/>
  <c r="H35" i="2" s="1"/>
  <c r="H36" i="2" s="1"/>
  <c r="H40" i="2" s="1"/>
  <c r="H44" i="2" s="1"/>
  <c r="D35" i="2"/>
  <c r="D36" i="2" s="1"/>
  <c r="D40" i="2" s="1"/>
  <c r="D44" i="2" s="1"/>
  <c r="D51" i="2" s="1"/>
  <c r="D56" i="2" s="1"/>
  <c r="D60" i="2" s="1"/>
  <c r="G40" i="2"/>
  <c r="G44" i="2" s="1"/>
  <c r="F51" i="2"/>
  <c r="F56" i="2" s="1"/>
  <c r="F60" i="2" s="1"/>
  <c r="G50" i="2"/>
  <c r="H50" i="2"/>
  <c r="E50" i="1"/>
  <c r="F50" i="1"/>
  <c r="G50" i="1"/>
  <c r="D50" i="1"/>
  <c r="H49" i="1"/>
  <c r="H54" i="2" l="1"/>
  <c r="G51" i="2"/>
  <c r="E62" i="2"/>
  <c r="E63" i="2" s="1"/>
  <c r="D62" i="2"/>
  <c r="D63" i="2" s="1"/>
  <c r="F62" i="2"/>
  <c r="F63" i="2" s="1"/>
  <c r="H51" i="2"/>
  <c r="D59" i="1"/>
  <c r="D55" i="1"/>
  <c r="D43" i="1"/>
  <c r="D39" i="1"/>
  <c r="D32" i="1"/>
  <c r="E59" i="1"/>
  <c r="F59" i="1"/>
  <c r="G59" i="1"/>
  <c r="H48" i="1"/>
  <c r="H50" i="1"/>
  <c r="G55" i="2" l="1"/>
  <c r="H55" i="2" s="1"/>
  <c r="H56" i="2" s="1"/>
  <c r="E64" i="2"/>
  <c r="H53" i="2"/>
  <c r="F64" i="2"/>
  <c r="D64" i="2"/>
  <c r="H30" i="1"/>
  <c r="E32" i="1"/>
  <c r="F32" i="1"/>
  <c r="G32" i="1"/>
  <c r="G56" i="2" l="1"/>
  <c r="G60" i="2" s="1"/>
  <c r="G62" i="2" s="1"/>
  <c r="G63" i="2" s="1"/>
  <c r="H63" i="2" s="1"/>
  <c r="H26" i="1"/>
  <c r="H60" i="2" l="1"/>
  <c r="H62" i="2" s="1"/>
  <c r="H64" i="2" s="1"/>
  <c r="D6" i="2" s="1"/>
  <c r="G64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43" i="1" l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56" i="1" l="1"/>
  <c r="D60" i="1" s="1"/>
  <c r="D44" i="1"/>
  <c r="D51" i="1" s="1"/>
  <c r="G36" i="1"/>
  <c r="G40" i="1" s="1"/>
  <c r="G44" i="1" s="1"/>
  <c r="G51" i="1" s="1"/>
  <c r="F56" i="1"/>
  <c r="D62" i="1" l="1"/>
  <c r="F60" i="1"/>
  <c r="F62" i="1" s="1"/>
  <c r="H34" i="1"/>
  <c r="H35" i="1" l="1"/>
  <c r="H36" i="1" s="1"/>
  <c r="H40" i="1" s="1"/>
  <c r="H44" i="1" s="1"/>
  <c r="H51" i="1" s="1"/>
  <c r="F64" i="1"/>
  <c r="F63" i="1"/>
  <c r="E35" i="1"/>
  <c r="E36" i="1" l="1"/>
  <c r="H54" i="1"/>
  <c r="E40" i="1"/>
  <c r="E44" i="1" s="1"/>
  <c r="E51" i="1" s="1"/>
  <c r="E56" i="1" s="1"/>
  <c r="D63" i="1"/>
  <c r="G55" i="1" l="1"/>
  <c r="H55" i="1" s="1"/>
  <c r="H53" i="1"/>
  <c r="E60" i="1"/>
  <c r="D64" i="1"/>
  <c r="G56" i="1" l="1"/>
  <c r="G60" i="1" s="1"/>
  <c r="H56" i="1"/>
  <c r="E62" i="1"/>
  <c r="H60" i="1" l="1"/>
  <c r="H62" i="1" s="1"/>
  <c r="H64" i="1" s="1"/>
  <c r="D6" i="1" s="1"/>
  <c r="G62" i="1"/>
  <c r="G63" i="1" s="1"/>
  <c r="E63" i="1"/>
  <c r="E64" i="1"/>
  <c r="G64" i="1" l="1"/>
  <c r="H63" i="1"/>
</calcChain>
</file>

<file path=xl/sharedStrings.xml><?xml version="1.0" encoding="utf-8"?>
<sst xmlns="http://schemas.openxmlformats.org/spreadsheetml/2006/main" count="166" uniqueCount="70">
  <si>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</si>
  <si>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</si>
  <si>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</si>
  <si>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</si>
  <si>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</si>
  <si>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</si>
  <si>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</si>
  <si>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</si>
  <si>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</si>
  <si>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</si>
  <si>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</si>
  <si>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</si>
  <si>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</si>
  <si>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</si>
  <si>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</si>
  <si>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</si>
  <si>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</si>
  <si>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</si>
  <si>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</si>
  <si>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</si>
  <si>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</si>
  <si>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</si>
  <si>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</si>
  <si>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</si>
  <si>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</si>
  <si>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</si>
  <si>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</si>
  <si>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</si>
  <si>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</si>
  <si>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</si>
  <si>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</si>
  <si>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</si>
  <si>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</si>
  <si>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</si>
  <si>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</si>
  <si>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</si>
  <si>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</si>
  <si>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</si>
  <si>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</si>
  <si>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</si>
  <si>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</si>
  <si>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</si>
  <si>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</si>
  <si>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</si>
  <si>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</si>
  <si>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</si>
  <si>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</si>
  <si>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</si>
  <si>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</si>
  <si>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</si>
  <si>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</si>
  <si>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</si>
  <si>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</si>
  <si>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</si>
  <si>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</si>
  <si>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</si>
  <si>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</si>
  <si>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</si>
  <si>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</si>
  <si>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</si>
  <si>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</si>
  <si>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</si>
  <si>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</si>
  <si>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Всев, Стр-во 2КЛ-10 кВ от РТП-10/0,4 кВ "Флит" до 2БКТП-11 в д. Янино Всеволожского района ЛО (16-1-17-1-08-03-2-0063)</t>
  </si>
  <si>
    <t>Всев, Стр-во 2КЛ-10 кВ от РТП-10/0,4 кВ "Флит" до 2БКТП-11 в д. Янино Всеволожского района ЛО
(16-1-17-1-08-03-2-0063)</t>
  </si>
  <si>
    <t>Распоряжение АО "ЛОЭСК" №160 от 16.02.2023</t>
  </si>
  <si>
    <t>Проценты по заемным средствам</t>
  </si>
  <si>
    <t>Приказ АО "ЛОЭСК" №550а о/д от 29.12.2021</t>
  </si>
  <si>
    <t>Приказ АО "ЛОЭСК" №391 о/д от 14.12.2022</t>
  </si>
  <si>
    <t>Составлен в текущем уровне цен 2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</si>
</sst>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0" fontId="0" fillId="0" borderId="0" xfId="0" applyAlignment="1">
      <alignment horizontal="lef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7"/>
  <sheetViews>
    <sheetView tabSelected="1" view="pageBreakPreview" zoomScale="75" zoomScaleNormal="75" zoomScaleSheetLayoutView="75" workbookViewId="0">
      <selection activeCell="B17" sqref="B1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6" t="s">
        <v>57</v>
      </c>
      <c r="C6" s="46"/>
      <c r="D6" s="24">
        <f>H64</f>
        <v>4048.4184264</v>
      </c>
      <c r="E6" s="2" t="s">
        <v>31</v>
      </c>
      <c r="F6" s="2"/>
      <c r="G6" s="2"/>
      <c r="H6" s="2"/>
    </row>
    <row r="7" spans="2:8" x14ac:dyDescent="0.2">
      <c r="B7" s="47" t="s">
        <v>4</v>
      </c>
      <c r="C7" s="47"/>
      <c r="D7" s="2"/>
      <c r="E7" s="2" t="s">
        <v>31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4.75" customHeight="1" x14ac:dyDescent="0.2">
      <c r="C14" s="43" t="s">
        <v>64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69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4" t="s">
        <v>53</v>
      </c>
      <c r="C18" s="44" t="s">
        <v>9</v>
      </c>
      <c r="D18" s="45" t="s">
        <v>10</v>
      </c>
      <c r="E18" s="45"/>
      <c r="F18" s="45"/>
      <c r="G18" s="45"/>
      <c r="H18" s="39" t="s">
        <v>54</v>
      </c>
    </row>
    <row r="19" spans="1:8" x14ac:dyDescent="0.2">
      <c r="A19" s="39"/>
      <c r="B19" s="44"/>
      <c r="C19" s="44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4"/>
      <c r="C20" s="44"/>
      <c r="D20" s="39"/>
      <c r="E20" s="39"/>
      <c r="F20" s="39"/>
      <c r="G20" s="39"/>
      <c r="H20" s="39"/>
    </row>
    <row r="21" spans="1:8" x14ac:dyDescent="0.2">
      <c r="A21" s="39"/>
      <c r="B21" s="44"/>
      <c r="C21" s="44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v>4.45</v>
      </c>
      <c r="H24" s="20">
        <f>G24+F24+E24+D24</f>
        <v>4.45</v>
      </c>
    </row>
    <row r="25" spans="1:8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4.45</v>
      </c>
      <c r="H32" s="20">
        <f>H24+H31+H25+H27+H29+H26+H28+H30</f>
        <v>4.45</v>
      </c>
    </row>
    <row r="33" spans="1:8" x14ac:dyDescent="0.2">
      <c r="A33" s="32" t="s">
        <v>14</v>
      </c>
      <c r="B33" s="33"/>
      <c r="C33" s="33"/>
      <c r="D33" s="33"/>
      <c r="E33" s="33"/>
      <c r="F33" s="33"/>
      <c r="G33" s="33"/>
      <c r="H33" s="33"/>
    </row>
    <row r="34" spans="1:8" ht="38.25" customHeight="1" x14ac:dyDescent="0.2">
      <c r="A34" s="18">
        <v>9</v>
      </c>
      <c r="B34" s="19" t="s">
        <v>15</v>
      </c>
      <c r="C34" s="25" t="s">
        <v>63</v>
      </c>
      <c r="D34" s="27">
        <f>1811.97-G46</f>
        <v>1799.97</v>
      </c>
      <c r="E34" s="27">
        <v>776.56</v>
      </c>
      <c r="F34" s="21"/>
      <c r="G34" s="21"/>
      <c r="H34" s="20">
        <f>D34+E34+G34+F34</f>
        <v>2576.5299999999997</v>
      </c>
    </row>
    <row r="35" spans="1:8" x14ac:dyDescent="0.2">
      <c r="A35" s="22"/>
      <c r="B35" s="34" t="s">
        <v>16</v>
      </c>
      <c r="C35" s="35"/>
      <c r="D35" s="20">
        <f>D34</f>
        <v>1799.97</v>
      </c>
      <c r="E35" s="20">
        <f>E34</f>
        <v>776.56</v>
      </c>
      <c r="F35" s="21">
        <f>F34</f>
        <v>0</v>
      </c>
      <c r="G35" s="21">
        <f>G34</f>
        <v>0</v>
      </c>
      <c r="H35" s="20">
        <f>H34</f>
        <v>2576.5299999999997</v>
      </c>
    </row>
    <row r="36" spans="1:8" x14ac:dyDescent="0.2">
      <c r="A36" s="22"/>
      <c r="B36" s="34" t="s">
        <v>34</v>
      </c>
      <c r="C36" s="35"/>
      <c r="D36" s="20">
        <f>D35+D32</f>
        <v>1799.97</v>
      </c>
      <c r="E36" s="20">
        <f t="shared" ref="E36:G36" si="2">E35+E32</f>
        <v>776.56</v>
      </c>
      <c r="F36" s="20">
        <f t="shared" si="2"/>
        <v>0</v>
      </c>
      <c r="G36" s="20">
        <f t="shared" si="2"/>
        <v>4.45</v>
      </c>
      <c r="H36" s="20">
        <f>H35+H32</f>
        <v>2580.9799999999996</v>
      </c>
    </row>
    <row r="37" spans="1:8" x14ac:dyDescent="0.2">
      <c r="A37" s="32" t="s">
        <v>46</v>
      </c>
      <c r="B37" s="33"/>
      <c r="C37" s="33"/>
      <c r="D37" s="33"/>
      <c r="E37" s="33"/>
      <c r="F37" s="33"/>
      <c r="G37" s="33"/>
      <c r="H37" s="33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4" t="s">
        <v>49</v>
      </c>
      <c r="C39" s="35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4" t="s">
        <v>44</v>
      </c>
      <c r="C40" s="35"/>
      <c r="D40" s="20">
        <f>D39+D36</f>
        <v>1799.97</v>
      </c>
      <c r="E40" s="20">
        <f t="shared" ref="E40" si="3">E39+E36</f>
        <v>776.56</v>
      </c>
      <c r="F40" s="20">
        <f t="shared" ref="F40" si="4">F39+F36</f>
        <v>0</v>
      </c>
      <c r="G40" s="20">
        <f t="shared" ref="G40" si="5">G39+G36</f>
        <v>4.45</v>
      </c>
      <c r="H40" s="20">
        <f>H39+H36</f>
        <v>2580.9799999999996</v>
      </c>
    </row>
    <row r="41" spans="1:8" x14ac:dyDescent="0.2">
      <c r="A41" s="32" t="s">
        <v>47</v>
      </c>
      <c r="B41" s="33"/>
      <c r="C41" s="33"/>
      <c r="D41" s="33"/>
      <c r="E41" s="33"/>
      <c r="F41" s="33"/>
      <c r="G41" s="33"/>
      <c r="H41" s="33"/>
    </row>
    <row r="42" spans="1:8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4" t="s">
        <v>48</v>
      </c>
      <c r="C43" s="35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4" t="s">
        <v>45</v>
      </c>
      <c r="C44" s="35"/>
      <c r="D44" s="20">
        <f>D43+D40</f>
        <v>1799.97</v>
      </c>
      <c r="E44" s="20">
        <f t="shared" ref="E44" si="6">E43+E40</f>
        <v>776.56</v>
      </c>
      <c r="F44" s="20">
        <f t="shared" ref="F44" si="7">F43+F40</f>
        <v>0</v>
      </c>
      <c r="G44" s="20">
        <f t="shared" ref="G44" si="8">G43+G40</f>
        <v>4.45</v>
      </c>
      <c r="H44" s="20">
        <f>H43+H40</f>
        <v>2580.9799999999996</v>
      </c>
    </row>
    <row r="45" spans="1:8" x14ac:dyDescent="0.2">
      <c r="A45" s="32" t="s">
        <v>33</v>
      </c>
      <c r="B45" s="33"/>
      <c r="C45" s="33"/>
      <c r="D45" s="33"/>
      <c r="E45" s="33"/>
      <c r="F45" s="33"/>
      <c r="G45" s="33"/>
      <c r="H45" s="33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30">
        <f>12000/1000</f>
        <v>12</v>
      </c>
      <c r="H46" s="20">
        <f t="shared" ref="H46" si="9">G46+F46+E46+D46</f>
        <v>12</v>
      </c>
    </row>
    <row r="47" spans="1:8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v>17.8</v>
      </c>
      <c r="H47" s="20">
        <f>G47+F47+E47+D47</f>
        <v>17.8</v>
      </c>
    </row>
    <row r="48" spans="1:8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v>10.38</v>
      </c>
      <c r="H48" s="20">
        <f>G48+F48+E48+D48</f>
        <v>10.38</v>
      </c>
    </row>
    <row r="49" spans="1:8" ht="38.25" x14ac:dyDescent="0.2">
      <c r="A49" s="18">
        <v>15</v>
      </c>
      <c r="B49" s="19" t="s">
        <v>65</v>
      </c>
      <c r="C49" s="19" t="s">
        <v>66</v>
      </c>
      <c r="D49" s="21"/>
      <c r="E49" s="21"/>
      <c r="F49" s="21"/>
      <c r="G49" s="20">
        <f>371.075+70.443</f>
        <v>441.51799999999997</v>
      </c>
      <c r="H49" s="20">
        <f>G49+F49+E49+D49</f>
        <v>441.51799999999997</v>
      </c>
    </row>
    <row r="50" spans="1:8" x14ac:dyDescent="0.2">
      <c r="A50" s="22"/>
      <c r="B50" s="34" t="s">
        <v>35</v>
      </c>
      <c r="C50" s="35"/>
      <c r="D50" s="21">
        <f>D48+D46+D47+D49</f>
        <v>0</v>
      </c>
      <c r="E50" s="21">
        <f t="shared" ref="E50:G50" si="10">E48+E46+E47+E49</f>
        <v>0</v>
      </c>
      <c r="F50" s="21">
        <f t="shared" si="10"/>
        <v>0</v>
      </c>
      <c r="G50" s="21">
        <f t="shared" si="10"/>
        <v>481.69799999999998</v>
      </c>
      <c r="H50" s="20">
        <f>D50+E50+F50+G50</f>
        <v>481.69799999999998</v>
      </c>
    </row>
    <row r="51" spans="1:8" x14ac:dyDescent="0.2">
      <c r="A51" s="22"/>
      <c r="B51" s="34" t="s">
        <v>17</v>
      </c>
      <c r="C51" s="35"/>
      <c r="D51" s="20">
        <f>D50+D44</f>
        <v>1799.97</v>
      </c>
      <c r="E51" s="20">
        <f>E50+E44</f>
        <v>776.56</v>
      </c>
      <c r="F51" s="20">
        <f>F50+F44</f>
        <v>0</v>
      </c>
      <c r="G51" s="20">
        <f>G50+G44</f>
        <v>486.14799999999997</v>
      </c>
      <c r="H51" s="20">
        <f>H50+H44</f>
        <v>3062.6779999999994</v>
      </c>
    </row>
    <row r="52" spans="1:8" x14ac:dyDescent="0.2">
      <c r="A52" s="32" t="s">
        <v>29</v>
      </c>
      <c r="B52" s="33"/>
      <c r="C52" s="33"/>
      <c r="D52" s="33"/>
      <c r="E52" s="33"/>
      <c r="F52" s="33"/>
      <c r="G52" s="33"/>
      <c r="H52" s="33"/>
    </row>
    <row r="53" spans="1:8" ht="39" customHeight="1" x14ac:dyDescent="0.2">
      <c r="A53" s="18">
        <v>16</v>
      </c>
      <c r="B53" s="19" t="s">
        <v>67</v>
      </c>
      <c r="C53" s="19" t="s">
        <v>27</v>
      </c>
      <c r="D53" s="21"/>
      <c r="E53" s="21"/>
      <c r="F53" s="21"/>
      <c r="G53" s="20">
        <f>(D44+E44+F44+G44+H46+H47+H48)/100*2.14</f>
        <v>56.092824</v>
      </c>
      <c r="H53" s="20">
        <f>D53+E53+F53+G53</f>
        <v>56.092824</v>
      </c>
    </row>
    <row r="54" spans="1:8" ht="41.25" customHeight="1" x14ac:dyDescent="0.2">
      <c r="A54" s="18">
        <v>17</v>
      </c>
      <c r="B54" s="19" t="s">
        <v>68</v>
      </c>
      <c r="C54" s="26" t="s">
        <v>28</v>
      </c>
      <c r="D54" s="21"/>
      <c r="E54" s="21"/>
      <c r="F54" s="21"/>
      <c r="G54" s="20">
        <f>(D44+E44+F44+G44+H46+H47+H48+H58)/100*4.17</f>
        <v>115.131198</v>
      </c>
      <c r="H54" s="20">
        <f>D54+E54+F54+G54</f>
        <v>115.131198</v>
      </c>
    </row>
    <row r="55" spans="1:8" ht="12.75" customHeight="1" x14ac:dyDescent="0.2">
      <c r="A55" s="36" t="s">
        <v>32</v>
      </c>
      <c r="B55" s="37"/>
      <c r="C55" s="38"/>
      <c r="D55" s="21">
        <f>D53+D54</f>
        <v>0</v>
      </c>
      <c r="E55" s="21">
        <f t="shared" ref="E55:F55" si="11">E53+E54</f>
        <v>0</v>
      </c>
      <c r="F55" s="21">
        <f t="shared" si="11"/>
        <v>0</v>
      </c>
      <c r="G55" s="21">
        <f>G53+G54</f>
        <v>171.22402199999999</v>
      </c>
      <c r="H55" s="20">
        <f>D55+E55+F55+G55</f>
        <v>171.22402199999999</v>
      </c>
    </row>
    <row r="56" spans="1:8" x14ac:dyDescent="0.2">
      <c r="A56" s="22"/>
      <c r="B56" s="34" t="s">
        <v>30</v>
      </c>
      <c r="C56" s="35"/>
      <c r="D56" s="20">
        <f>D51+D55</f>
        <v>1799.97</v>
      </c>
      <c r="E56" s="20">
        <f t="shared" ref="E56:G56" si="12">E51+E55</f>
        <v>776.56</v>
      </c>
      <c r="F56" s="20">
        <f t="shared" si="12"/>
        <v>0</v>
      </c>
      <c r="G56" s="20">
        <f t="shared" si="12"/>
        <v>657.37202200000002</v>
      </c>
      <c r="H56" s="20">
        <f>H55+H51</f>
        <v>3233.9020219999993</v>
      </c>
    </row>
    <row r="57" spans="1:8" x14ac:dyDescent="0.2">
      <c r="A57" s="32" t="s">
        <v>18</v>
      </c>
      <c r="B57" s="33"/>
      <c r="C57" s="33"/>
      <c r="D57" s="33"/>
      <c r="E57" s="33"/>
      <c r="F57" s="33"/>
      <c r="G57" s="33"/>
      <c r="H57" s="33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v>139.78</v>
      </c>
      <c r="H58" s="20">
        <f>G58+F58+E58+D58</f>
        <v>139.78</v>
      </c>
    </row>
    <row r="59" spans="1:8" x14ac:dyDescent="0.2">
      <c r="A59" s="22"/>
      <c r="B59" s="34" t="s">
        <v>20</v>
      </c>
      <c r="C59" s="35"/>
      <c r="D59" s="20">
        <f>D58</f>
        <v>0</v>
      </c>
      <c r="E59" s="20">
        <f t="shared" ref="E59:G59" si="13">E58</f>
        <v>0</v>
      </c>
      <c r="F59" s="20">
        <f t="shared" si="13"/>
        <v>0</v>
      </c>
      <c r="G59" s="20">
        <f t="shared" si="13"/>
        <v>139.78</v>
      </c>
      <c r="H59" s="20">
        <f>G59+F59+E59+D59</f>
        <v>139.78</v>
      </c>
    </row>
    <row r="60" spans="1:8" x14ac:dyDescent="0.2">
      <c r="A60" s="22"/>
      <c r="B60" s="34" t="s">
        <v>21</v>
      </c>
      <c r="C60" s="35"/>
      <c r="D60" s="20">
        <f>D56+D59</f>
        <v>1799.97</v>
      </c>
      <c r="E60" s="20">
        <f>E56+E59</f>
        <v>776.56</v>
      </c>
      <c r="F60" s="20">
        <f>F56+F59</f>
        <v>0</v>
      </c>
      <c r="G60" s="20">
        <f>G56+G59</f>
        <v>797.15202199999999</v>
      </c>
      <c r="H60" s="20">
        <f>D60+E60+F60+G60</f>
        <v>3373.682022</v>
      </c>
    </row>
    <row r="61" spans="1:8" x14ac:dyDescent="0.2">
      <c r="A61" s="32" t="s">
        <v>22</v>
      </c>
      <c r="B61" s="33"/>
      <c r="C61" s="33"/>
      <c r="D61" s="33"/>
      <c r="E61" s="33"/>
      <c r="F61" s="33"/>
      <c r="G61" s="33"/>
      <c r="H61" s="33"/>
    </row>
    <row r="62" spans="1:8" x14ac:dyDescent="0.2">
      <c r="A62" s="18">
        <v>19</v>
      </c>
      <c r="B62" s="23"/>
      <c r="C62" s="19" t="s">
        <v>23</v>
      </c>
      <c r="D62" s="20">
        <f>D60/100*20</f>
        <v>359.99400000000003</v>
      </c>
      <c r="E62" s="20">
        <f>E60/100*20</f>
        <v>155.31199999999998</v>
      </c>
      <c r="F62" s="20">
        <f>F60/100*20</f>
        <v>0</v>
      </c>
      <c r="G62" s="20">
        <f>G60/100*20</f>
        <v>159.43040439999999</v>
      </c>
      <c r="H62" s="20">
        <f>H60/100*20</f>
        <v>674.73640439999997</v>
      </c>
    </row>
    <row r="63" spans="1:8" x14ac:dyDescent="0.2">
      <c r="A63" s="22"/>
      <c r="B63" s="34" t="s">
        <v>24</v>
      </c>
      <c r="C63" s="35"/>
      <c r="D63" s="20">
        <f>D62</f>
        <v>359.99400000000003</v>
      </c>
      <c r="E63" s="20">
        <f>E62</f>
        <v>155.31199999999998</v>
      </c>
      <c r="F63" s="21">
        <f>F62</f>
        <v>0</v>
      </c>
      <c r="G63" s="20">
        <f>G62</f>
        <v>159.43040439999999</v>
      </c>
      <c r="H63" s="20">
        <f>D63+E63+F63+G63</f>
        <v>674.73640440000008</v>
      </c>
    </row>
    <row r="64" spans="1:8" x14ac:dyDescent="0.2">
      <c r="A64" s="22"/>
      <c r="B64" s="34" t="s">
        <v>25</v>
      </c>
      <c r="C64" s="35"/>
      <c r="D64" s="20">
        <f>D60+D62</f>
        <v>2159.9639999999999</v>
      </c>
      <c r="E64" s="20">
        <f>E60+E62</f>
        <v>931.87199999999996</v>
      </c>
      <c r="F64" s="20">
        <f>F60+F62</f>
        <v>0</v>
      </c>
      <c r="G64" s="20">
        <f>G60+G62</f>
        <v>956.58242640000003</v>
      </c>
      <c r="H64" s="20">
        <f>H60+H62</f>
        <v>4048.4184264</v>
      </c>
    </row>
    <row r="67" spans="1:8" ht="12.75" customHeight="1" x14ac:dyDescent="0.2">
      <c r="A67" s="48" t="s">
        <v>55</v>
      </c>
      <c r="B67" s="48"/>
      <c r="C67" s="48"/>
      <c r="D67" s="48"/>
      <c r="E67" s="48"/>
      <c r="F67" s="48"/>
      <c r="G67" s="48"/>
      <c r="H67" s="48"/>
    </row>
    <row r="68" spans="1:8" ht="12.75" customHeight="1" x14ac:dyDescent="0.2">
      <c r="A68" s="48"/>
      <c r="B68" s="48"/>
      <c r="C68" s="48"/>
      <c r="D68" s="48"/>
      <c r="E68" s="48"/>
      <c r="F68" s="48"/>
      <c r="G68" s="48"/>
      <c r="H68" s="48"/>
    </row>
    <row r="69" spans="1:8" ht="12.75" customHeight="1" x14ac:dyDescent="0.2">
      <c r="A69" s="48"/>
      <c r="B69" s="48"/>
      <c r="C69" s="48"/>
      <c r="D69" s="48"/>
      <c r="E69" s="48"/>
      <c r="F69" s="48"/>
      <c r="G69" s="48"/>
      <c r="H69" s="48"/>
    </row>
    <row r="70" spans="1:8" ht="12.75" customHeight="1" x14ac:dyDescent="0.2">
      <c r="A70" s="48"/>
      <c r="B70" s="48"/>
      <c r="C70" s="48"/>
      <c r="D70" s="48"/>
      <c r="E70" s="48"/>
      <c r="F70" s="48"/>
      <c r="G70" s="48"/>
      <c r="H70" s="48"/>
    </row>
    <row r="71" spans="1:8" ht="12.75" customHeight="1" x14ac:dyDescent="0.2">
      <c r="A71" s="48"/>
      <c r="B71" s="48"/>
      <c r="C71" s="48"/>
      <c r="D71" s="48"/>
      <c r="E71" s="48"/>
      <c r="F71" s="48"/>
      <c r="G71" s="48"/>
      <c r="H71" s="48"/>
    </row>
    <row r="72" spans="1:8" ht="12.75" customHeight="1" x14ac:dyDescent="0.2">
      <c r="A72" s="48"/>
      <c r="B72" s="48"/>
      <c r="C72" s="48"/>
      <c r="D72" s="48"/>
      <c r="E72" s="48"/>
      <c r="F72" s="48"/>
      <c r="G72" s="48"/>
      <c r="H72" s="48"/>
    </row>
    <row r="73" spans="1:8" ht="12.75" customHeight="1" x14ac:dyDescent="0.2">
      <c r="A73" s="48"/>
      <c r="B73" s="48"/>
      <c r="C73" s="48"/>
      <c r="D73" s="48"/>
      <c r="E73" s="48"/>
      <c r="F73" s="48"/>
      <c r="G73" s="48"/>
      <c r="H73" s="48"/>
    </row>
    <row r="74" spans="1:8" ht="12.75" customHeight="1" x14ac:dyDescent="0.2">
      <c r="A74" s="48"/>
      <c r="B74" s="48"/>
      <c r="C74" s="48"/>
      <c r="D74" s="48"/>
      <c r="E74" s="48"/>
      <c r="F74" s="48"/>
      <c r="G74" s="48"/>
      <c r="H74" s="48"/>
    </row>
    <row r="75" spans="1:8" x14ac:dyDescent="0.2">
      <c r="A75" s="48"/>
      <c r="B75" s="48"/>
      <c r="C75" s="48"/>
      <c r="D75" s="48"/>
      <c r="E75" s="48"/>
      <c r="F75" s="48"/>
      <c r="G75" s="48"/>
      <c r="H75" s="48"/>
    </row>
    <row r="76" spans="1:8" x14ac:dyDescent="0.2">
      <c r="A76" s="48"/>
      <c r="B76" s="48"/>
      <c r="C76" s="48"/>
      <c r="D76" s="48"/>
      <c r="E76" s="48"/>
      <c r="F76" s="48"/>
      <c r="G76" s="48"/>
      <c r="H76" s="48"/>
    </row>
    <row r="77" spans="1:8" x14ac:dyDescent="0.2">
      <c r="A77" s="48"/>
      <c r="B77" s="48"/>
      <c r="C77" s="48"/>
      <c r="D77" s="48"/>
      <c r="E77" s="48"/>
      <c r="F77" s="48"/>
      <c r="G77" s="48"/>
      <c r="H77" s="48"/>
    </row>
  </sheetData>
  <mergeCells count="38">
    <mergeCell ref="A67:H77"/>
    <mergeCell ref="B32:C32"/>
    <mergeCell ref="A37:H37"/>
    <mergeCell ref="B39:C39"/>
    <mergeCell ref="B40:C40"/>
    <mergeCell ref="A41:H41"/>
    <mergeCell ref="A33:H33"/>
    <mergeCell ref="B44:C44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F19:F21"/>
    <mergeCell ref="G19:G21"/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</mergeCells>
  <pageMargins left="0.23622047244094491" right="0.23622047244094491" top="0.74803149606299213" bottom="0.74803149606299213" header="0.31496062992125984" footer="0.31496062992125984"/>
  <pageSetup paperSize="9" scale="68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7"/>
  <sheetViews>
    <sheetView view="pageBreakPreview" zoomScale="75" zoomScaleNormal="75" zoomScaleSheetLayoutView="75" workbookViewId="0">
      <selection activeCell="D6" sqref="D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40" t="s">
        <v>2</v>
      </c>
      <c r="D2" s="40"/>
      <c r="E2" s="40"/>
      <c r="F2" s="40"/>
      <c r="G2" s="40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58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6" t="s">
        <v>57</v>
      </c>
      <c r="C6" s="46"/>
      <c r="D6" s="24">
        <f>H64</f>
        <v>525.43634608859975</v>
      </c>
      <c r="E6" s="2" t="s">
        <v>31</v>
      </c>
      <c r="F6" s="2"/>
      <c r="G6" s="2"/>
      <c r="H6" s="2"/>
    </row>
    <row r="7" spans="2:8" x14ac:dyDescent="0.2">
      <c r="B7" s="47" t="s">
        <v>4</v>
      </c>
      <c r="C7" s="47"/>
      <c r="D7" s="2"/>
      <c r="E7" s="2" t="s">
        <v>31</v>
      </c>
      <c r="F7" s="2"/>
      <c r="G7" s="2"/>
      <c r="H7" s="2"/>
    </row>
    <row r="8" spans="2:8" x14ac:dyDescent="0.2">
      <c r="C8" s="41"/>
      <c r="D8" s="42"/>
      <c r="E8" s="42"/>
      <c r="F8" s="42"/>
      <c r="G8" s="42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30.75" customHeight="1" x14ac:dyDescent="0.2">
      <c r="C14" s="43" t="s">
        <v>64</v>
      </c>
      <c r="D14" s="40"/>
      <c r="E14" s="40"/>
      <c r="F14" s="40"/>
      <c r="G14" s="40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4" t="s">
        <v>53</v>
      </c>
      <c r="C18" s="44" t="s">
        <v>9</v>
      </c>
      <c r="D18" s="45" t="s">
        <v>10</v>
      </c>
      <c r="E18" s="45"/>
      <c r="F18" s="45"/>
      <c r="G18" s="45"/>
      <c r="H18" s="39" t="s">
        <v>54</v>
      </c>
    </row>
    <row r="19" spans="1:8" ht="12.75" customHeight="1" x14ac:dyDescent="0.2">
      <c r="A19" s="39"/>
      <c r="B19" s="44"/>
      <c r="C19" s="44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4"/>
      <c r="C20" s="44"/>
      <c r="D20" s="39"/>
      <c r="E20" s="39"/>
      <c r="F20" s="39"/>
      <c r="G20" s="39"/>
      <c r="H20" s="39"/>
    </row>
    <row r="21" spans="1:8" x14ac:dyDescent="0.2">
      <c r="A21" s="39"/>
      <c r="B21" s="44"/>
      <c r="C21" s="44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2" t="s">
        <v>36</v>
      </c>
      <c r="B23" s="33"/>
      <c r="C23" s="33"/>
      <c r="D23" s="33"/>
      <c r="E23" s="33"/>
      <c r="F23" s="33"/>
      <c r="G23" s="33"/>
      <c r="H23" s="33"/>
    </row>
    <row r="24" spans="1:8" x14ac:dyDescent="0.2">
      <c r="A24" s="18">
        <v>1</v>
      </c>
      <c r="B24" s="23" t="s">
        <v>61</v>
      </c>
      <c r="C24" s="19" t="s">
        <v>19</v>
      </c>
      <c r="D24" s="21"/>
      <c r="E24" s="21"/>
      <c r="F24" s="21"/>
      <c r="G24" s="20">
        <f>4.45/12.27</f>
        <v>0.36267318663406684</v>
      </c>
      <c r="H24" s="20">
        <f>G24+F24+E24+D24</f>
        <v>0.36267318663406684</v>
      </c>
    </row>
    <row r="25" spans="1:8" ht="12.75" customHeight="1" x14ac:dyDescent="0.2">
      <c r="A25" s="18">
        <v>2</v>
      </c>
      <c r="B25" s="23" t="s">
        <v>61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61</v>
      </c>
      <c r="C26" s="19" t="s">
        <v>59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61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61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61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62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4" t="s">
        <v>37</v>
      </c>
      <c r="C32" s="35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0.36267318663406684</v>
      </c>
      <c r="H32" s="20">
        <f>H24+H31+H25+H27+H29+H26+H28+H30</f>
        <v>0.36267318663406684</v>
      </c>
    </row>
    <row r="33" spans="1:8" ht="12.75" customHeight="1" x14ac:dyDescent="0.2">
      <c r="A33" s="32" t="s">
        <v>14</v>
      </c>
      <c r="B33" s="33"/>
      <c r="C33" s="33"/>
      <c r="D33" s="33"/>
      <c r="E33" s="33"/>
      <c r="F33" s="33"/>
      <c r="G33" s="33"/>
      <c r="H33" s="33"/>
    </row>
    <row r="34" spans="1:8" ht="39.75" customHeight="1" x14ac:dyDescent="0.2">
      <c r="A34" s="18">
        <v>9</v>
      </c>
      <c r="B34" s="19" t="s">
        <v>15</v>
      </c>
      <c r="C34" s="25" t="s">
        <v>63</v>
      </c>
      <c r="D34" s="27">
        <f>1811.97/7.21-G46</f>
        <v>250.33545842673007</v>
      </c>
      <c r="E34" s="27">
        <f>776.56/7.21</f>
        <v>107.70596393897364</v>
      </c>
      <c r="F34" s="21"/>
      <c r="G34" s="21"/>
      <c r="H34" s="20">
        <f>D34+E34+G34+F34</f>
        <v>358.04142236570374</v>
      </c>
    </row>
    <row r="35" spans="1:8" ht="12.75" customHeight="1" x14ac:dyDescent="0.2">
      <c r="A35" s="22"/>
      <c r="B35" s="34" t="s">
        <v>16</v>
      </c>
      <c r="C35" s="35"/>
      <c r="D35" s="20">
        <f>D34</f>
        <v>250.33545842673007</v>
      </c>
      <c r="E35" s="20">
        <f>E34</f>
        <v>107.70596393897364</v>
      </c>
      <c r="F35" s="21">
        <f>F34</f>
        <v>0</v>
      </c>
      <c r="G35" s="21">
        <f>G34</f>
        <v>0</v>
      </c>
      <c r="H35" s="20">
        <f>H34</f>
        <v>358.04142236570374</v>
      </c>
    </row>
    <row r="36" spans="1:8" ht="12.75" customHeight="1" x14ac:dyDescent="0.2">
      <c r="A36" s="22"/>
      <c r="B36" s="34" t="s">
        <v>34</v>
      </c>
      <c r="C36" s="35"/>
      <c r="D36" s="20">
        <f>D35+D32</f>
        <v>250.33545842673007</v>
      </c>
      <c r="E36" s="20">
        <f t="shared" ref="E36:G36" si="2">E35+E32</f>
        <v>107.70596393897364</v>
      </c>
      <c r="F36" s="20">
        <f t="shared" si="2"/>
        <v>0</v>
      </c>
      <c r="G36" s="20">
        <f t="shared" si="2"/>
        <v>0.36267318663406684</v>
      </c>
      <c r="H36" s="20">
        <f>H35+H32</f>
        <v>358.40409555233782</v>
      </c>
    </row>
    <row r="37" spans="1:8" ht="12.75" customHeight="1" x14ac:dyDescent="0.2">
      <c r="A37" s="32" t="s">
        <v>46</v>
      </c>
      <c r="B37" s="33"/>
      <c r="C37" s="33"/>
      <c r="D37" s="33"/>
      <c r="E37" s="33"/>
      <c r="F37" s="33"/>
      <c r="G37" s="33"/>
      <c r="H37" s="33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4" t="s">
        <v>49</v>
      </c>
      <c r="C39" s="35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4" t="s">
        <v>44</v>
      </c>
      <c r="C40" s="35"/>
      <c r="D40" s="20">
        <f>D39+D36</f>
        <v>250.33545842673007</v>
      </c>
      <c r="E40" s="20">
        <f t="shared" ref="E40:G40" si="3">E39+E36</f>
        <v>107.70596393897364</v>
      </c>
      <c r="F40" s="20">
        <f t="shared" si="3"/>
        <v>0</v>
      </c>
      <c r="G40" s="20">
        <f t="shared" si="3"/>
        <v>0.36267318663406684</v>
      </c>
      <c r="H40" s="20">
        <f>H39+H36</f>
        <v>358.40409555233782</v>
      </c>
    </row>
    <row r="41" spans="1:8" ht="12.75" customHeight="1" x14ac:dyDescent="0.2">
      <c r="A41" s="32" t="s">
        <v>47</v>
      </c>
      <c r="B41" s="33"/>
      <c r="C41" s="33"/>
      <c r="D41" s="33"/>
      <c r="E41" s="33"/>
      <c r="F41" s="33"/>
      <c r="G41" s="33"/>
      <c r="H41" s="33"/>
    </row>
    <row r="42" spans="1:8" ht="12.75" customHeight="1" x14ac:dyDescent="0.2">
      <c r="A42" s="18">
        <v>11</v>
      </c>
      <c r="B42" s="19" t="s">
        <v>15</v>
      </c>
      <c r="C42" s="25" t="s">
        <v>60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4" t="s">
        <v>48</v>
      </c>
      <c r="C43" s="35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4" t="s">
        <v>45</v>
      </c>
      <c r="C44" s="35"/>
      <c r="D44" s="20">
        <f>D43+D40</f>
        <v>250.33545842673007</v>
      </c>
      <c r="E44" s="20">
        <f t="shared" ref="E44:G44" si="4">E43+E40</f>
        <v>107.70596393897364</v>
      </c>
      <c r="F44" s="20">
        <f t="shared" si="4"/>
        <v>0</v>
      </c>
      <c r="G44" s="20">
        <f t="shared" si="4"/>
        <v>0.36267318663406684</v>
      </c>
      <c r="H44" s="20">
        <f>H43+H40</f>
        <v>358.40409555233782</v>
      </c>
    </row>
    <row r="45" spans="1:8" ht="12.75" customHeight="1" x14ac:dyDescent="0.2">
      <c r="A45" s="32" t="s">
        <v>33</v>
      </c>
      <c r="B45" s="33"/>
      <c r="C45" s="33"/>
      <c r="D45" s="33"/>
      <c r="E45" s="33"/>
      <c r="F45" s="33"/>
      <c r="G45" s="33"/>
      <c r="H45" s="33"/>
    </row>
    <row r="46" spans="1:8" ht="12.75" customHeight="1" x14ac:dyDescent="0.2">
      <c r="A46" s="18">
        <v>12</v>
      </c>
      <c r="B46" s="29" t="s">
        <v>15</v>
      </c>
      <c r="C46" s="29" t="s">
        <v>39</v>
      </c>
      <c r="D46" s="29"/>
      <c r="E46" s="29"/>
      <c r="F46" s="29"/>
      <c r="G46" s="31">
        <f>12000/1000/12.27</f>
        <v>0.97799511002444994</v>
      </c>
      <c r="H46" s="20">
        <f t="shared" ref="H46" si="5">G46+F46+E46+D46</f>
        <v>0.97799511002444994</v>
      </c>
    </row>
    <row r="47" spans="1:8" ht="12.75" customHeight="1" x14ac:dyDescent="0.2">
      <c r="A47" s="18">
        <v>13</v>
      </c>
      <c r="B47" s="23" t="s">
        <v>61</v>
      </c>
      <c r="C47" s="19" t="s">
        <v>50</v>
      </c>
      <c r="D47" s="21"/>
      <c r="E47" s="21"/>
      <c r="F47" s="21"/>
      <c r="G47" s="20">
        <f>17.8/12.27</f>
        <v>1.4506927465362673</v>
      </c>
      <c r="H47" s="20">
        <f>G47+F47+E47+D47</f>
        <v>1.4506927465362673</v>
      </c>
    </row>
    <row r="48" spans="1:8" ht="12.75" customHeight="1" x14ac:dyDescent="0.2">
      <c r="A48" s="18">
        <v>14</v>
      </c>
      <c r="B48" s="23" t="s">
        <v>61</v>
      </c>
      <c r="C48" s="19" t="s">
        <v>40</v>
      </c>
      <c r="D48" s="21"/>
      <c r="E48" s="21"/>
      <c r="F48" s="21"/>
      <c r="G48" s="20">
        <f>10.38/12.27</f>
        <v>0.84596577017114927</v>
      </c>
      <c r="H48" s="20">
        <f>G48+F48+E48+D48</f>
        <v>0.84596577017114927</v>
      </c>
    </row>
    <row r="49" spans="1:8" ht="38.25" x14ac:dyDescent="0.2">
      <c r="A49" s="18">
        <v>15</v>
      </c>
      <c r="B49" s="19" t="s">
        <v>65</v>
      </c>
      <c r="C49" s="19" t="s">
        <v>66</v>
      </c>
      <c r="D49" s="21"/>
      <c r="E49" s="21"/>
      <c r="F49" s="21"/>
      <c r="G49" s="20">
        <f>(D44+E44+F44+G44+H46+H47+H48+H58)/100*6.7</f>
        <v>25.992863413042784</v>
      </c>
      <c r="H49" s="20">
        <f>G49+F49+E49+D49</f>
        <v>25.992863413042784</v>
      </c>
    </row>
    <row r="50" spans="1:8" ht="12.75" customHeight="1" x14ac:dyDescent="0.2">
      <c r="A50" s="22"/>
      <c r="B50" s="34" t="s">
        <v>35</v>
      </c>
      <c r="C50" s="35"/>
      <c r="D50" s="21">
        <f>D48+D46+D47+D49</f>
        <v>0</v>
      </c>
      <c r="E50" s="21">
        <f t="shared" ref="E50:G50" si="6">E48+E46+E47+E49</f>
        <v>0</v>
      </c>
      <c r="F50" s="21">
        <f t="shared" si="6"/>
        <v>0</v>
      </c>
      <c r="G50" s="21">
        <f t="shared" si="6"/>
        <v>29.267517039774649</v>
      </c>
      <c r="H50" s="20">
        <f>D50+E50+F50+G50</f>
        <v>29.267517039774649</v>
      </c>
    </row>
    <row r="51" spans="1:8" ht="12.75" customHeight="1" x14ac:dyDescent="0.2">
      <c r="A51" s="22"/>
      <c r="B51" s="34" t="s">
        <v>17</v>
      </c>
      <c r="C51" s="35"/>
      <c r="D51" s="20">
        <f>D50+D44</f>
        <v>250.33545842673007</v>
      </c>
      <c r="E51" s="20">
        <f>E50+E44</f>
        <v>107.70596393897364</v>
      </c>
      <c r="F51" s="20">
        <f>F50+F44</f>
        <v>0</v>
      </c>
      <c r="G51" s="20">
        <f>G50+G44</f>
        <v>29.630190226408715</v>
      </c>
      <c r="H51" s="20">
        <f>H50+H44</f>
        <v>387.67161259211247</v>
      </c>
    </row>
    <row r="52" spans="1:8" ht="12.75" customHeight="1" x14ac:dyDescent="0.2">
      <c r="A52" s="32" t="s">
        <v>29</v>
      </c>
      <c r="B52" s="33"/>
      <c r="C52" s="33"/>
      <c r="D52" s="33"/>
      <c r="E52" s="33"/>
      <c r="F52" s="33"/>
      <c r="G52" s="33"/>
      <c r="H52" s="33"/>
    </row>
    <row r="53" spans="1:8" ht="39.75" customHeight="1" x14ac:dyDescent="0.2">
      <c r="A53" s="18">
        <v>16</v>
      </c>
      <c r="B53" s="19" t="s">
        <v>67</v>
      </c>
      <c r="C53" s="19" t="s">
        <v>27</v>
      </c>
      <c r="D53" s="21"/>
      <c r="E53" s="21"/>
      <c r="F53" s="21"/>
      <c r="G53" s="20">
        <f>(D44+E44+F44+G44+H46+H47+H48)/100*2.14</f>
        <v>7.7399252324320917</v>
      </c>
      <c r="H53" s="20">
        <f>D53+E53+F53+G53</f>
        <v>7.7399252324320917</v>
      </c>
    </row>
    <row r="54" spans="1:8" ht="39.75" customHeight="1" x14ac:dyDescent="0.2">
      <c r="A54" s="18">
        <v>17</v>
      </c>
      <c r="B54" s="19" t="s">
        <v>68</v>
      </c>
      <c r="C54" s="26" t="s">
        <v>28</v>
      </c>
      <c r="D54" s="21"/>
      <c r="E54" s="21"/>
      <c r="F54" s="21"/>
      <c r="G54" s="20">
        <f>(D44+E44+F44+G44+H46+H47+H48+H58)/100*4.17</f>
        <v>16.177647825729611</v>
      </c>
      <c r="H54" s="20">
        <f>D54+E54+F54+G54</f>
        <v>16.177647825729611</v>
      </c>
    </row>
    <row r="55" spans="1:8" ht="12.75" customHeight="1" x14ac:dyDescent="0.2">
      <c r="A55" s="36" t="s">
        <v>32</v>
      </c>
      <c r="B55" s="37"/>
      <c r="C55" s="38"/>
      <c r="D55" s="21">
        <f>D53+D54</f>
        <v>0</v>
      </c>
      <c r="E55" s="21">
        <f t="shared" ref="E55:F55" si="7">E53+E54</f>
        <v>0</v>
      </c>
      <c r="F55" s="21">
        <f t="shared" si="7"/>
        <v>0</v>
      </c>
      <c r="G55" s="21">
        <f>G53+G54</f>
        <v>23.917573058161704</v>
      </c>
      <c r="H55" s="20">
        <f>D55+E55+F55+G55</f>
        <v>23.917573058161704</v>
      </c>
    </row>
    <row r="56" spans="1:8" ht="12.75" customHeight="1" x14ac:dyDescent="0.2">
      <c r="A56" s="22"/>
      <c r="B56" s="34" t="s">
        <v>30</v>
      </c>
      <c r="C56" s="35"/>
      <c r="D56" s="20">
        <f>D51+D55</f>
        <v>250.33545842673007</v>
      </c>
      <c r="E56" s="20">
        <f t="shared" ref="E56:G56" si="8">E51+E55</f>
        <v>107.70596393897364</v>
      </c>
      <c r="F56" s="20">
        <f t="shared" si="8"/>
        <v>0</v>
      </c>
      <c r="G56" s="20">
        <f t="shared" si="8"/>
        <v>53.547763284570422</v>
      </c>
      <c r="H56" s="20">
        <f>H55+H51</f>
        <v>411.58918565027415</v>
      </c>
    </row>
    <row r="57" spans="1:8" ht="12.75" customHeight="1" x14ac:dyDescent="0.2">
      <c r="A57" s="32" t="s">
        <v>18</v>
      </c>
      <c r="B57" s="33"/>
      <c r="C57" s="33"/>
      <c r="D57" s="33"/>
      <c r="E57" s="33"/>
      <c r="F57" s="33"/>
      <c r="G57" s="33"/>
      <c r="H57" s="33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139.78/5.32</f>
        <v>26.274436090225564</v>
      </c>
      <c r="H58" s="20">
        <f>G58+F58+E58+D58</f>
        <v>26.274436090225564</v>
      </c>
    </row>
    <row r="59" spans="1:8" ht="12.75" customHeight="1" x14ac:dyDescent="0.2">
      <c r="A59" s="22"/>
      <c r="B59" s="34" t="s">
        <v>20</v>
      </c>
      <c r="C59" s="35"/>
      <c r="D59" s="20">
        <f>D58</f>
        <v>0</v>
      </c>
      <c r="E59" s="20">
        <f t="shared" ref="E59:G59" si="9">E58</f>
        <v>0</v>
      </c>
      <c r="F59" s="20">
        <f t="shared" si="9"/>
        <v>0</v>
      </c>
      <c r="G59" s="20">
        <f t="shared" si="9"/>
        <v>26.274436090225564</v>
      </c>
      <c r="H59" s="20">
        <f>G59+F59+E59+D59</f>
        <v>26.274436090225564</v>
      </c>
    </row>
    <row r="60" spans="1:8" ht="12.75" customHeight="1" x14ac:dyDescent="0.2">
      <c r="A60" s="22"/>
      <c r="B60" s="34" t="s">
        <v>21</v>
      </c>
      <c r="C60" s="35"/>
      <c r="D60" s="20">
        <f>D56+D59</f>
        <v>250.33545842673007</v>
      </c>
      <c r="E60" s="20">
        <f>E56+E59</f>
        <v>107.70596393897364</v>
      </c>
      <c r="F60" s="20">
        <f>F56+F59</f>
        <v>0</v>
      </c>
      <c r="G60" s="20">
        <f>G56+G59</f>
        <v>79.822199374795986</v>
      </c>
      <c r="H60" s="20">
        <f>D60+E60+F60+G60</f>
        <v>437.86362174049975</v>
      </c>
    </row>
    <row r="61" spans="1:8" ht="12.75" customHeight="1" x14ac:dyDescent="0.2">
      <c r="A61" s="32" t="s">
        <v>22</v>
      </c>
      <c r="B61" s="33"/>
      <c r="C61" s="33"/>
      <c r="D61" s="33"/>
      <c r="E61" s="33"/>
      <c r="F61" s="33"/>
      <c r="G61" s="33"/>
      <c r="H61" s="33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50.067091685346014</v>
      </c>
      <c r="E62" s="20">
        <f>E60/100*20</f>
        <v>21.541192787794728</v>
      </c>
      <c r="F62" s="20">
        <f>F60/100*20</f>
        <v>0</v>
      </c>
      <c r="G62" s="20">
        <f>G60/100*20</f>
        <v>15.964439874959197</v>
      </c>
      <c r="H62" s="20">
        <f>H60/100*20</f>
        <v>87.572724348099939</v>
      </c>
    </row>
    <row r="63" spans="1:8" ht="12.75" customHeight="1" x14ac:dyDescent="0.2">
      <c r="A63" s="22"/>
      <c r="B63" s="34" t="s">
        <v>24</v>
      </c>
      <c r="C63" s="35"/>
      <c r="D63" s="20">
        <f>D62</f>
        <v>50.067091685346014</v>
      </c>
      <c r="E63" s="20">
        <f>E62</f>
        <v>21.541192787794728</v>
      </c>
      <c r="F63" s="21">
        <f>F62</f>
        <v>0</v>
      </c>
      <c r="G63" s="20">
        <f>G62</f>
        <v>15.964439874959197</v>
      </c>
      <c r="H63" s="20">
        <f>D63+E63+F63+G63</f>
        <v>87.572724348099939</v>
      </c>
    </row>
    <row r="64" spans="1:8" ht="12.75" customHeight="1" x14ac:dyDescent="0.2">
      <c r="A64" s="22"/>
      <c r="B64" s="34" t="s">
        <v>25</v>
      </c>
      <c r="C64" s="35"/>
      <c r="D64" s="20">
        <f>D60+D62</f>
        <v>300.40255011207609</v>
      </c>
      <c r="E64" s="20">
        <f>E60+E62</f>
        <v>129.24715672676837</v>
      </c>
      <c r="F64" s="20">
        <f>F60+F62</f>
        <v>0</v>
      </c>
      <c r="G64" s="20">
        <f>G60+G62</f>
        <v>95.786639249755183</v>
      </c>
      <c r="H64" s="20">
        <f>H60+H62</f>
        <v>525.43634608859975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48" t="s">
        <v>55</v>
      </c>
      <c r="B67" s="48"/>
      <c r="C67" s="48"/>
      <c r="D67" s="48"/>
      <c r="E67" s="48"/>
      <c r="F67" s="48"/>
      <c r="G67" s="48"/>
      <c r="H67" s="48"/>
    </row>
    <row r="68" spans="1:8" ht="12.75" customHeight="1" x14ac:dyDescent="0.2">
      <c r="A68" s="48"/>
      <c r="B68" s="48"/>
      <c r="C68" s="48"/>
      <c r="D68" s="48"/>
      <c r="E68" s="48"/>
      <c r="F68" s="48"/>
      <c r="G68" s="48"/>
      <c r="H68" s="48"/>
    </row>
    <row r="69" spans="1:8" ht="12.75" customHeight="1" x14ac:dyDescent="0.2">
      <c r="A69" s="48"/>
      <c r="B69" s="48"/>
      <c r="C69" s="48"/>
      <c r="D69" s="48"/>
      <c r="E69" s="48"/>
      <c r="F69" s="48"/>
      <c r="G69" s="48"/>
      <c r="H69" s="48"/>
    </row>
    <row r="70" spans="1:8" ht="12.75" customHeight="1" x14ac:dyDescent="0.2">
      <c r="A70" s="48"/>
      <c r="B70" s="48"/>
      <c r="C70" s="48"/>
      <c r="D70" s="48"/>
      <c r="E70" s="48"/>
      <c r="F70" s="48"/>
      <c r="G70" s="48"/>
      <c r="H70" s="48"/>
    </row>
    <row r="71" spans="1:8" ht="12.75" customHeight="1" x14ac:dyDescent="0.2">
      <c r="A71" s="48"/>
      <c r="B71" s="48"/>
      <c r="C71" s="48"/>
      <c r="D71" s="48"/>
      <c r="E71" s="48"/>
      <c r="F71" s="48"/>
      <c r="G71" s="48"/>
      <c r="H71" s="48"/>
    </row>
    <row r="72" spans="1:8" ht="12.75" customHeight="1" x14ac:dyDescent="0.2">
      <c r="A72" s="48"/>
      <c r="B72" s="48"/>
      <c r="C72" s="48"/>
      <c r="D72" s="48"/>
      <c r="E72" s="48"/>
      <c r="F72" s="48"/>
      <c r="G72" s="48"/>
      <c r="H72" s="48"/>
    </row>
    <row r="73" spans="1:8" ht="12.75" customHeight="1" x14ac:dyDescent="0.2">
      <c r="A73" s="48"/>
      <c r="B73" s="48"/>
      <c r="C73" s="48"/>
      <c r="D73" s="48"/>
      <c r="E73" s="48"/>
      <c r="F73" s="48"/>
      <c r="G73" s="48"/>
      <c r="H73" s="48"/>
    </row>
    <row r="74" spans="1:8" ht="12.75" customHeight="1" x14ac:dyDescent="0.2">
      <c r="A74" s="48"/>
      <c r="B74" s="48"/>
      <c r="C74" s="48"/>
      <c r="D74" s="48"/>
      <c r="E74" s="48"/>
      <c r="F74" s="48"/>
      <c r="G74" s="48"/>
      <c r="H74" s="48"/>
    </row>
    <row r="75" spans="1:8" ht="12.75" customHeight="1" x14ac:dyDescent="0.2">
      <c r="A75" s="48"/>
      <c r="B75" s="48"/>
      <c r="C75" s="48"/>
      <c r="D75" s="48"/>
      <c r="E75" s="48"/>
      <c r="F75" s="48"/>
      <c r="G75" s="48"/>
      <c r="H75" s="48"/>
    </row>
    <row r="76" spans="1:8" ht="12.75" customHeight="1" x14ac:dyDescent="0.2">
      <c r="A76" s="48"/>
      <c r="B76" s="48"/>
      <c r="C76" s="48"/>
      <c r="D76" s="48"/>
      <c r="E76" s="48"/>
      <c r="F76" s="48"/>
      <c r="G76" s="48"/>
      <c r="H76" s="48"/>
    </row>
    <row r="77" spans="1:8" ht="12.75" customHeight="1" x14ac:dyDescent="0.2">
      <c r="A77" s="48"/>
      <c r="B77" s="48"/>
      <c r="C77" s="48"/>
      <c r="D77" s="48"/>
      <c r="E77" s="48"/>
      <c r="F77" s="48"/>
      <c r="G77" s="48"/>
      <c r="H77" s="48"/>
    </row>
  </sheetData>
  <mergeCells count="38">
    <mergeCell ref="B40:C40"/>
    <mergeCell ref="B59:C59"/>
    <mergeCell ref="A55:C55"/>
    <mergeCell ref="B56:C56"/>
    <mergeCell ref="A57:H57"/>
    <mergeCell ref="B43:C43"/>
    <mergeCell ref="B50:C50"/>
    <mergeCell ref="B35:C35"/>
    <mergeCell ref="B39:C39"/>
    <mergeCell ref="B32:C32"/>
    <mergeCell ref="A33:H33"/>
    <mergeCell ref="B36:C36"/>
    <mergeCell ref="A37:H37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Семирягина Светлана Александровна</cp:lastModifiedBy>
  <cp:lastPrinted>2023-02-03T11:09:53Z</cp:lastPrinted>
  <dcterms:created xsi:type="dcterms:W3CDTF">2022-07-06T13:17:17Z</dcterms:created>
  <dcterms:modified xsi:type="dcterms:W3CDTF">2023-06-16T07:05:46Z</dcterms:modified>
</cp:coreProperties>
</file>