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ОБД\В0_АПРЕЛЬ\ПСД_АПР\G_14-1-17-1-08-03-2-1067\"/>
    </mc:Choice>
  </mc:AlternateContent>
  <xr:revisionPtr revIDLastSave="0" documentId="13_ncr:1_{1AC208C2-59EF-42F8-9369-1C6A66B6DCB5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H58" i="2" s="1"/>
  <c r="G48" i="2"/>
  <c r="H48" i="2" s="1"/>
  <c r="G47" i="2"/>
  <c r="H47" i="2" s="1"/>
  <c r="E34" i="2"/>
  <c r="D34" i="2"/>
  <c r="G28" i="2"/>
  <c r="H28" i="2" s="1"/>
  <c r="G25" i="2"/>
  <c r="H25" i="2" s="1"/>
  <c r="G24" i="2"/>
  <c r="H24" i="2" s="1"/>
  <c r="F59" i="2"/>
  <c r="E59" i="2"/>
  <c r="D59" i="2"/>
  <c r="F55" i="2"/>
  <c r="E55" i="2"/>
  <c r="D55" i="2"/>
  <c r="F50" i="2"/>
  <c r="F51" i="2" s="1"/>
  <c r="F56" i="2" s="1"/>
  <c r="F60" i="2" s="1"/>
  <c r="E50" i="2"/>
  <c r="D50" i="2"/>
  <c r="H46" i="2"/>
  <c r="G43" i="2"/>
  <c r="F43" i="2"/>
  <c r="F44" i="2" s="1"/>
  <c r="E43" i="2"/>
  <c r="E44" i="2" s="1"/>
  <c r="D43" i="2"/>
  <c r="H42" i="2"/>
  <c r="H43" i="2" s="1"/>
  <c r="H39" i="2"/>
  <c r="G39" i="2"/>
  <c r="F39" i="2"/>
  <c r="F40" i="2" s="1"/>
  <c r="E39" i="2"/>
  <c r="D39" i="2"/>
  <c r="H38" i="2"/>
  <c r="F36" i="2"/>
  <c r="G35" i="2"/>
  <c r="F35" i="2"/>
  <c r="E35" i="2"/>
  <c r="E36" i="2" s="1"/>
  <c r="E40" i="2" s="1"/>
  <c r="F32" i="2"/>
  <c r="E32" i="2"/>
  <c r="D32" i="2"/>
  <c r="H31" i="2"/>
  <c r="H30" i="2"/>
  <c r="H29" i="2"/>
  <c r="H27" i="2"/>
  <c r="H26" i="2"/>
  <c r="G47" i="1"/>
  <c r="G25" i="1"/>
  <c r="G24" i="1"/>
  <c r="E34" i="1"/>
  <c r="D34" i="1"/>
  <c r="G48" i="1"/>
  <c r="G28" i="1"/>
  <c r="G58" i="1"/>
  <c r="H34" i="2" l="1"/>
  <c r="H35" i="2" s="1"/>
  <c r="D40" i="2"/>
  <c r="D44" i="2" s="1"/>
  <c r="D51" i="2" s="1"/>
  <c r="D56" i="2" s="1"/>
  <c r="D60" i="2" s="1"/>
  <c r="D35" i="2"/>
  <c r="D36" i="2" s="1"/>
  <c r="F62" i="2"/>
  <c r="F63" i="2" s="1"/>
  <c r="H32" i="2"/>
  <c r="H36" i="2" s="1"/>
  <c r="H40" i="2" s="1"/>
  <c r="H44" i="2" s="1"/>
  <c r="E51" i="2"/>
  <c r="E56" i="2" s="1"/>
  <c r="E60" i="2" s="1"/>
  <c r="G59" i="2"/>
  <c r="H59" i="2" s="1"/>
  <c r="G32" i="2"/>
  <c r="G36" i="2" s="1"/>
  <c r="G40" i="2" s="1"/>
  <c r="G44" i="2" s="1"/>
  <c r="D50" i="1"/>
  <c r="G53" i="2" l="1"/>
  <c r="G54" i="2"/>
  <c r="H54" i="2" s="1"/>
  <c r="E62" i="2"/>
  <c r="E63" i="2" s="1"/>
  <c r="F64" i="2"/>
  <c r="D62" i="2"/>
  <c r="D63" i="2" s="1"/>
  <c r="D64" i="2"/>
  <c r="E50" i="1"/>
  <c r="F50" i="1"/>
  <c r="E64" i="2" l="1"/>
  <c r="G55" i="2"/>
  <c r="H55" i="2" s="1"/>
  <c r="H53" i="2"/>
  <c r="G49" i="2" s="1"/>
  <c r="D59" i="1"/>
  <c r="D55" i="1"/>
  <c r="D43" i="1"/>
  <c r="D39" i="1"/>
  <c r="D32" i="1"/>
  <c r="E59" i="1"/>
  <c r="F59" i="1"/>
  <c r="G59" i="1"/>
  <c r="H48" i="1"/>
  <c r="H49" i="2" l="1"/>
  <c r="G50" i="2"/>
  <c r="H30" i="1"/>
  <c r="E32" i="1"/>
  <c r="F32" i="1"/>
  <c r="G32" i="1"/>
  <c r="G51" i="2" l="1"/>
  <c r="G56" i="2" s="1"/>
  <c r="G60" i="2" s="1"/>
  <c r="H50" i="2"/>
  <c r="H51" i="2" s="1"/>
  <c r="H56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62" i="2" l="1"/>
  <c r="H64" i="2" s="1"/>
  <c r="D6" i="2" s="1"/>
  <c r="G64" i="2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55" i="1" l="1"/>
  <c r="H55" i="1" s="1"/>
  <c r="H53" i="1"/>
  <c r="G49" i="1" s="1"/>
  <c r="E62" i="1"/>
  <c r="G50" i="1" l="1"/>
  <c r="G51" i="1" s="1"/>
  <c r="G56" i="1" s="1"/>
  <c r="G60" i="1" s="1"/>
  <c r="H60" i="1" s="1"/>
  <c r="H62" i="1" s="1"/>
  <c r="H64" i="1" s="1"/>
  <c r="D6" i="1" s="1"/>
  <c r="H49" i="1"/>
  <c r="E63" i="1"/>
  <c r="E64" i="1"/>
  <c r="H50" i="1" l="1"/>
  <c r="H51" i="1" s="1"/>
  <c r="H56" i="1" s="1"/>
  <c r="G62" i="1"/>
  <c r="G63" i="1" s="1"/>
  <c r="H63" i="1" s="1"/>
  <c r="G64" i="1" l="1"/>
</calcChain>
</file>

<file path=xl/sharedStrings.xml><?xml version="1.0" encoding="utf-8"?>
<sst xmlns="http://schemas.openxmlformats.org/spreadsheetml/2006/main" count="164" uniqueCount="68">
  <si>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</si>
  <si>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</si>
  <si>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</si>
  <si>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</si>
  <si>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</si>
  <si>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</si>
  <si>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</si>
  <si>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</si>
  <si>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</si>
  <si>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</si>
  <si>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</si>
  <si>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</si>
  <si>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</si>
  <si>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</si>
  <si>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</si>
  <si>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</si>
  <si>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</si>
  <si>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</si>
  <si>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</si>
  <si>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</si>
  <si>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</si>
  <si>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</si>
  <si>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</si>
  <si>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</si>
  <si>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</si>
  <si>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</si>
  <si>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</si>
  <si>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</si>
  <si>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</si>
  <si>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</si>
  <si>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</si>
  <si>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</si>
  <si>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</si>
  <si>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</si>
  <si>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</si>
  <si>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</si>
  <si>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</si>
  <si>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</si>
  <si>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</si>
  <si>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</si>
  <si>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</si>
  <si>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</si>
  <si>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</si>
  <si>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</si>
  <si>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</si>
  <si>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</si>
  <si>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</si>
  <si>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</si>
  <si>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</si>
  <si>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</si>
  <si>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</si>
  <si>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</si>
  <si>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</si>
  <si>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</si>
  <si>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</si>
  <si>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</si>
  <si>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</si>
  <si>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</si>
  <si>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</si>
  <si>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</si>
  <si>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</si>
  <si>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</si>
  <si>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</si>
  <si>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</si>
  <si>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</si>
  <si>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</si>
  <si>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Приг, Стр-во 2КЛ-0,4 кВ от ТП-8381 до ГРЩ объекта в г. Сертолово Всеволожского района ЛО (14-1-17-1-08-03-2-1067)</t>
  </si>
  <si>
    <t>Составлен в текущем уровне цен 3 квартала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</si>
</sst>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zoomScale="75" zoomScaleNormal="75" zoomScaleSheetLayoutView="75" workbookViewId="0">
      <selection activeCell="D27" sqref="D2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845.15642572564991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8" t="s">
        <v>66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12.75</f>
        <v>12.75</v>
      </c>
      <c r="H24" s="20">
        <f>G24+F24+E24+D24</f>
        <v>12.75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8.5</f>
        <v>8.5</v>
      </c>
      <c r="H25" s="20">
        <f t="shared" ref="H25:H30" si="0">G25+F25+E25+D25</f>
        <v>8.5</v>
      </c>
    </row>
    <row r="26" spans="1:8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29661.02/1000</f>
        <v>29.661020000000001</v>
      </c>
      <c r="H28" s="20">
        <f>G28+F28+E28+D28</f>
        <v>29.661020000000001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50.911020000000001</v>
      </c>
      <c r="H32" s="20">
        <f>H24+H31+H25+H27+H29+H26+H28+H30</f>
        <v>50.911020000000001</v>
      </c>
    </row>
    <row r="33" spans="1:8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25.5" x14ac:dyDescent="0.2">
      <c r="A34" s="18">
        <v>9</v>
      </c>
      <c r="B34" s="19" t="s">
        <v>15</v>
      </c>
      <c r="C34" s="25" t="s">
        <v>66</v>
      </c>
      <c r="D34" s="27">
        <f>423766.24/1.18/1000*0.7</f>
        <v>251.38675254237285</v>
      </c>
      <c r="E34" s="27">
        <f>423766.24/1.18/1000*0.3</f>
        <v>107.73717966101694</v>
      </c>
      <c r="F34" s="21"/>
      <c r="G34" s="21"/>
      <c r="H34" s="20">
        <f>D34+E34+G34+F34</f>
        <v>359.12393220338981</v>
      </c>
    </row>
    <row r="35" spans="1:8" x14ac:dyDescent="0.2">
      <c r="A35" s="22"/>
      <c r="B35" s="31" t="s">
        <v>16</v>
      </c>
      <c r="C35" s="32"/>
      <c r="D35" s="20">
        <f>D34</f>
        <v>251.38675254237285</v>
      </c>
      <c r="E35" s="20">
        <f>E34</f>
        <v>107.73717966101694</v>
      </c>
      <c r="F35" s="21">
        <f>F34</f>
        <v>0</v>
      </c>
      <c r="G35" s="21">
        <f>G34</f>
        <v>0</v>
      </c>
      <c r="H35" s="20">
        <f>H34</f>
        <v>359.12393220338981</v>
      </c>
    </row>
    <row r="36" spans="1:8" x14ac:dyDescent="0.2">
      <c r="A36" s="22"/>
      <c r="B36" s="31" t="s">
        <v>34</v>
      </c>
      <c r="C36" s="32"/>
      <c r="D36" s="20">
        <f>D35+D32</f>
        <v>251.38675254237285</v>
      </c>
      <c r="E36" s="20">
        <f>E35+E32</f>
        <v>107.73717966101694</v>
      </c>
      <c r="F36" s="20">
        <f>F35+F32</f>
        <v>0</v>
      </c>
      <c r="G36" s="20">
        <f>G35+G32</f>
        <v>50.911020000000001</v>
      </c>
      <c r="H36" s="20">
        <f>H35+H32</f>
        <v>410.03495220338982</v>
      </c>
    </row>
    <row r="37" spans="1:8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1" t="s">
        <v>49</v>
      </c>
      <c r="C39" s="32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1" t="s">
        <v>44</v>
      </c>
      <c r="C40" s="32"/>
      <c r="D40" s="20">
        <f>D39+D36</f>
        <v>251.38675254237285</v>
      </c>
      <c r="E40" s="20">
        <f t="shared" ref="E40" si="2">E39+E36</f>
        <v>107.73717966101694</v>
      </c>
      <c r="F40" s="20">
        <f t="shared" ref="F40" si="3">F39+F36</f>
        <v>0</v>
      </c>
      <c r="G40" s="20">
        <f t="shared" ref="G40" si="4">G39+G36</f>
        <v>50.911020000000001</v>
      </c>
      <c r="H40" s="20">
        <f>H39+H36</f>
        <v>410.03495220338982</v>
      </c>
    </row>
    <row r="41" spans="1:8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1" t="s">
        <v>45</v>
      </c>
      <c r="C44" s="32"/>
      <c r="D44" s="20">
        <f>D43+D40</f>
        <v>251.38675254237285</v>
      </c>
      <c r="E44" s="20">
        <f t="shared" ref="E44" si="5">E43+E40</f>
        <v>107.73717966101694</v>
      </c>
      <c r="F44" s="20">
        <f t="shared" ref="F44" si="6">F43+F40</f>
        <v>0</v>
      </c>
      <c r="G44" s="20">
        <f t="shared" ref="G44" si="7">G43+G40</f>
        <v>50.911020000000001</v>
      </c>
      <c r="H44" s="20">
        <f>H43+H40</f>
        <v>410.03495220338982</v>
      </c>
    </row>
    <row r="45" spans="1:8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/>
      <c r="H46" s="20">
        <f t="shared" ref="H46" si="8">G46+F46+E46+D46</f>
        <v>0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25</f>
        <v>25</v>
      </c>
      <c r="H47" s="20">
        <f>G47+F47+E47+D47</f>
        <v>25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25423.73/1000</f>
        <v>25.423729999999999</v>
      </c>
      <c r="H48" s="20">
        <f>G48+F48+E48+D48</f>
        <v>25.423729999999999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44.22483639770271</v>
      </c>
      <c r="H49" s="20">
        <f>G49+F49+E49+D49</f>
        <v>44.22483639770271</v>
      </c>
    </row>
    <row r="50" spans="1:8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94.648566397702709</v>
      </c>
      <c r="H50" s="20">
        <f>D50+E50+F50+G50</f>
        <v>94.648566397702709</v>
      </c>
    </row>
    <row r="51" spans="1:8" x14ac:dyDescent="0.2">
      <c r="A51" s="22"/>
      <c r="B51" s="31" t="s">
        <v>17</v>
      </c>
      <c r="C51" s="32"/>
      <c r="D51" s="20">
        <f>D50+D44</f>
        <v>251.38675254237285</v>
      </c>
      <c r="E51" s="20">
        <f>E50+E44</f>
        <v>107.73717966101694</v>
      </c>
      <c r="F51" s="20">
        <f>F50+F44</f>
        <v>0</v>
      </c>
      <c r="G51" s="20">
        <f>G50+G44</f>
        <v>145.5595863977027</v>
      </c>
      <c r="H51" s="20">
        <f>H50+H44</f>
        <v>504.68351860109254</v>
      </c>
    </row>
    <row r="52" spans="1:8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9.8538157991525424</v>
      </c>
      <c r="H53" s="20">
        <f>D53+E53+F53+G53</f>
        <v>9.8538157991525424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68.107027037796598</v>
      </c>
      <c r="H54" s="20">
        <f>D54+E54+F54+G54</f>
        <v>68.107027037796598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77.960842836949141</v>
      </c>
      <c r="H55" s="20">
        <f>D55+E55+F55+G55</f>
        <v>77.960842836949141</v>
      </c>
    </row>
    <row r="56" spans="1:8" x14ac:dyDescent="0.2">
      <c r="A56" s="22"/>
      <c r="B56" s="31" t="s">
        <v>30</v>
      </c>
      <c r="C56" s="32"/>
      <c r="D56" s="20">
        <f>D51+D55</f>
        <v>251.38675254237285</v>
      </c>
      <c r="E56" s="20">
        <f t="shared" ref="E56:G56" si="11">E51+E55</f>
        <v>107.73717966101694</v>
      </c>
      <c r="F56" s="20">
        <f t="shared" si="11"/>
        <v>0</v>
      </c>
      <c r="G56" s="20">
        <f t="shared" si="11"/>
        <v>223.52042923465183</v>
      </c>
      <c r="H56" s="20">
        <f>H55+H51</f>
        <v>582.64436143804164</v>
      </c>
    </row>
    <row r="57" spans="1:8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121652.66/1000</f>
        <v>121.65266</v>
      </c>
      <c r="H58" s="20">
        <f>G58+F58+E58+D58</f>
        <v>121.65266</v>
      </c>
    </row>
    <row r="59" spans="1:8" x14ac:dyDescent="0.2">
      <c r="A59" s="22"/>
      <c r="B59" s="31" t="s">
        <v>20</v>
      </c>
      <c r="C59" s="32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121.65266</v>
      </c>
      <c r="H59" s="20">
        <f>G59+F59+E59+D59</f>
        <v>121.65266</v>
      </c>
    </row>
    <row r="60" spans="1:8" x14ac:dyDescent="0.2">
      <c r="A60" s="22"/>
      <c r="B60" s="31" t="s">
        <v>21</v>
      </c>
      <c r="C60" s="32"/>
      <c r="D60" s="20">
        <f>D56+D59</f>
        <v>251.38675254237285</v>
      </c>
      <c r="E60" s="20">
        <f>E56+E59</f>
        <v>107.73717966101694</v>
      </c>
      <c r="F60" s="20">
        <f>F56+F59</f>
        <v>0</v>
      </c>
      <c r="G60" s="20">
        <f>G56+G59</f>
        <v>345.1730892346518</v>
      </c>
      <c r="H60" s="20">
        <f>D60+E60+F60+G60</f>
        <v>704.29702143804161</v>
      </c>
    </row>
    <row r="61" spans="1:8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x14ac:dyDescent="0.2">
      <c r="A62" s="18">
        <v>19</v>
      </c>
      <c r="B62" s="23"/>
      <c r="C62" s="19" t="s">
        <v>23</v>
      </c>
      <c r="D62" s="20">
        <f>D60/100*20</f>
        <v>50.277350508474569</v>
      </c>
      <c r="E62" s="20">
        <f>E60/100*20</f>
        <v>21.547435932203388</v>
      </c>
      <c r="F62" s="20">
        <f>F60/100*20</f>
        <v>0</v>
      </c>
      <c r="G62" s="20">
        <f>G60/100*20</f>
        <v>69.03461784693036</v>
      </c>
      <c r="H62" s="20">
        <f>H60/100*20</f>
        <v>140.85940428760833</v>
      </c>
    </row>
    <row r="63" spans="1:8" x14ac:dyDescent="0.2">
      <c r="A63" s="22"/>
      <c r="B63" s="31" t="s">
        <v>24</v>
      </c>
      <c r="C63" s="32"/>
      <c r="D63" s="20">
        <f>D62</f>
        <v>50.277350508474569</v>
      </c>
      <c r="E63" s="20">
        <f>E62</f>
        <v>21.547435932203388</v>
      </c>
      <c r="F63" s="21">
        <f>F62</f>
        <v>0</v>
      </c>
      <c r="G63" s="20">
        <f>G62</f>
        <v>69.03461784693036</v>
      </c>
      <c r="H63" s="20">
        <f>D63+E63+F63+G63</f>
        <v>140.8594042876083</v>
      </c>
    </row>
    <row r="64" spans="1:8" x14ac:dyDescent="0.2">
      <c r="A64" s="22"/>
      <c r="B64" s="31" t="s">
        <v>25</v>
      </c>
      <c r="C64" s="32"/>
      <c r="D64" s="20">
        <f>D60+D62</f>
        <v>301.66410305084742</v>
      </c>
      <c r="E64" s="20">
        <f>E60+E62</f>
        <v>129.28461559322034</v>
      </c>
      <c r="F64" s="20">
        <f>F60+F62</f>
        <v>0</v>
      </c>
      <c r="G64" s="20">
        <f>G60+G62</f>
        <v>414.20770708158216</v>
      </c>
      <c r="H64" s="20">
        <f>H60+H62</f>
        <v>845.15642572564991</v>
      </c>
    </row>
  </sheetData>
  <mergeCells count="37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44:C44"/>
    <mergeCell ref="B32:C32"/>
    <mergeCell ref="A37:H37"/>
    <mergeCell ref="B39:C39"/>
    <mergeCell ref="B40:C40"/>
    <mergeCell ref="A41:H41"/>
    <mergeCell ref="A33:H3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view="pageBreakPreview" zoomScale="75" zoomScaleNormal="75" zoomScaleSheetLayoutView="75" workbookViewId="0">
      <selection activeCell="H44" sqref="H4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121.45749661323521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8" t="s">
        <v>66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ht="12.75" customHeight="1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12.75/11.51</f>
        <v>1.1077324066029539</v>
      </c>
      <c r="H24" s="20">
        <f>G24+F24+E24+D24</f>
        <v>1.1077324066029539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8.5/11.51</f>
        <v>0.73848827106863602</v>
      </c>
      <c r="H25" s="20">
        <f t="shared" ref="H25:H30" si="0">G25+F25+E25+D25</f>
        <v>0.73848827106863602</v>
      </c>
    </row>
    <row r="26" spans="1:8" ht="12.75" customHeight="1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29661.02/1000/11.51</f>
        <v>2.5769782797567333</v>
      </c>
      <c r="H28" s="20">
        <f>G28+F28+E28+D28</f>
        <v>2.5769782797567333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4.4231989574283235</v>
      </c>
      <c r="H32" s="20">
        <f>H24+H31+H25+H27+H29+H26+H28+H30</f>
        <v>4.4231989574283235</v>
      </c>
    </row>
    <row r="33" spans="1:8" ht="12.75" customHeight="1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25.5" x14ac:dyDescent="0.2">
      <c r="A34" s="18">
        <v>9</v>
      </c>
      <c r="B34" s="19" t="s">
        <v>15</v>
      </c>
      <c r="C34" s="25" t="s">
        <v>66</v>
      </c>
      <c r="D34" s="27">
        <f>423766.24/1.18/1000*0.7/7.21</f>
        <v>34.866401184795123</v>
      </c>
      <c r="E34" s="27">
        <f>423766.24/1.18/1000*0.3/7.21</f>
        <v>14.942743364912197</v>
      </c>
      <c r="F34" s="21"/>
      <c r="G34" s="21"/>
      <c r="H34" s="20">
        <f>D34+E34+G34+F34</f>
        <v>49.80914454970732</v>
      </c>
    </row>
    <row r="35" spans="1:8" ht="12.75" customHeight="1" x14ac:dyDescent="0.2">
      <c r="A35" s="22"/>
      <c r="B35" s="31" t="s">
        <v>16</v>
      </c>
      <c r="C35" s="32"/>
      <c r="D35" s="20">
        <f>D34</f>
        <v>34.866401184795123</v>
      </c>
      <c r="E35" s="20">
        <f>E34</f>
        <v>14.942743364912197</v>
      </c>
      <c r="F35" s="21">
        <f>F34</f>
        <v>0</v>
      </c>
      <c r="G35" s="21">
        <f>G34</f>
        <v>0</v>
      </c>
      <c r="H35" s="20">
        <f>H34</f>
        <v>49.80914454970732</v>
      </c>
    </row>
    <row r="36" spans="1:8" ht="12.75" customHeight="1" x14ac:dyDescent="0.2">
      <c r="A36" s="22"/>
      <c r="B36" s="31" t="s">
        <v>34</v>
      </c>
      <c r="C36" s="32"/>
      <c r="D36" s="20">
        <f>D35+D32</f>
        <v>34.866401184795123</v>
      </c>
      <c r="E36" s="20">
        <f>E35+E32</f>
        <v>14.942743364912197</v>
      </c>
      <c r="F36" s="20">
        <f>F35+F32</f>
        <v>0</v>
      </c>
      <c r="G36" s="20">
        <f>G35+G32</f>
        <v>4.4231989574283235</v>
      </c>
      <c r="H36" s="20">
        <f>H35+H32</f>
        <v>54.232343507135646</v>
      </c>
    </row>
    <row r="37" spans="1:8" ht="12.75" customHeight="1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1" t="s">
        <v>49</v>
      </c>
      <c r="C39" s="32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1" t="s">
        <v>44</v>
      </c>
      <c r="C40" s="32"/>
      <c r="D40" s="20">
        <f>D39+D36</f>
        <v>34.866401184795123</v>
      </c>
      <c r="E40" s="20">
        <f t="shared" ref="E40:G40" si="2">E39+E36</f>
        <v>14.942743364912197</v>
      </c>
      <c r="F40" s="20">
        <f t="shared" si="2"/>
        <v>0</v>
      </c>
      <c r="G40" s="20">
        <f t="shared" si="2"/>
        <v>4.4231989574283235</v>
      </c>
      <c r="H40" s="20">
        <f>H39+H36</f>
        <v>54.232343507135646</v>
      </c>
    </row>
    <row r="41" spans="1:8" ht="12.75" customHeight="1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1" t="s">
        <v>45</v>
      </c>
      <c r="C44" s="32"/>
      <c r="D44" s="20">
        <f>D43+D40</f>
        <v>34.866401184795123</v>
      </c>
      <c r="E44" s="20">
        <f t="shared" ref="E44:G44" si="3">E43+E40</f>
        <v>14.942743364912197</v>
      </c>
      <c r="F44" s="20">
        <f t="shared" si="3"/>
        <v>0</v>
      </c>
      <c r="G44" s="20">
        <f t="shared" si="3"/>
        <v>4.4231989574283235</v>
      </c>
      <c r="H44" s="20">
        <f>H43+H40</f>
        <v>54.232343507135646</v>
      </c>
    </row>
    <row r="45" spans="1:8" ht="12.75" customHeight="1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/>
      <c r="H46" s="20">
        <f t="shared" ref="H46" si="4">G46+F46+E46+D46</f>
        <v>0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25/11.51</f>
        <v>2.1720243266724588</v>
      </c>
      <c r="H47" s="20">
        <f>G47+F47+E47+D47</f>
        <v>2.1720243266724588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25423.73/1000/11.51</f>
        <v>2.2088384013900955</v>
      </c>
      <c r="H48" s="20">
        <f>G48+F48+E48+D48</f>
        <v>2.2088384013900955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6.3555547274966884</v>
      </c>
      <c r="H49" s="20">
        <f>G49+F49+E49+D49</f>
        <v>6.3555547274966884</v>
      </c>
    </row>
    <row r="50" spans="1:8" ht="12.75" customHeight="1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10.736417455559243</v>
      </c>
      <c r="H50" s="20">
        <f>D50+E50+F50+G50</f>
        <v>10.736417455559243</v>
      </c>
    </row>
    <row r="51" spans="1:8" ht="12.75" customHeight="1" x14ac:dyDescent="0.2">
      <c r="A51" s="22"/>
      <c r="B51" s="31" t="s">
        <v>17</v>
      </c>
      <c r="C51" s="32"/>
      <c r="D51" s="20">
        <f>D50+D44</f>
        <v>34.866401184795123</v>
      </c>
      <c r="E51" s="20">
        <f>E50+E44</f>
        <v>14.942743364912197</v>
      </c>
      <c r="F51" s="20">
        <f>F50+F44</f>
        <v>0</v>
      </c>
      <c r="G51" s="20">
        <f>G50+G44</f>
        <v>15.159616412987567</v>
      </c>
      <c r="H51" s="20">
        <f>H50+H44</f>
        <v>64.968760962694887</v>
      </c>
    </row>
    <row r="52" spans="1:8" ht="12.75" customHeight="1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1.2543226134332415</v>
      </c>
      <c r="H53" s="20">
        <f>D53+E53+F53+G53</f>
        <v>1.2543226134332415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9.8046108065368216</v>
      </c>
      <c r="H54" s="20">
        <f>D54+E54+F54+G54</f>
        <v>9.8046108065368216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11.058933419970064</v>
      </c>
      <c r="H55" s="20">
        <f>D55+E55+F55+G55</f>
        <v>11.058933419970064</v>
      </c>
    </row>
    <row r="56" spans="1:8" ht="12.75" customHeight="1" x14ac:dyDescent="0.2">
      <c r="A56" s="22"/>
      <c r="B56" s="31" t="s">
        <v>30</v>
      </c>
      <c r="C56" s="32"/>
      <c r="D56" s="20">
        <f>D51+D55</f>
        <v>34.866401184795123</v>
      </c>
      <c r="E56" s="20">
        <f t="shared" ref="E56:G56" si="7">E51+E55</f>
        <v>14.942743364912197</v>
      </c>
      <c r="F56" s="20">
        <f t="shared" si="7"/>
        <v>0</v>
      </c>
      <c r="G56" s="20">
        <f t="shared" si="7"/>
        <v>26.218549832957631</v>
      </c>
      <c r="H56" s="20">
        <f>H55+H51</f>
        <v>76.027694382664947</v>
      </c>
    </row>
    <row r="57" spans="1:8" ht="12.75" customHeight="1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121652.66/1000/4.83</f>
        <v>25.186886128364389</v>
      </c>
      <c r="H58" s="20">
        <f>G58+F58+E58+D58</f>
        <v>25.186886128364389</v>
      </c>
    </row>
    <row r="59" spans="1:8" ht="12.75" customHeight="1" x14ac:dyDescent="0.2">
      <c r="A59" s="22"/>
      <c r="B59" s="31" t="s">
        <v>20</v>
      </c>
      <c r="C59" s="32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25.186886128364389</v>
      </c>
      <c r="H59" s="20">
        <f>G59+F59+E59+D59</f>
        <v>25.186886128364389</v>
      </c>
    </row>
    <row r="60" spans="1:8" ht="12.75" customHeight="1" x14ac:dyDescent="0.2">
      <c r="A60" s="22"/>
      <c r="B60" s="31" t="s">
        <v>21</v>
      </c>
      <c r="C60" s="32"/>
      <c r="D60" s="20">
        <f>D56+D59</f>
        <v>34.866401184795123</v>
      </c>
      <c r="E60" s="20">
        <f>E56+E59</f>
        <v>14.942743364912197</v>
      </c>
      <c r="F60" s="20">
        <f>F56+F59</f>
        <v>0</v>
      </c>
      <c r="G60" s="20">
        <f>G56+G59</f>
        <v>51.40543596132202</v>
      </c>
      <c r="H60" s="20">
        <f>D60+E60+F60+G60</f>
        <v>101.21458051102934</v>
      </c>
    </row>
    <row r="61" spans="1:8" ht="12.75" customHeight="1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6.9732802369590239</v>
      </c>
      <c r="E62" s="20">
        <f>E60/100*20</f>
        <v>2.9885486729824393</v>
      </c>
      <c r="F62" s="20">
        <f>F60/100*20</f>
        <v>0</v>
      </c>
      <c r="G62" s="20">
        <f>G60/100*20</f>
        <v>10.281087192264405</v>
      </c>
      <c r="H62" s="20">
        <f>H60/100*20</f>
        <v>20.242916102205868</v>
      </c>
    </row>
    <row r="63" spans="1:8" ht="12.75" customHeight="1" x14ac:dyDescent="0.2">
      <c r="A63" s="22"/>
      <c r="B63" s="31" t="s">
        <v>24</v>
      </c>
      <c r="C63" s="32"/>
      <c r="D63" s="20">
        <f>D62</f>
        <v>6.9732802369590239</v>
      </c>
      <c r="E63" s="20">
        <f>E62</f>
        <v>2.9885486729824393</v>
      </c>
      <c r="F63" s="21">
        <f>F62</f>
        <v>0</v>
      </c>
      <c r="G63" s="20">
        <f>G62</f>
        <v>10.281087192264405</v>
      </c>
      <c r="H63" s="20">
        <f>D63+E63+F63+G63</f>
        <v>20.242916102205868</v>
      </c>
    </row>
    <row r="64" spans="1:8" ht="12.75" customHeight="1" x14ac:dyDescent="0.2">
      <c r="A64" s="22"/>
      <c r="B64" s="31" t="s">
        <v>25</v>
      </c>
      <c r="C64" s="32"/>
      <c r="D64" s="20">
        <f>D60+D62</f>
        <v>41.83968142175415</v>
      </c>
      <c r="E64" s="20">
        <f>E60+E62</f>
        <v>17.931292037894636</v>
      </c>
      <c r="F64" s="20">
        <f>F60+F62</f>
        <v>0</v>
      </c>
      <c r="G64" s="20">
        <f>G60+G62</f>
        <v>61.686523153586421</v>
      </c>
      <c r="H64" s="20">
        <f>H60+H62</f>
        <v>121.45749661323521</v>
      </c>
    </row>
    <row r="65" ht="12.75" customHeight="1" x14ac:dyDescent="0.2"/>
  </sheetData>
  <mergeCells count="37"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Копылова Алёна Сергеевна</cp:lastModifiedBy>
  <cp:lastPrinted>2023-02-17T08:26:29Z</cp:lastPrinted>
  <dcterms:created xsi:type="dcterms:W3CDTF">2022-07-06T13:17:17Z</dcterms:created>
  <dcterms:modified xsi:type="dcterms:W3CDTF">2024-01-22T11:05:07Z</dcterms:modified>
</cp:coreProperties>
</file>