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ИПР\"/>
    </mc:Choice>
  </mc:AlternateContent>
  <xr:revisionPtr revIDLastSave="0" documentId="8_{4347E859-0BAD-4E47-B528-089F2FEB227A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тек.ц.!$A$1:$H$64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7" i="2" l="1"/>
  <c r="H47" i="2" s="1"/>
  <c r="G46" i="2"/>
  <c r="H46" i="2" s="1"/>
  <c r="G58" i="2"/>
  <c r="H58" i="2" s="1"/>
  <c r="F34" i="2"/>
  <c r="F35" i="2" s="1"/>
  <c r="E34" i="2"/>
  <c r="E35" i="2" s="1"/>
  <c r="E36" i="2" s="1"/>
  <c r="E40" i="2" s="1"/>
  <c r="D34" i="2"/>
  <c r="F59" i="2"/>
  <c r="E59" i="2"/>
  <c r="D59" i="2"/>
  <c r="F55" i="2"/>
  <c r="E55" i="2"/>
  <c r="D55" i="2"/>
  <c r="F50" i="2"/>
  <c r="E50" i="2"/>
  <c r="D50" i="2"/>
  <c r="H48" i="2"/>
  <c r="G43" i="2"/>
  <c r="F43" i="2"/>
  <c r="E43" i="2"/>
  <c r="D43" i="2"/>
  <c r="H42" i="2"/>
  <c r="H43" i="2" s="1"/>
  <c r="H39" i="2"/>
  <c r="G39" i="2"/>
  <c r="F39" i="2"/>
  <c r="E39" i="2"/>
  <c r="D39" i="2"/>
  <c r="H38" i="2"/>
  <c r="G35" i="2"/>
  <c r="G32" i="2"/>
  <c r="G36" i="2" s="1"/>
  <c r="F32" i="2"/>
  <c r="E32" i="2"/>
  <c r="D32" i="2"/>
  <c r="H31" i="2"/>
  <c r="H30" i="2"/>
  <c r="H29" i="2"/>
  <c r="H28" i="2"/>
  <c r="H27" i="2"/>
  <c r="H32" i="2" s="1"/>
  <c r="H26" i="2"/>
  <c r="H25" i="2"/>
  <c r="H24" i="2"/>
  <c r="G58" i="1"/>
  <c r="F36" i="2" l="1"/>
  <c r="F40" i="2" s="1"/>
  <c r="F44" i="2" s="1"/>
  <c r="F51" i="2" s="1"/>
  <c r="F56" i="2" s="1"/>
  <c r="F60" i="2" s="1"/>
  <c r="H34" i="2"/>
  <c r="H35" i="2" s="1"/>
  <c r="H36" i="2" s="1"/>
  <c r="H40" i="2" s="1"/>
  <c r="H44" i="2" s="1"/>
  <c r="D35" i="2"/>
  <c r="D36" i="2" s="1"/>
  <c r="D40" i="2" s="1"/>
  <c r="D44" i="2" s="1"/>
  <c r="D51" i="2" s="1"/>
  <c r="D56" i="2" s="1"/>
  <c r="D60" i="2" s="1"/>
  <c r="E44" i="2"/>
  <c r="G40" i="2"/>
  <c r="G44" i="2" s="1"/>
  <c r="G59" i="2"/>
  <c r="H59" i="2" s="1"/>
  <c r="D50" i="1"/>
  <c r="G53" i="2" l="1"/>
  <c r="H53" i="2" s="1"/>
  <c r="D62" i="2"/>
  <c r="D63" i="2" s="1"/>
  <c r="G54" i="2"/>
  <c r="H54" i="2" s="1"/>
  <c r="E51" i="2"/>
  <c r="E56" i="2" s="1"/>
  <c r="E60" i="2" s="1"/>
  <c r="F62" i="2"/>
  <c r="F63" i="2" s="1"/>
  <c r="E50" i="1"/>
  <c r="F50" i="1"/>
  <c r="G49" i="2" l="1"/>
  <c r="H49" i="2" s="1"/>
  <c r="D64" i="2"/>
  <c r="F64" i="2"/>
  <c r="E62" i="2"/>
  <c r="E63" i="2" s="1"/>
  <c r="G55" i="2"/>
  <c r="H55" i="2" s="1"/>
  <c r="D59" i="1"/>
  <c r="D55" i="1"/>
  <c r="D43" i="1"/>
  <c r="D39" i="1"/>
  <c r="D32" i="1"/>
  <c r="E59" i="1"/>
  <c r="F59" i="1"/>
  <c r="G59" i="1"/>
  <c r="H48" i="1"/>
  <c r="G50" i="2" l="1"/>
  <c r="H50" i="2" s="1"/>
  <c r="H51" i="2" s="1"/>
  <c r="H56" i="2" s="1"/>
  <c r="E64" i="2"/>
  <c r="H30" i="1"/>
  <c r="E32" i="1"/>
  <c r="F32" i="1"/>
  <c r="G32" i="1"/>
  <c r="G51" i="2" l="1"/>
  <c r="G56" i="2" s="1"/>
  <c r="G60" i="2" s="1"/>
  <c r="H60" i="2" s="1"/>
  <c r="H26" i="1"/>
  <c r="G62" i="2" l="1"/>
  <c r="G63" i="2" s="1"/>
  <c r="H63" i="2" s="1"/>
  <c r="H62" i="2"/>
  <c r="H64" i="2" s="1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G64" i="2" l="1"/>
  <c r="D6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D63" i="1"/>
  <c r="G54" i="1" l="1"/>
  <c r="H54" i="1" s="1"/>
  <c r="G53" i="1"/>
  <c r="E51" i="1"/>
  <c r="E56" i="1" s="1"/>
  <c r="E60" i="1" s="1"/>
  <c r="D64" i="1"/>
  <c r="G55" i="1" l="1"/>
  <c r="H55" i="1" s="1"/>
  <c r="H53" i="1"/>
  <c r="G49" i="1" s="1"/>
  <c r="E62" i="1"/>
  <c r="G50" i="1" l="1"/>
  <c r="H50" i="1" s="1"/>
  <c r="H51" i="1" s="1"/>
  <c r="H56" i="1" s="1"/>
  <c r="H49" i="1"/>
  <c r="E63" i="1"/>
  <c r="E64" i="1"/>
  <c r="G51" i="1" l="1"/>
  <c r="G56" i="1" s="1"/>
  <c r="G60" i="1" s="1"/>
  <c r="H60" i="1" s="1"/>
  <c r="H62" i="1" s="1"/>
  <c r="H64" i="1" s="1"/>
  <c r="D6" i="1" s="1"/>
  <c r="G62" i="1" l="1"/>
  <c r="G63" i="1" s="1"/>
  <c r="H63" i="1" s="1"/>
  <c r="G64" i="1" l="1"/>
</calcChain>
</file>

<file path=xl/sharedStrings.xml><?xml version="1.0" encoding="utf-8"?>
<sst xmlns="http://schemas.openxmlformats.org/spreadsheetml/2006/main" count="164" uniqueCount="68">
  <si>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</si>
  <si>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</si>
  <si>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</si>
  <si>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</si>
  <si>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</si>
  <si>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</si>
  <si>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</si>
  <si>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</si>
  <si>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</si>
  <si>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</si>
  <si>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</si>
  <si>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</si>
  <si>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</si>
  <si>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</si>
  <si>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</si>
  <si>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</si>
  <si>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</si>
  <si>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</si>
  <si>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</si>
  <si>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</si>
  <si>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</si>
  <si>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</si>
  <si>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</si>
  <si>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</si>
  <si>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</si>
  <si>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</si>
  <si>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</si>
  <si>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</si>
  <si>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</si>
  <si>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</si>
  <si>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</si>
  <si>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</si>
  <si>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</si>
  <si>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</si>
  <si>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</si>
  <si>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</si>
  <si>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</si>
  <si>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</si>
  <si>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</si>
  <si>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</si>
  <si>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</si>
  <si>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</si>
  <si>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</si>
  <si>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</si>
  <si>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</si>
  <si>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</si>
  <si>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</si>
  <si>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</si>
  <si>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</si>
  <si>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</si>
  <si>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</si>
  <si>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</si>
  <si>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Аренда земельного участка</t>
  </si>
  <si>
    <t>Обоснование</t>
  </si>
  <si>
    <t>всего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</si>
  <si>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</si>
  <si>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</si>
  <si>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</si>
  <si>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</si>
  <si>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</si>
  <si>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</si>
  <si>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</si>
  <si>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</si>
  <si>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</si>
  <si>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</si>
  <si>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</si>
  <si>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4 квартала 2023 г.</t>
  </si>
  <si>
    <t>Тосно, РК оборудования ТП-23 в п. Ульяновка (инв № 210000437) (12-1-21-0-01-04-2-104)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</si>
</sst>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6" fillId="0" borderId="0"/>
  </cellStyleXfs>
  <cellXfs count="47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 xr:uid="{00000000-0005-0000-0000-000030000000}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исх-данные"/>
      <sheetName val="3_гидромет"/>
      <sheetName val="база"/>
      <sheetName val="Main list"/>
      <sheetName val="ПД-2.2"/>
      <sheetName val="6"/>
      <sheetName val="1.14"/>
      <sheetName val="1.7"/>
      <sheetName val="#ССЫЛКА"/>
      <sheetName val="ПС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BACT"/>
      <sheetName val="База Геодезия"/>
      <sheetName val="Ф3П"/>
      <sheetName val="Ф2П"/>
      <sheetName val="Дог_рас"/>
      <sheetName val="КП_С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  <sheetName val="13.1"/>
      <sheetName val="Данные для расчёта сметы"/>
      <sheetName val="ЭХЗ"/>
      <sheetName val="График"/>
      <sheetName val="Коэфф1."/>
      <sheetName val="Табл38-7"/>
      <sheetName val="1.1"/>
      <sheetName val="Сводная"/>
      <sheetName val="СС"/>
      <sheetName val="Лист1"/>
      <sheetName val="Обновление"/>
      <sheetName val="все"/>
      <sheetName val="Суточная"/>
      <sheetName val="COA- Nov  02"/>
      <sheetName val="мсн"/>
      <sheetName val="Разработка проекта"/>
      <sheetName val="Opex personnel (Term facs)"/>
      <sheetName val="Цена"/>
      <sheetName val="Product"/>
      <sheetName val="Пример расчета"/>
      <sheetName val="Additives"/>
      <sheetName val="Ryazan"/>
      <sheetName val="Assumpt"/>
      <sheetName val="КП (2)"/>
      <sheetName val="Капитальные затраты"/>
      <sheetName val="ВКЕ"/>
      <sheetName val="Счет-Фактура"/>
      <sheetName val="Ачинский НПЗ"/>
      <sheetName val="СметаСводная Колпино"/>
      <sheetName val="СПЕЦИФИКАЦИЯ"/>
      <sheetName val="Смета 1"/>
      <sheetName val="исходные данные"/>
      <sheetName val="расчетные таблицы"/>
      <sheetName val="СметаСводная снег"/>
      <sheetName val="СМЕТА проект"/>
      <sheetName val="НЕДЕЛИ"/>
      <sheetName val="2.2 "/>
      <sheetName val="к.84-к.8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  <sheetName val="Разработка проекта"/>
      <sheetName val="sapactivexlhiddensheet"/>
      <sheetName val="Norm"/>
      <sheetName val="Сводная смета"/>
      <sheetName val="list"/>
      <sheetName val="Смета"/>
      <sheetName val="Табл38-7"/>
      <sheetName val="топография"/>
      <sheetName val="ПДР ООО &quot;Юкос ФБЦ&quot;"/>
      <sheetName val="Nodes"/>
      <sheetName val="Periods"/>
      <sheetName val="Справочник"/>
      <sheetName val="Хар_"/>
      <sheetName val="С1_"/>
      <sheetName val="13.1"/>
      <sheetName val="все"/>
      <sheetName val="топо"/>
      <sheetName val="Коэф"/>
      <sheetName val="XLR_NoRangeSheet"/>
      <sheetName val="График"/>
      <sheetName val="OCK1"/>
      <sheetName val="ц_1991"/>
      <sheetName val="Шкаф"/>
      <sheetName val="Коэфф1."/>
      <sheetName val="Прайс лист"/>
      <sheetName val="ВКЕ"/>
      <sheetName val="Journals"/>
      <sheetName val="№5 СУБ Инж защ"/>
      <sheetName val="Summary"/>
      <sheetName val="Opex personnel (Term facs)"/>
      <sheetName val="Лист1"/>
      <sheetName val="Lim"/>
      <sheetName val="СС"/>
      <sheetName val="СМЕТА проект"/>
      <sheetName val="Справочники"/>
      <sheetName val="Параметры"/>
      <sheetName val="Списки"/>
      <sheetName val="МБП"/>
      <sheetName val="Сводная"/>
      <sheetName val="Цена"/>
      <sheetName val="КП (2)"/>
      <sheetName val="СВОД"/>
      <sheetName val="Бюджет"/>
      <sheetName val="Дополнительные параметры"/>
      <sheetName val="Лист"/>
      <sheetName val="Капитальные затраты"/>
      <sheetName val="Обновление"/>
      <sheetName val="Product"/>
      <sheetName val="2.2 "/>
      <sheetName val="B"/>
      <sheetName val="начало"/>
      <sheetName val="Ком  предл по Сероочистке Алато"/>
      <sheetName val="к.84-к.83"/>
      <sheetName val="Кредиты"/>
      <sheetName val="Control"/>
      <sheetName val="Курсы"/>
      <sheetName val="breakdown"/>
      <sheetName val="трансформация1"/>
      <sheetName val="эл.химз."/>
      <sheetName val="гидрология"/>
      <sheetName val="Ачинский НПЗ"/>
      <sheetName val="ID"/>
      <sheetName val="УКП"/>
      <sheetName val="Panduit"/>
      <sheetName val="Справочные данные"/>
      <sheetName val="total"/>
      <sheetName val="Комплектация"/>
      <sheetName val="трубы"/>
      <sheetName val="СМР"/>
      <sheetName val="дороги"/>
      <sheetName val="PwC Copies from old models --&gt;&gt;"/>
      <sheetName val="Акт выбора"/>
      <sheetName val="Зап-3- СЦБ"/>
      <sheetName val="ПОДПИСИ"/>
      <sheetName val="СметаСводная Рыб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АСУ-линия-1"/>
      <sheetName val="ТЗ АСУ-1"/>
      <sheetName val="3 Сл.-структура затрат"/>
      <sheetName val="_x0000__x0000_"/>
      <sheetName val="ПС 110 кВ (доп)"/>
      <sheetName val="W28"/>
      <sheetName val="Пра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  <sheetName val="Форма 2.1"/>
      <sheetName val="РП рек Екатеринбург 2"/>
      <sheetName val="Коэфф"/>
      <sheetName val="№1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вод 2"/>
      <sheetName val="СметаСводная Рыб"/>
      <sheetName val="Данные для расчёта сметы"/>
      <sheetName val="ИГ1"/>
      <sheetName val="топография"/>
      <sheetName val="см8"/>
      <sheetName val="свод"/>
      <sheetName val="См 1 наруж.водопровод"/>
      <sheetName val="гидрология"/>
      <sheetName val="свод1"/>
      <sheetName val="Объемы работ по ПВ"/>
      <sheetName val="Смета 1свод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  <sheetName val="СметаСводная Рыб"/>
      <sheetName val="Лист1"/>
      <sheetName val="Обновление"/>
      <sheetName val="Пример расчета"/>
      <sheetName val="Зап-3- СЦБ"/>
      <sheetName val="К.рын"/>
      <sheetName val="Сводная смета"/>
      <sheetName val="Землеотвод"/>
      <sheetName val="sapactivexlhiddensheet"/>
      <sheetName val="График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Цена"/>
      <sheetName val="Product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Суточная"/>
      <sheetName val="ПДР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см8"/>
      <sheetName val="Прилож"/>
      <sheetName val="все"/>
      <sheetName val="Нормы"/>
      <sheetName val="OCK1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EKDEB90"/>
      <sheetName val="изыскания 2"/>
      <sheetName val="мсн"/>
      <sheetName val="КП к ГК"/>
      <sheetName val="Calc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информация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  <sheetName val="информация"/>
      <sheetName val="топо"/>
      <sheetName val="1.3"/>
      <sheetName val="ц_1991"/>
      <sheetName val="свод 2"/>
      <sheetName val="Данные для расчёта сметы"/>
      <sheetName val="Землеотвод"/>
      <sheetName val="См 1 наруж.водопровод"/>
      <sheetName val="Упр"/>
      <sheetName val="СметаСводная павильон"/>
      <sheetName val="свод"/>
      <sheetName val="НМА"/>
      <sheetName val="сводная"/>
      <sheetName val="sapactivexlhiddensheet"/>
      <sheetName val="OCK1"/>
      <sheetName val="Калплан Кра"/>
      <sheetName val="свод1"/>
      <sheetName val="Пример расчета"/>
      <sheetName val="шаблон"/>
      <sheetName val="пятилетка"/>
      <sheetName val="мониторинг"/>
      <sheetName val="Дополнительные параметры"/>
      <sheetName val="total"/>
      <sheetName val="Комплектация"/>
      <sheetName val="трубы"/>
      <sheetName val="СМР"/>
      <sheetName val="дороги"/>
      <sheetName val="р.Волхов"/>
      <sheetName val="ПДР"/>
      <sheetName val="изыскания 2"/>
      <sheetName val="ИД"/>
      <sheetName val="Б.Сатка"/>
      <sheetName val="Исполнение по оборуд_"/>
      <sheetName val="исходные данные"/>
      <sheetName val="расчетные таблицы"/>
      <sheetName val="Лист1"/>
      <sheetName val="мсн"/>
      <sheetName val="Ачинский НПЗ"/>
      <sheetName val="Шкаф"/>
      <sheetName val="Коэфф1."/>
      <sheetName val="Прайс лист"/>
      <sheetName val="Summary"/>
      <sheetName val="СметаСводная Колпино"/>
      <sheetName val="СметаСводная"/>
      <sheetName val="К.рын"/>
      <sheetName val="Сводная смета"/>
      <sheetName val="Геология"/>
      <sheetName val="Геофизика"/>
      <sheetName val="Зап-3- СЦБ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эл.химз."/>
      <sheetName val="ИГ1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р.Волхов"/>
      <sheetName val="кп"/>
      <sheetName val="ИД"/>
      <sheetName val="3труба (П)"/>
      <sheetName val="КП Мак"/>
      <sheetName val="Кал.план Жукова даты - не надо"/>
      <sheetName val="Дополнительные параметры"/>
      <sheetName val="КП Прим (3)"/>
      <sheetName val="СметаСводная Рыб"/>
      <sheetName val="смета СИД"/>
      <sheetName val="гидрология"/>
      <sheetName val="СП"/>
      <sheetName val="СметаСводная"/>
      <sheetName val="свод общ"/>
      <sheetName val="Хаттон 90.90 Femco"/>
      <sheetName val="Summary"/>
      <sheetName val="1.2_"/>
      <sheetName val="1.3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  <sheetName val="мсн"/>
      <sheetName val="СметаСводная Рыб"/>
      <sheetName val="топография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  <sheetName val="Сводная смета"/>
      <sheetName val="Сводная "/>
      <sheetName val="СметаСводная кол"/>
      <sheetName val="сводная"/>
      <sheetName val="D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  <sheetName val="свод 2"/>
      <sheetName val="Лист1"/>
      <sheetName val="Общая часть"/>
      <sheetName val="Сводная"/>
      <sheetName val="Смета"/>
      <sheetName val="См3 СЦБ-зап"/>
      <sheetName val="Ачинский НПЗ"/>
      <sheetName val="справка"/>
      <sheetName val="СметаСводная павильон"/>
      <sheetName val="Данные для расчёта сметы"/>
      <sheetName val="СметаСводная снег"/>
      <sheetName val="ст ГТМ"/>
      <sheetName val="гидрология"/>
      <sheetName val="1.1."/>
      <sheetName val="К"/>
      <sheetName val="КП к ГК"/>
      <sheetName val="изыскания 2"/>
      <sheetName val="мсн"/>
      <sheetName val="СметаСводная Рыб"/>
      <sheetName val="График"/>
      <sheetName val="Зап-3- СЦБ"/>
      <sheetName val="1.3"/>
      <sheetName val="sapactivexlhiddensheet"/>
      <sheetName val="Землеотвод"/>
      <sheetName val="Справочные данные"/>
      <sheetName val="См 1 наруж.водопровод"/>
      <sheetName val="КП Прим (3)"/>
      <sheetName val="смета СИД"/>
      <sheetName val="кп"/>
      <sheetName val="ДЦ"/>
      <sheetName val="Смета 5 ред.3"/>
      <sheetName val="Summary"/>
      <sheetName val="пятилетка"/>
      <sheetName val="мониторинг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  <sheetName val="КП_Мак"/>
      <sheetName val="См1ои_ТопоГео__(планшеты)"/>
      <sheetName val="Смета2ои_ИГИ_ОИ"/>
      <sheetName val="Смета3ои_Гидрограф_мак"/>
      <sheetName val="См4_оигеол_мак"/>
      <sheetName val="См5ои_эколог_мак"/>
      <sheetName val="смета6_ои_дор_работы_мак"/>
      <sheetName val="См7ои_мосты"/>
      <sheetName val="см_8ОИ_сети"/>
      <sheetName val="Смета9_ОВОС_Мак"/>
      <sheetName val="см10_ои_Водопонижение_и_дренаж"/>
      <sheetName val="См11ои_транс_потоки_мак"/>
      <sheetName val="см12ои_Оценка_мак"/>
      <sheetName val="См_13ои_ГО_и_ЧС"/>
      <sheetName val="См1п_топо"/>
      <sheetName val="Смета_3п_Инвент"/>
      <sheetName val="Смета4п_геол_мак"/>
      <sheetName val="См5п_Обслед_и_мероприятия_по_за"/>
      <sheetName val="смета6п_дор_работы_мак"/>
      <sheetName val="См7П_мосты"/>
      <sheetName val="см_8П_сети"/>
      <sheetName val="см9_п_Водопонижение_и_дре"/>
      <sheetName val="См10п_транс_потоки_мак_"/>
      <sheetName val="см11п_Оценка_мак"/>
      <sheetName val="См_12п_ГО_и_ЧС"/>
      <sheetName val="смета13_конк_докум"/>
      <sheetName val="Данные для расчёта сметы"/>
      <sheetName val="топография"/>
      <sheetName val="sapactivexlhiddensheet"/>
      <sheetName val="СметаСводная 1 оч"/>
      <sheetName val="пятилетка"/>
      <sheetName val="мониторинг"/>
      <sheetName val="См 1 наруж.водопровод"/>
      <sheetName val="ИГ1"/>
      <sheetName val="Параметры"/>
      <sheetName val="Землеотвод"/>
      <sheetName val="свод 2"/>
      <sheetName val="СметаСводная Колпино"/>
      <sheetName val="ст ГТМ"/>
      <sheetName val="х"/>
      <sheetName val="Общая часть"/>
      <sheetName val="Калплан Кра"/>
      <sheetName val="Лист1"/>
      <sheetName val="смета СИД"/>
      <sheetName val="Ачинский НПЗ"/>
      <sheetName val="гидрология"/>
      <sheetName val="Summary"/>
      <sheetName val="КП Прим (3)"/>
      <sheetName val="Дополнительные параметры"/>
      <sheetName val="Курс $"/>
      <sheetName val="см8"/>
      <sheetName val="КП к ГК"/>
      <sheetName val="Кал.план Жукова даты - не надо"/>
      <sheetName val="ПРОГНОЗ_1"/>
      <sheetName val="мсн"/>
      <sheetName val="свод"/>
      <sheetName val="Калплан ОИ2 Макм крестики"/>
      <sheetName val="Смета терзем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  <sheetName val="Кал_план_Жукова_мес"/>
      <sheetName val="Кал_план_Жукова_даты_-_не_надо"/>
      <sheetName val="СметаСводная_1_оч"/>
      <sheetName val="Смета1_Чеснович"/>
      <sheetName val="Смета2_геология"/>
      <sheetName val="См3_кадастр"/>
      <sheetName val="Смета4_Зем"/>
      <sheetName val="См5_дороги"/>
      <sheetName val="6_Кр_линии"/>
      <sheetName val="См7_мост"/>
      <sheetName val="Сети8_1_оч"/>
      <sheetName val="Смета9_регламент_с_0,335"/>
      <sheetName val="Смета10_ООС"/>
      <sheetName val="смета11_конк_докум"/>
      <sheetName val="См12__ГО_и_ЧС"/>
      <sheetName val="Данные для расчёта сметы"/>
      <sheetName val="ИГ1"/>
      <sheetName val="СметаСводная"/>
      <sheetName val="пятилетка"/>
      <sheetName val="мониторинг"/>
      <sheetName val="свод 2"/>
      <sheetName val="СметаСводная снег"/>
      <sheetName val="sapactivexlhiddensheet"/>
      <sheetName val="топография"/>
      <sheetName val="См 1 наруж.водопровод"/>
      <sheetName val="свод"/>
      <sheetName val="СметаСводная Колпино"/>
      <sheetName val="КП Мак"/>
      <sheetName val="Параметры"/>
      <sheetName val="1"/>
      <sheetName val="93-110"/>
      <sheetName val="Калплан Кра"/>
      <sheetName val="р.Волхов"/>
      <sheetName val="Землеотвод"/>
      <sheetName val="кп"/>
      <sheetName val="смета СИД"/>
      <sheetName val="Лист1"/>
      <sheetName val="КП Прим (3)"/>
      <sheetName val="гидрология"/>
      <sheetName val="КП к ГК"/>
      <sheetName val="Смета терзем"/>
      <sheetName val="Summary"/>
      <sheetName val="эл.химз."/>
      <sheetName val="Ачинский НПЗ"/>
      <sheetName val="График"/>
      <sheetName val="мсн"/>
      <sheetName val="1.3"/>
      <sheetName val="см8"/>
      <sheetName val="Дополнительные параметры"/>
      <sheetName val="АЧ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  <sheetName val="кп_(3)"/>
      <sheetName val="свод_(2)"/>
      <sheetName val="экон_из"/>
      <sheetName val="экол_из"/>
      <sheetName val="иск_соор"/>
      <sheetName val="нар_осв1"/>
      <sheetName val="пер_ком1"/>
      <sheetName val="акт_(2)"/>
      <sheetName val="сод_дор"/>
      <sheetName val="изъят_зем_уч"/>
      <sheetName val="землеустр___раб"/>
      <sheetName val="СметаСводная Рыб"/>
      <sheetName val="сводная"/>
      <sheetName val="Данные для расчёта сметы"/>
      <sheetName val="СметаСводная 1 оч"/>
      <sheetName val="Калплан ОИ2 Макм крестики"/>
      <sheetName val="ИГ1"/>
      <sheetName val="топография"/>
      <sheetName val="sapactivexlhiddensheet"/>
      <sheetName val="Смета терзем"/>
      <sheetName val="СметаСводная"/>
      <sheetName val="Кал.план Жукова даты - не надо"/>
      <sheetName val="См 1 наруж.водопровод"/>
      <sheetName val="93-110"/>
      <sheetName val="Смета"/>
      <sheetName val="Смета 1свод"/>
      <sheetName val="Коэфф1."/>
      <sheetName val="Лист3"/>
      <sheetName val="информация"/>
      <sheetName val="list"/>
      <sheetName val="свод 2"/>
      <sheetName val="СметаСводная павильон"/>
      <sheetName val="Лист1"/>
      <sheetName val="свод1"/>
      <sheetName val="Смета 5.2. Кусты25,29,31,65"/>
      <sheetName val="часы"/>
      <sheetName val="см8"/>
      <sheetName val="СметаСводная снег"/>
      <sheetName val="СП"/>
      <sheetName val="р.Волхов"/>
      <sheetName val="смета СИД"/>
      <sheetName val="пятилетка"/>
      <sheetName val="мониторинг"/>
      <sheetName val="эл.химз."/>
      <sheetName val="Итог"/>
      <sheetName val="Лист2"/>
      <sheetName val="Гр5(о)"/>
      <sheetName val="Дополнительные параметры"/>
      <sheetName val="КП НовоКов"/>
      <sheetName val="Параметры"/>
      <sheetName val="гидрология"/>
      <sheetName val="КП Прим (3)"/>
      <sheetName val="1"/>
      <sheetName val="ПДР"/>
      <sheetName val="КП Мак"/>
      <sheetName val="АЧ"/>
      <sheetName val="ОПС"/>
      <sheetName val="ИДвалка"/>
      <sheetName val="ПД-2.2"/>
      <sheetName val="Экология-3.1"/>
      <sheetName val="таблица руководству"/>
      <sheetName val="Суточная добыча за неделю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  <sheetName val="Summary"/>
      <sheetName val="1.2_"/>
      <sheetName val="Смета 7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  <sheetName val="Лист1"/>
      <sheetName val="Обновление"/>
      <sheetName val="Цена"/>
      <sheetName val="Product"/>
      <sheetName val="Коэфф1."/>
      <sheetName val="топография"/>
      <sheetName val="Креди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  <sheetName val="КП Прим (3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  <sheetName val="свод_ГК"/>
      <sheetName val="кп_ГК"/>
      <sheetName val="изыскания_2"/>
      <sheetName val="экол_из2"/>
      <sheetName val="Экол_"/>
      <sheetName val="иск_соор"/>
      <sheetName val="нар_осв2"/>
      <sheetName val="обсл_моста"/>
      <sheetName val="свод1"/>
      <sheetName val="СметаСводная павильон"/>
      <sheetName val="свод 2"/>
      <sheetName val="АЧ"/>
      <sheetName val="сводная"/>
      <sheetName val="топография"/>
      <sheetName val="93-110"/>
      <sheetName val="Смета"/>
      <sheetName val="Коэфф1."/>
      <sheetName val="ЗП_ЮНГ"/>
      <sheetName val="Данные для расчёта сметы"/>
      <sheetName val="СметаСводная снег"/>
      <sheetName val="см8"/>
      <sheetName val="См 1 наруж.водопровод"/>
      <sheetName val="СметаСводная"/>
      <sheetName val="Хаттон 90.90 Femco"/>
      <sheetName val="Январь"/>
      <sheetName val="НМА"/>
      <sheetName val="фонтан разбитый2"/>
      <sheetName val="Смета 3 Гидролог"/>
      <sheetName val="ИДвалка"/>
      <sheetName val="матер."/>
      <sheetName val="Смета 1свод"/>
      <sheetName val="sapactivexlhiddensheet"/>
      <sheetName val="геология "/>
      <sheetName val="свод общ"/>
      <sheetName val="ресурсная вед."/>
      <sheetName val="ОПС"/>
      <sheetName val="ИД1"/>
      <sheetName val="Объемы работ по ПВ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  <sheetName val="Смета 7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к.84-к.83"/>
      <sheetName val="Смета"/>
      <sheetName val="СМЕТА проект"/>
      <sheetName val="выборка на22 июня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РС "/>
      <sheetName val="ЭХЗ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топо"/>
      <sheetName val="установки"/>
      <sheetName val="8.14 КР (списание)ОПСТИКР"/>
      <sheetName val="Стр1"/>
      <sheetName val="Список"/>
      <sheetName val="Данные для расчёта сметы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ПДР"/>
      <sheetName val="6.14_КР"/>
      <sheetName val="Прилож"/>
      <sheetName val="см8"/>
      <sheetName val="DATA"/>
      <sheetName val="ЛЧ"/>
      <sheetName val="свод1"/>
      <sheetName val="2002(v2)"/>
      <sheetName val="справ."/>
      <sheetName val="Лист2"/>
      <sheetName val="справ_"/>
      <sheetName val="СметаСводная снег"/>
      <sheetName val="2002_v2_"/>
      <sheetName val="лч и кам"/>
      <sheetName val="Лист3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4"/>
  <sheetViews>
    <sheetView tabSelected="1" view="pageBreakPreview" zoomScale="75" zoomScaleNormal="75" zoomScaleSheetLayoutView="75" workbookViewId="0">
      <selection activeCell="G46" sqref="G46:G47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1638.5125108976245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v>309.96424083333329</v>
      </c>
      <c r="E34" s="27">
        <v>132.84181749999999</v>
      </c>
      <c r="F34" s="21">
        <v>591.60001</v>
      </c>
      <c r="G34" s="21"/>
      <c r="H34" s="20">
        <f>D34+E34+G34+F34</f>
        <v>1034.4060683333332</v>
      </c>
    </row>
    <row r="35" spans="1:8" x14ac:dyDescent="0.2">
      <c r="A35" s="22"/>
      <c r="B35" s="31" t="s">
        <v>16</v>
      </c>
      <c r="C35" s="32"/>
      <c r="D35" s="20">
        <f>D34</f>
        <v>309.96424083333329</v>
      </c>
      <c r="E35" s="20">
        <f>E34</f>
        <v>132.84181749999999</v>
      </c>
      <c r="F35" s="21">
        <f>F34</f>
        <v>591.60001</v>
      </c>
      <c r="G35" s="21">
        <f>G34</f>
        <v>0</v>
      </c>
      <c r="H35" s="20">
        <f>H34</f>
        <v>1034.4060683333332</v>
      </c>
    </row>
    <row r="36" spans="1:8" x14ac:dyDescent="0.2">
      <c r="A36" s="22"/>
      <c r="B36" s="31" t="s">
        <v>34</v>
      </c>
      <c r="C36" s="32"/>
      <c r="D36" s="20">
        <f>D35+D32</f>
        <v>309.96424083333329</v>
      </c>
      <c r="E36" s="20">
        <f>E35+E32</f>
        <v>132.84181749999999</v>
      </c>
      <c r="F36" s="20">
        <f>F35+F32</f>
        <v>591.60001</v>
      </c>
      <c r="G36" s="20">
        <f>G35+G32</f>
        <v>0</v>
      </c>
      <c r="H36" s="20">
        <f>H35+H32</f>
        <v>1034.4060683333332</v>
      </c>
    </row>
    <row r="37" spans="1:8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1" t="s">
        <v>44</v>
      </c>
      <c r="C40" s="32"/>
      <c r="D40" s="20">
        <f>D39+D36</f>
        <v>309.96424083333329</v>
      </c>
      <c r="E40" s="20">
        <f t="shared" ref="E40" si="2">E39+E36</f>
        <v>132.84181749999999</v>
      </c>
      <c r="F40" s="20">
        <f t="shared" ref="F40" si="3">F39+F36</f>
        <v>591.60001</v>
      </c>
      <c r="G40" s="20">
        <f t="shared" ref="G40" si="4">G39+G36</f>
        <v>0</v>
      </c>
      <c r="H40" s="20">
        <f>H39+H36</f>
        <v>1034.4060683333332</v>
      </c>
    </row>
    <row r="41" spans="1:8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1" t="s">
        <v>45</v>
      </c>
      <c r="C44" s="32"/>
      <c r="D44" s="20">
        <f>D43+D40</f>
        <v>309.96424083333329</v>
      </c>
      <c r="E44" s="20">
        <f t="shared" ref="E44" si="5">E43+E40</f>
        <v>132.84181749999999</v>
      </c>
      <c r="F44" s="20">
        <f t="shared" ref="F44" si="6">F43+F40</f>
        <v>591.60001</v>
      </c>
      <c r="G44" s="20">
        <f t="shared" ref="G44" si="7">G43+G40</f>
        <v>0</v>
      </c>
      <c r="H44" s="20">
        <f>H43+H40</f>
        <v>1034.4060683333332</v>
      </c>
    </row>
    <row r="45" spans="1:8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>
        <v>41.325000000000003</v>
      </c>
      <c r="H46" s="20">
        <f t="shared" ref="H46" si="8">G46+F46+E46+D46</f>
        <v>41.325000000000003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v>10</v>
      </c>
      <c r="H47" s="20">
        <f>G47+F47+E47+D47</f>
        <v>10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85.739095774867906</v>
      </c>
      <c r="H49" s="20">
        <f>G49+F49+E49+D49</f>
        <v>85.739095774867906</v>
      </c>
    </row>
    <row r="50" spans="1:8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137.06409577486789</v>
      </c>
      <c r="H50" s="20">
        <f>D50+E50+F50+G50</f>
        <v>137.06409577486789</v>
      </c>
    </row>
    <row r="51" spans="1:8" x14ac:dyDescent="0.2">
      <c r="A51" s="22"/>
      <c r="B51" s="31" t="s">
        <v>17</v>
      </c>
      <c r="C51" s="32"/>
      <c r="D51" s="20">
        <f>D50+D44</f>
        <v>309.96424083333329</v>
      </c>
      <c r="E51" s="20">
        <f>E50+E44</f>
        <v>132.84181749999999</v>
      </c>
      <c r="F51" s="20">
        <f>F50+F44</f>
        <v>591.60001</v>
      </c>
      <c r="G51" s="20">
        <f>G50+G44</f>
        <v>137.06409577486789</v>
      </c>
      <c r="H51" s="20">
        <f>H50+H44</f>
        <v>1171.4701641082011</v>
      </c>
    </row>
    <row r="52" spans="1:8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23.234644862333333</v>
      </c>
      <c r="H53" s="20">
        <f>D53+E53+F53+G53</f>
        <v>23.234644862333333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131.60702073228813</v>
      </c>
      <c r="H54" s="20">
        <f>D54+E54+F54+G54</f>
        <v>131.60702073228813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154.84166559462147</v>
      </c>
      <c r="H55" s="20">
        <f>D55+E55+F55+G55</f>
        <v>154.84166559462147</v>
      </c>
    </row>
    <row r="56" spans="1:8" x14ac:dyDescent="0.2">
      <c r="A56" s="22"/>
      <c r="B56" s="31" t="s">
        <v>30</v>
      </c>
      <c r="C56" s="32"/>
      <c r="D56" s="20">
        <f>D51+D55</f>
        <v>309.96424083333329</v>
      </c>
      <c r="E56" s="20">
        <f t="shared" ref="E56:G56" si="11">E51+E55</f>
        <v>132.84181749999999</v>
      </c>
      <c r="F56" s="20">
        <f t="shared" si="11"/>
        <v>591.60001</v>
      </c>
      <c r="G56" s="20">
        <f t="shared" si="11"/>
        <v>291.90576136948937</v>
      </c>
      <c r="H56" s="20">
        <f>H55+H51</f>
        <v>1326.3118297028225</v>
      </c>
    </row>
    <row r="57" spans="1:8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46156.01/1.18/1000</f>
        <v>39.115262711864411</v>
      </c>
      <c r="H58" s="20">
        <f>G58+F58+E58+D58</f>
        <v>39.115262711864411</v>
      </c>
    </row>
    <row r="59" spans="1:8" x14ac:dyDescent="0.2">
      <c r="A59" s="22"/>
      <c r="B59" s="31" t="s">
        <v>20</v>
      </c>
      <c r="C59" s="32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39.115262711864411</v>
      </c>
      <c r="H59" s="20">
        <f>G59+F59+E59+D59</f>
        <v>39.115262711864411</v>
      </c>
    </row>
    <row r="60" spans="1:8" x14ac:dyDescent="0.2">
      <c r="A60" s="22"/>
      <c r="B60" s="31" t="s">
        <v>21</v>
      </c>
      <c r="C60" s="32"/>
      <c r="D60" s="20">
        <f>D56+D59</f>
        <v>309.96424083333329</v>
      </c>
      <c r="E60" s="20">
        <f>E56+E59</f>
        <v>132.84181749999999</v>
      </c>
      <c r="F60" s="20">
        <f>F56+F59</f>
        <v>591.60001</v>
      </c>
      <c r="G60" s="20">
        <f>G56+G59</f>
        <v>331.0210240813538</v>
      </c>
      <c r="H60" s="20">
        <f>D60+E60+F60+G60</f>
        <v>1365.427092414687</v>
      </c>
    </row>
    <row r="61" spans="1:8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x14ac:dyDescent="0.2">
      <c r="A62" s="18">
        <v>19</v>
      </c>
      <c r="B62" s="23"/>
      <c r="C62" s="19" t="s">
        <v>23</v>
      </c>
      <c r="D62" s="20">
        <f>D60/100*20</f>
        <v>61.992848166666654</v>
      </c>
      <c r="E62" s="20">
        <f>E60/100*20</f>
        <v>26.568363499999997</v>
      </c>
      <c r="F62" s="20">
        <f>F60/100*20</f>
        <v>118.32000199999999</v>
      </c>
      <c r="G62" s="20">
        <f>G60/100*20</f>
        <v>66.20420481627076</v>
      </c>
      <c r="H62" s="20">
        <f>H60/100*20</f>
        <v>273.08541848293737</v>
      </c>
    </row>
    <row r="63" spans="1:8" x14ac:dyDescent="0.2">
      <c r="A63" s="22"/>
      <c r="B63" s="31" t="s">
        <v>24</v>
      </c>
      <c r="C63" s="32"/>
      <c r="D63" s="20">
        <f>D62</f>
        <v>61.992848166666654</v>
      </c>
      <c r="E63" s="20">
        <f>E62</f>
        <v>26.568363499999997</v>
      </c>
      <c r="F63" s="21">
        <f>F62</f>
        <v>118.32000199999999</v>
      </c>
      <c r="G63" s="20">
        <f>G62</f>
        <v>66.20420481627076</v>
      </c>
      <c r="H63" s="20">
        <f>D63+E63+F63+G63</f>
        <v>273.08541848293737</v>
      </c>
    </row>
    <row r="64" spans="1:8" x14ac:dyDescent="0.2">
      <c r="A64" s="22"/>
      <c r="B64" s="31" t="s">
        <v>25</v>
      </c>
      <c r="C64" s="32"/>
      <c r="D64" s="20">
        <f>D60+D62</f>
        <v>371.95708899999994</v>
      </c>
      <c r="E64" s="20">
        <f>E60+E62</f>
        <v>159.41018099999999</v>
      </c>
      <c r="F64" s="20">
        <f>F60+F62</f>
        <v>709.92001200000004</v>
      </c>
      <c r="G64" s="20">
        <f>G60+G62</f>
        <v>397.22522889762456</v>
      </c>
      <c r="H64" s="20">
        <f>H60+H62</f>
        <v>1638.5125108976245</v>
      </c>
    </row>
  </sheetData>
  <mergeCells count="37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B44:C44"/>
    <mergeCell ref="B32:C32"/>
    <mergeCell ref="A37:H37"/>
    <mergeCell ref="B39:C39"/>
    <mergeCell ref="B40:C40"/>
    <mergeCell ref="A41:H41"/>
    <mergeCell ref="A33:H33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65"/>
  <sheetViews>
    <sheetView view="pageBreakPreview" topLeftCell="A16" zoomScale="75" zoomScaleNormal="75" zoomScaleSheetLayoutView="75" workbookViewId="0">
      <selection activeCell="G48" sqref="G48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5" t="s">
        <v>2</v>
      </c>
      <c r="D2" s="35"/>
      <c r="E2" s="35"/>
      <c r="F2" s="35"/>
      <c r="G2" s="35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2" t="s">
        <v>56</v>
      </c>
      <c r="C6" s="42"/>
      <c r="D6" s="24">
        <f>H64</f>
        <v>242.15749054762304</v>
      </c>
      <c r="E6" s="2" t="s">
        <v>31</v>
      </c>
      <c r="F6" s="2"/>
      <c r="G6" s="2"/>
      <c r="H6" s="2"/>
    </row>
    <row r="7" spans="2:8" x14ac:dyDescent="0.2">
      <c r="B7" s="43" t="s">
        <v>4</v>
      </c>
      <c r="C7" s="43"/>
      <c r="D7" s="2"/>
      <c r="E7" s="2" t="s">
        <v>31</v>
      </c>
      <c r="F7" s="2"/>
      <c r="G7" s="2"/>
      <c r="H7" s="2"/>
    </row>
    <row r="8" spans="2:8" x14ac:dyDescent="0.2">
      <c r="C8" s="36"/>
      <c r="D8" s="37"/>
      <c r="E8" s="37"/>
      <c r="F8" s="37"/>
      <c r="G8" s="37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8" t="s">
        <v>67</v>
      </c>
      <c r="D14" s="35"/>
      <c r="E14" s="35"/>
      <c r="F14" s="35"/>
      <c r="G14" s="35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39" t="s">
        <v>8</v>
      </c>
      <c r="B18" s="40" t="s">
        <v>53</v>
      </c>
      <c r="C18" s="40" t="s">
        <v>9</v>
      </c>
      <c r="D18" s="41" t="s">
        <v>10</v>
      </c>
      <c r="E18" s="41"/>
      <c r="F18" s="41"/>
      <c r="G18" s="41"/>
      <c r="H18" s="39" t="s">
        <v>54</v>
      </c>
    </row>
    <row r="19" spans="1:8" ht="12.75" customHeight="1" x14ac:dyDescent="0.2">
      <c r="A19" s="39"/>
      <c r="B19" s="40"/>
      <c r="C19" s="40"/>
      <c r="D19" s="39" t="s">
        <v>11</v>
      </c>
      <c r="E19" s="39" t="s">
        <v>12</v>
      </c>
      <c r="F19" s="39" t="s">
        <v>13</v>
      </c>
      <c r="G19" s="39" t="s">
        <v>38</v>
      </c>
      <c r="H19" s="39"/>
    </row>
    <row r="20" spans="1:8" x14ac:dyDescent="0.2">
      <c r="A20" s="39"/>
      <c r="B20" s="40"/>
      <c r="C20" s="40"/>
      <c r="D20" s="39"/>
      <c r="E20" s="39"/>
      <c r="F20" s="39"/>
      <c r="G20" s="39"/>
      <c r="H20" s="39"/>
    </row>
    <row r="21" spans="1:8" x14ac:dyDescent="0.2">
      <c r="A21" s="39"/>
      <c r="B21" s="40"/>
      <c r="C21" s="40"/>
      <c r="D21" s="39"/>
      <c r="E21" s="39"/>
      <c r="F21" s="39"/>
      <c r="G21" s="39"/>
      <c r="H21" s="39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3" t="s">
        <v>36</v>
      </c>
      <c r="B23" s="34"/>
      <c r="C23" s="34"/>
      <c r="D23" s="34"/>
      <c r="E23" s="34"/>
      <c r="F23" s="34"/>
      <c r="G23" s="34"/>
      <c r="H23" s="34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/>
      <c r="H24" s="20">
        <f>G24+F24+E24+D24</f>
        <v>0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/>
      <c r="H25" s="20">
        <f t="shared" ref="H25:H30" si="0">G25+F25+E25+D25</f>
        <v>0</v>
      </c>
    </row>
    <row r="26" spans="1:8" ht="12.75" customHeight="1" x14ac:dyDescent="0.2">
      <c r="A26" s="18">
        <v>3</v>
      </c>
      <c r="B26" s="23" t="s">
        <v>15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/>
      <c r="H28" s="20">
        <f>G28+F28+E28+D28</f>
        <v>0</v>
      </c>
    </row>
    <row r="29" spans="1:8" ht="12.75" customHeight="1" x14ac:dyDescent="0.2">
      <c r="A29" s="18">
        <v>6</v>
      </c>
      <c r="B29" s="23" t="s">
        <v>60</v>
      </c>
      <c r="C29" s="19" t="s">
        <v>52</v>
      </c>
      <c r="D29" s="21"/>
      <c r="E29" s="21"/>
      <c r="F29" s="21"/>
      <c r="G29" s="20"/>
      <c r="H29" s="20">
        <f t="shared" si="0"/>
        <v>0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1" t="s">
        <v>37</v>
      </c>
      <c r="C32" s="32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0</v>
      </c>
      <c r="H32" s="20">
        <f>H24+H31+H25+H27+H29+H26+H28+H30</f>
        <v>0</v>
      </c>
    </row>
    <row r="33" spans="1:8" ht="12.75" customHeight="1" x14ac:dyDescent="0.2">
      <c r="A33" s="33" t="s">
        <v>14</v>
      </c>
      <c r="B33" s="34"/>
      <c r="C33" s="34"/>
      <c r="D33" s="34"/>
      <c r="E33" s="34"/>
      <c r="F33" s="34"/>
      <c r="G33" s="34"/>
      <c r="H33" s="34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309.964240833333/7.21</f>
        <v>42.99087944983814</v>
      </c>
      <c r="E34" s="27">
        <f>132.8418175/7.21</f>
        <v>18.424662621359222</v>
      </c>
      <c r="F34" s="21">
        <f>591.60001/6.47</f>
        <v>91.437404945904177</v>
      </c>
      <c r="G34" s="21"/>
      <c r="H34" s="20">
        <f>D34+E34+G34+F34</f>
        <v>152.85294701710154</v>
      </c>
    </row>
    <row r="35" spans="1:8" ht="12.75" customHeight="1" x14ac:dyDescent="0.2">
      <c r="A35" s="22"/>
      <c r="B35" s="31" t="s">
        <v>16</v>
      </c>
      <c r="C35" s="32"/>
      <c r="D35" s="20">
        <f>D34</f>
        <v>42.99087944983814</v>
      </c>
      <c r="E35" s="20">
        <f>E34</f>
        <v>18.424662621359222</v>
      </c>
      <c r="F35" s="21">
        <f>F34</f>
        <v>91.437404945904177</v>
      </c>
      <c r="G35" s="21">
        <f>G34</f>
        <v>0</v>
      </c>
      <c r="H35" s="20">
        <f>H34</f>
        <v>152.85294701710154</v>
      </c>
    </row>
    <row r="36" spans="1:8" ht="12.75" customHeight="1" x14ac:dyDescent="0.2">
      <c r="A36" s="22"/>
      <c r="B36" s="31" t="s">
        <v>34</v>
      </c>
      <c r="C36" s="32"/>
      <c r="D36" s="20">
        <f>D35+D32</f>
        <v>42.99087944983814</v>
      </c>
      <c r="E36" s="20">
        <f>E35+E32</f>
        <v>18.424662621359222</v>
      </c>
      <c r="F36" s="20">
        <f>F35+F32</f>
        <v>91.437404945904177</v>
      </c>
      <c r="G36" s="20">
        <f>G35+G32</f>
        <v>0</v>
      </c>
      <c r="H36" s="20">
        <f>H35+H32</f>
        <v>152.85294701710154</v>
      </c>
    </row>
    <row r="37" spans="1:8" ht="12.75" customHeight="1" x14ac:dyDescent="0.2">
      <c r="A37" s="33" t="s">
        <v>46</v>
      </c>
      <c r="B37" s="34"/>
      <c r="C37" s="34"/>
      <c r="D37" s="34"/>
      <c r="E37" s="34"/>
      <c r="F37" s="34"/>
      <c r="G37" s="34"/>
      <c r="H37" s="34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1" t="s">
        <v>49</v>
      </c>
      <c r="C39" s="32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1" t="s">
        <v>44</v>
      </c>
      <c r="C40" s="32"/>
      <c r="D40" s="20">
        <f>D39+D36</f>
        <v>42.99087944983814</v>
      </c>
      <c r="E40" s="20">
        <f t="shared" ref="E40:G40" si="2">E39+E36</f>
        <v>18.424662621359222</v>
      </c>
      <c r="F40" s="20">
        <f t="shared" si="2"/>
        <v>91.437404945904177</v>
      </c>
      <c r="G40" s="20">
        <f t="shared" si="2"/>
        <v>0</v>
      </c>
      <c r="H40" s="20">
        <f>H39+H36</f>
        <v>152.85294701710154</v>
      </c>
    </row>
    <row r="41" spans="1:8" ht="12.75" customHeight="1" x14ac:dyDescent="0.2">
      <c r="A41" s="33" t="s">
        <v>47</v>
      </c>
      <c r="B41" s="34"/>
      <c r="C41" s="34"/>
      <c r="D41" s="34"/>
      <c r="E41" s="34"/>
      <c r="F41" s="34"/>
      <c r="G41" s="34"/>
      <c r="H41" s="34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1" t="s">
        <v>48</v>
      </c>
      <c r="C43" s="32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1" t="s">
        <v>45</v>
      </c>
      <c r="C44" s="32"/>
      <c r="D44" s="20">
        <f>D43+D40</f>
        <v>42.99087944983814</v>
      </c>
      <c r="E44" s="20">
        <f t="shared" ref="E44:G44" si="3">E43+E40</f>
        <v>18.424662621359222</v>
      </c>
      <c r="F44" s="20">
        <f t="shared" si="3"/>
        <v>91.437404945904177</v>
      </c>
      <c r="G44" s="20">
        <f t="shared" si="3"/>
        <v>0</v>
      </c>
      <c r="H44" s="20">
        <f>H43+H40</f>
        <v>152.85294701710154</v>
      </c>
    </row>
    <row r="45" spans="1:8" ht="12.75" customHeight="1" x14ac:dyDescent="0.2">
      <c r="A45" s="33" t="s">
        <v>33</v>
      </c>
      <c r="B45" s="34"/>
      <c r="C45" s="34"/>
      <c r="D45" s="34"/>
      <c r="E45" s="34"/>
      <c r="F45" s="34"/>
      <c r="G45" s="34"/>
      <c r="H45" s="34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>
        <f>41.325/7.21</f>
        <v>5.7316227461858533</v>
      </c>
      <c r="H46" s="20">
        <f t="shared" ref="H46" si="4">G46+F46+E46+D46</f>
        <v>5.7316227461858533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10/12.82</f>
        <v>0.78003120124804992</v>
      </c>
      <c r="H47" s="20">
        <f>G47+F47+E47+D47</f>
        <v>0.78003120124804992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/>
      <c r="H48" s="20">
        <f>G48+F48+E48+D48</f>
        <v>0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12.671471311067434</v>
      </c>
      <c r="H49" s="20">
        <f>G49+F49+E49+D49</f>
        <v>12.671471311067434</v>
      </c>
    </row>
    <row r="50" spans="1:8" ht="12.75" customHeight="1" x14ac:dyDescent="0.2">
      <c r="A50" s="22"/>
      <c r="B50" s="31" t="s">
        <v>35</v>
      </c>
      <c r="C50" s="32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19.183125258501335</v>
      </c>
      <c r="H50" s="20">
        <f>D50+E50+F50+G50</f>
        <v>19.183125258501335</v>
      </c>
    </row>
    <row r="51" spans="1:8" ht="12.75" customHeight="1" x14ac:dyDescent="0.2">
      <c r="A51" s="22"/>
      <c r="B51" s="31" t="s">
        <v>17</v>
      </c>
      <c r="C51" s="32"/>
      <c r="D51" s="20">
        <f>D50+D44</f>
        <v>42.99087944983814</v>
      </c>
      <c r="E51" s="20">
        <f>E50+E44</f>
        <v>18.424662621359222</v>
      </c>
      <c r="F51" s="20">
        <f>F50+F44</f>
        <v>91.437404945904177</v>
      </c>
      <c r="G51" s="20">
        <f>G50+G44</f>
        <v>19.183125258501335</v>
      </c>
      <c r="H51" s="20">
        <f>H50+H44</f>
        <v>172.03607227560286</v>
      </c>
    </row>
    <row r="52" spans="1:8" ht="12.75" customHeight="1" x14ac:dyDescent="0.2">
      <c r="A52" s="33" t="s">
        <v>29</v>
      </c>
      <c r="B52" s="34"/>
      <c r="C52" s="34"/>
      <c r="D52" s="34"/>
      <c r="E52" s="34"/>
      <c r="F52" s="34"/>
      <c r="G52" s="34"/>
      <c r="H52" s="34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3.4104024606410586</v>
      </c>
      <c r="H53" s="20">
        <f>D53+E53+F53+G53</f>
        <v>3.4104024606410586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19.452798654524038</v>
      </c>
      <c r="H54" s="20">
        <f>D54+E54+F54+G54</f>
        <v>19.452798654524038</v>
      </c>
    </row>
    <row r="55" spans="1:8" ht="12.75" customHeight="1" x14ac:dyDescent="0.2">
      <c r="A55" s="44" t="s">
        <v>32</v>
      </c>
      <c r="B55" s="45"/>
      <c r="C55" s="46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22.863201115165097</v>
      </c>
      <c r="H55" s="20">
        <f>D55+E55+F55+G55</f>
        <v>22.863201115165097</v>
      </c>
    </row>
    <row r="56" spans="1:8" ht="12.75" customHeight="1" x14ac:dyDescent="0.2">
      <c r="A56" s="22"/>
      <c r="B56" s="31" t="s">
        <v>30</v>
      </c>
      <c r="C56" s="32"/>
      <c r="D56" s="20">
        <f>D51+D55</f>
        <v>42.99087944983814</v>
      </c>
      <c r="E56" s="20">
        <f t="shared" ref="E56:G56" si="7">E51+E55</f>
        <v>18.424662621359222</v>
      </c>
      <c r="F56" s="20">
        <f t="shared" si="7"/>
        <v>91.437404945904177</v>
      </c>
      <c r="G56" s="20">
        <f t="shared" si="7"/>
        <v>42.046326373666432</v>
      </c>
      <c r="H56" s="20">
        <f>H55+H51</f>
        <v>194.89927339076797</v>
      </c>
    </row>
    <row r="57" spans="1:8" ht="12.75" customHeight="1" x14ac:dyDescent="0.2">
      <c r="A57" s="33" t="s">
        <v>18</v>
      </c>
      <c r="B57" s="34"/>
      <c r="C57" s="34"/>
      <c r="D57" s="34"/>
      <c r="E57" s="34"/>
      <c r="F57" s="34"/>
      <c r="G57" s="34"/>
      <c r="H57" s="34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46156.01/1.18/1000/5.67</f>
        <v>6.8986353989178859</v>
      </c>
      <c r="H58" s="20">
        <f>G58+F58+E58+D58</f>
        <v>6.8986353989178859</v>
      </c>
    </row>
    <row r="59" spans="1:8" ht="12.75" customHeight="1" x14ac:dyDescent="0.2">
      <c r="A59" s="22"/>
      <c r="B59" s="31" t="s">
        <v>20</v>
      </c>
      <c r="C59" s="32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6.8986353989178859</v>
      </c>
      <c r="H59" s="20">
        <f>G59+F59+E59+D59</f>
        <v>6.8986353989178859</v>
      </c>
    </row>
    <row r="60" spans="1:8" ht="12.75" customHeight="1" x14ac:dyDescent="0.2">
      <c r="A60" s="22"/>
      <c r="B60" s="31" t="s">
        <v>21</v>
      </c>
      <c r="C60" s="32"/>
      <c r="D60" s="20">
        <f>D56+D59</f>
        <v>42.99087944983814</v>
      </c>
      <c r="E60" s="20">
        <f>E56+E59</f>
        <v>18.424662621359222</v>
      </c>
      <c r="F60" s="20">
        <f>F56+F59</f>
        <v>91.437404945904177</v>
      </c>
      <c r="G60" s="20">
        <f>G56+G59</f>
        <v>48.944961772584321</v>
      </c>
      <c r="H60" s="20">
        <f>D60+E60+F60+G60</f>
        <v>201.79790878968586</v>
      </c>
    </row>
    <row r="61" spans="1:8" ht="12.75" customHeight="1" x14ac:dyDescent="0.2">
      <c r="A61" s="33" t="s">
        <v>22</v>
      </c>
      <c r="B61" s="34"/>
      <c r="C61" s="34"/>
      <c r="D61" s="34"/>
      <c r="E61" s="34"/>
      <c r="F61" s="34"/>
      <c r="G61" s="34"/>
      <c r="H61" s="34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8.5981758899676279</v>
      </c>
      <c r="E62" s="20">
        <f>E60/100*20</f>
        <v>3.6849325242718445</v>
      </c>
      <c r="F62" s="20">
        <f>F60/100*20</f>
        <v>18.287480989180835</v>
      </c>
      <c r="G62" s="20">
        <f>G60/100*20</f>
        <v>9.7889923545168642</v>
      </c>
      <c r="H62" s="20">
        <f>H60/100*20</f>
        <v>40.359581757937171</v>
      </c>
    </row>
    <row r="63" spans="1:8" ht="12.75" customHeight="1" x14ac:dyDescent="0.2">
      <c r="A63" s="22"/>
      <c r="B63" s="31" t="s">
        <v>24</v>
      </c>
      <c r="C63" s="32"/>
      <c r="D63" s="20">
        <f>D62</f>
        <v>8.5981758899676279</v>
      </c>
      <c r="E63" s="20">
        <f>E62</f>
        <v>3.6849325242718445</v>
      </c>
      <c r="F63" s="21">
        <f>F62</f>
        <v>18.287480989180835</v>
      </c>
      <c r="G63" s="20">
        <f>G62</f>
        <v>9.7889923545168642</v>
      </c>
      <c r="H63" s="20">
        <f>D63+E63+F63+G63</f>
        <v>40.359581757937171</v>
      </c>
    </row>
    <row r="64" spans="1:8" ht="12.75" customHeight="1" x14ac:dyDescent="0.2">
      <c r="A64" s="22"/>
      <c r="B64" s="31" t="s">
        <v>25</v>
      </c>
      <c r="C64" s="32"/>
      <c r="D64" s="20">
        <f>D60+D62</f>
        <v>51.589055339805768</v>
      </c>
      <c r="E64" s="20">
        <f>E60+E62</f>
        <v>22.109595145631065</v>
      </c>
      <c r="F64" s="20">
        <f>F60+F62</f>
        <v>109.72488593508501</v>
      </c>
      <c r="G64" s="20">
        <f>G60+G62</f>
        <v>58.733954127101185</v>
      </c>
      <c r="H64" s="20">
        <f>H60+H62</f>
        <v>242.15749054762304</v>
      </c>
    </row>
    <row r="65" ht="12.75" customHeight="1" x14ac:dyDescent="0.2"/>
  </sheetData>
  <mergeCells count="37">
    <mergeCell ref="B64:C64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2024-02-27T11:15:59Z</dcterms:modified>
</cp:coreProperties>
</file>