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ССР\2024\февраль 2024\"/>
    </mc:Choice>
  </mc:AlternateContent>
  <xr:revisionPtr revIDLastSave="0" documentId="13_ncr:1_{1CC0E272-78EC-46D4-942F-8FDEC723E95D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2" l="1"/>
  <c r="D34" i="2" s="1"/>
  <c r="G46" i="2"/>
  <c r="E34" i="2"/>
  <c r="D38" i="1"/>
  <c r="G46" i="1"/>
  <c r="E34" i="1"/>
  <c r="D34" i="1"/>
  <c r="G58" i="2" l="1"/>
  <c r="G59" i="2" s="1"/>
  <c r="H59" i="2" s="1"/>
  <c r="G48" i="2"/>
  <c r="H48" i="2" s="1"/>
  <c r="G47" i="2"/>
  <c r="H47" i="2" s="1"/>
  <c r="E35" i="2"/>
  <c r="E36" i="2" s="1"/>
  <c r="D35" i="2"/>
  <c r="D36" i="2" s="1"/>
  <c r="G28" i="2"/>
  <c r="H28" i="2" s="1"/>
  <c r="G25" i="2"/>
  <c r="H25" i="2" s="1"/>
  <c r="G24" i="2"/>
  <c r="H24" i="2" s="1"/>
  <c r="F59" i="2"/>
  <c r="E59" i="2"/>
  <c r="D59" i="2"/>
  <c r="F55" i="2"/>
  <c r="E55" i="2"/>
  <c r="D55" i="2"/>
  <c r="F50" i="2"/>
  <c r="F51" i="2" s="1"/>
  <c r="F56" i="2" s="1"/>
  <c r="F60" i="2" s="1"/>
  <c r="E50" i="2"/>
  <c r="D50" i="2"/>
  <c r="H46" i="2"/>
  <c r="G43" i="2"/>
  <c r="F43" i="2"/>
  <c r="E43" i="2"/>
  <c r="D43" i="2"/>
  <c r="H42" i="2"/>
  <c r="H43" i="2" s="1"/>
  <c r="G39" i="2"/>
  <c r="F39" i="2"/>
  <c r="F40" i="2" s="1"/>
  <c r="F44" i="2" s="1"/>
  <c r="E39" i="2"/>
  <c r="D39" i="2"/>
  <c r="H38" i="2"/>
  <c r="H39" i="2" s="1"/>
  <c r="G35" i="2"/>
  <c r="F35" i="2"/>
  <c r="F36" i="2" s="1"/>
  <c r="F32" i="2"/>
  <c r="E32" i="2"/>
  <c r="D32" i="2"/>
  <c r="H31" i="2"/>
  <c r="H30" i="2"/>
  <c r="H29" i="2"/>
  <c r="H27" i="2"/>
  <c r="H26" i="2"/>
  <c r="G58" i="1"/>
  <c r="G48" i="1"/>
  <c r="G47" i="1"/>
  <c r="G24" i="1"/>
  <c r="G28" i="1"/>
  <c r="G25" i="1"/>
  <c r="H58" i="2" l="1"/>
  <c r="E40" i="2"/>
  <c r="E44" i="2" s="1"/>
  <c r="E51" i="2" s="1"/>
  <c r="E56" i="2" s="1"/>
  <c r="E60" i="2" s="1"/>
  <c r="E62" i="2" s="1"/>
  <c r="E63" i="2" s="1"/>
  <c r="D40" i="2"/>
  <c r="D44" i="2" s="1"/>
  <c r="D51" i="2" s="1"/>
  <c r="D56" i="2" s="1"/>
  <c r="D60" i="2" s="1"/>
  <c r="H32" i="2"/>
  <c r="F62" i="2"/>
  <c r="F63" i="2" s="1"/>
  <c r="G32" i="2"/>
  <c r="G36" i="2" s="1"/>
  <c r="G40" i="2" s="1"/>
  <c r="G44" i="2" s="1"/>
  <c r="H34" i="2"/>
  <c r="H35" i="2" s="1"/>
  <c r="D50" i="1"/>
  <c r="H36" i="2" l="1"/>
  <c r="H40" i="2" s="1"/>
  <c r="H44" i="2" s="1"/>
  <c r="G53" i="2"/>
  <c r="G54" i="2"/>
  <c r="H54" i="2" s="1"/>
  <c r="D62" i="2"/>
  <c r="D63" i="2" s="1"/>
  <c r="E64" i="2"/>
  <c r="F64" i="2"/>
  <c r="E50" i="1"/>
  <c r="F50" i="1"/>
  <c r="D64" i="2" l="1"/>
  <c r="G55" i="2"/>
  <c r="H55" i="2" s="1"/>
  <c r="H53" i="2"/>
  <c r="G49" i="2" s="1"/>
  <c r="D59" i="1"/>
  <c r="D55" i="1"/>
  <c r="D43" i="1"/>
  <c r="D39" i="1"/>
  <c r="D32" i="1"/>
  <c r="E59" i="1"/>
  <c r="F59" i="1"/>
  <c r="G59" i="1"/>
  <c r="H48" i="1"/>
  <c r="H49" i="2" l="1"/>
  <c r="G50" i="2"/>
  <c r="H30" i="1"/>
  <c r="E32" i="1"/>
  <c r="F32" i="1"/>
  <c r="G32" i="1"/>
  <c r="H50" i="2" l="1"/>
  <c r="H51" i="2" s="1"/>
  <c r="H56" i="2" s="1"/>
  <c r="G51" i="2"/>
  <c r="G56" i="2" s="1"/>
  <c r="G60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G64" i="2" l="1"/>
  <c r="H62" i="2"/>
  <c r="H64" i="2" s="1"/>
  <c r="D6" i="2" s="1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55" i="1" l="1"/>
  <c r="H55" i="1" s="1"/>
  <c r="H53" i="1"/>
  <c r="G49" i="1" s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<sst xmlns="http://schemas.openxmlformats.org/spreadsheetml/2006/main" count="166" uniqueCount="68">
  <si>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</si>
  <si>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</si>
  <si>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</si>
  <si>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</si>
  <si>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</si>
  <si>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</si>
  <si>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</si>
  <si>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</si>
  <si>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</si>
  <si>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</si>
  <si>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</si>
  <si>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</si>
  <si>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</si>
  <si>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</si>
  <si>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</si>
  <si>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</si>
  <si>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</si>
  <si>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</si>
  <si>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</si>
  <si>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</si>
  <si>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</si>
  <si>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</si>
  <si>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</si>
  <si>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</si>
  <si>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</si>
  <si>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</si>
  <si>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</si>
  <si>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</si>
  <si>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</si>
  <si>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</si>
  <si>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</si>
  <si>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</si>
  <si>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</si>
  <si>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</si>
  <si>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</si>
  <si>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</si>
  <si>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</si>
  <si>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</si>
  <si>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</si>
  <si>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</si>
  <si>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</si>
  <si>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</si>
  <si>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</si>
  <si>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</si>
  <si>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</si>
  <si>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</si>
  <si>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</si>
  <si>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</si>
  <si>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</si>
  <si>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</si>
  <si>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</si>
  <si>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</si>
  <si>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</si>
  <si>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</si>
  <si>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</si>
  <si>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</si>
  <si>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</si>
  <si>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</si>
  <si>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</si>
  <si>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</si>
  <si>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</si>
  <si>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</si>
  <si>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</si>
  <si>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</si>
  <si>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</si>
  <si>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</si>
  <si>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Всев, Стр-во 4КЛ-10 кВ от муфтового поля до проектируемой БРТП-10/0,4 кВ в г. Сертолово Всеволожского района ЛО (17-1-17-1-08-03-2-1086)</t>
  </si>
  <si>
    <t>Составлен в текущем уровне цен 1 квартала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</si>
</sst>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zoomScale="75" zoomScaleNormal="75" zoomScaleSheetLayoutView="75" workbookViewId="0">
      <selection activeCell="E43" sqref="E43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40462.956139982365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8" t="s">
        <v>66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12.75</f>
        <v>12.75</v>
      </c>
      <c r="H24" s="20">
        <f>G24+F24+E24+D24</f>
        <v>12.75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20000/1000/1.18</f>
        <v>16.949152542372882</v>
      </c>
      <c r="H25" s="20">
        <f t="shared" ref="H25:H30" si="0">G25+F25+E25+D25</f>
        <v>16.949152542372882</v>
      </c>
    </row>
    <row r="26" spans="1:8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32.3</f>
        <v>32.299999999999997</v>
      </c>
      <c r="H28" s="20">
        <f>G28+F28+E28+D28</f>
        <v>32.299999999999997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61.999152542372883</v>
      </c>
      <c r="H32" s="20">
        <f>H24+H31+H25+H27+H29+H26+H28+H30</f>
        <v>61.999152542372883</v>
      </c>
    </row>
    <row r="33" spans="1:8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38.25" x14ac:dyDescent="0.2">
      <c r="A34" s="18">
        <v>9</v>
      </c>
      <c r="B34" s="19" t="s">
        <v>15</v>
      </c>
      <c r="C34" s="25" t="s">
        <v>66</v>
      </c>
      <c r="D34" s="27">
        <f>28598047.98/1000/1.2-D38</f>
        <v>22677.830320000001</v>
      </c>
      <c r="E34" s="27">
        <f>3877247.83/1000/1.2</f>
        <v>3231.0398583333335</v>
      </c>
      <c r="F34" s="21"/>
      <c r="G34" s="21"/>
      <c r="H34" s="20">
        <f>D34+E34+G34+F34</f>
        <v>25908.870178333334</v>
      </c>
    </row>
    <row r="35" spans="1:8" x14ac:dyDescent="0.2">
      <c r="A35" s="22"/>
      <c r="B35" s="31" t="s">
        <v>16</v>
      </c>
      <c r="C35" s="32"/>
      <c r="D35" s="20">
        <f>D34</f>
        <v>22677.830320000001</v>
      </c>
      <c r="E35" s="20">
        <f>E34</f>
        <v>3231.0398583333335</v>
      </c>
      <c r="F35" s="21">
        <f>F34</f>
        <v>0</v>
      </c>
      <c r="G35" s="21">
        <f>G34</f>
        <v>0</v>
      </c>
      <c r="H35" s="20">
        <f>H34</f>
        <v>25908.870178333334</v>
      </c>
    </row>
    <row r="36" spans="1:8" x14ac:dyDescent="0.2">
      <c r="A36" s="22"/>
      <c r="B36" s="31" t="s">
        <v>34</v>
      </c>
      <c r="C36" s="32"/>
      <c r="D36" s="20">
        <f>D35+D32</f>
        <v>22677.830320000001</v>
      </c>
      <c r="E36" s="20">
        <f>E35+E32</f>
        <v>3231.0398583333335</v>
      </c>
      <c r="F36" s="20">
        <f>F35+F32</f>
        <v>0</v>
      </c>
      <c r="G36" s="20">
        <f>G35+G32</f>
        <v>61.999152542372883</v>
      </c>
      <c r="H36" s="20">
        <f>H35+H32</f>
        <v>25970.869330875707</v>
      </c>
    </row>
    <row r="37" spans="1:8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38.25" x14ac:dyDescent="0.2">
      <c r="A38" s="18">
        <v>10</v>
      </c>
      <c r="B38" s="19" t="s">
        <v>15</v>
      </c>
      <c r="C38" s="25" t="s">
        <v>66</v>
      </c>
      <c r="D38" s="27">
        <f>(1059296+38690.08+14036.16+4699.6+37154.49)/1000</f>
        <v>1153.8763300000001</v>
      </c>
      <c r="E38" s="27"/>
      <c r="F38" s="21"/>
      <c r="G38" s="21"/>
      <c r="H38" s="20">
        <f>D38+E38+G38+F38</f>
        <v>1153.8763300000001</v>
      </c>
    </row>
    <row r="39" spans="1:8" x14ac:dyDescent="0.2">
      <c r="A39" s="22"/>
      <c r="B39" s="31" t="s">
        <v>49</v>
      </c>
      <c r="C39" s="32"/>
      <c r="D39" s="20">
        <f>D38</f>
        <v>1153.8763300000001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1153.8763300000001</v>
      </c>
    </row>
    <row r="40" spans="1:8" x14ac:dyDescent="0.2">
      <c r="A40" s="22"/>
      <c r="B40" s="31" t="s">
        <v>44</v>
      </c>
      <c r="C40" s="32"/>
      <c r="D40" s="20">
        <f>D39+D36</f>
        <v>23831.70665</v>
      </c>
      <c r="E40" s="20">
        <f t="shared" ref="E40" si="2">E39+E36</f>
        <v>3231.0398583333335</v>
      </c>
      <c r="F40" s="20">
        <f t="shared" ref="F40" si="3">F39+F36</f>
        <v>0</v>
      </c>
      <c r="G40" s="20">
        <f t="shared" ref="G40" si="4">G39+G36</f>
        <v>61.999152542372883</v>
      </c>
      <c r="H40" s="20">
        <f>H39+H36</f>
        <v>27124.745660875706</v>
      </c>
    </row>
    <row r="41" spans="1:8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1" t="s">
        <v>45</v>
      </c>
      <c r="C44" s="32"/>
      <c r="D44" s="20">
        <f>D43+D40</f>
        <v>23831.70665</v>
      </c>
      <c r="E44" s="20">
        <f t="shared" ref="E44" si="5">E43+E40</f>
        <v>3231.0398583333335</v>
      </c>
      <c r="F44" s="20">
        <f t="shared" ref="F44" si="6">F43+F40</f>
        <v>0</v>
      </c>
      <c r="G44" s="20">
        <f t="shared" ref="G44" si="7">G43+G40</f>
        <v>61.999152542372883</v>
      </c>
      <c r="H44" s="20">
        <f>H43+H40</f>
        <v>27124.745660875706</v>
      </c>
    </row>
    <row r="45" spans="1:8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21604.84/1000/1.2</f>
        <v>18.004033333333332</v>
      </c>
      <c r="H46" s="20">
        <f t="shared" ref="H46" si="8">G46+F46+E46+D46</f>
        <v>18.004033333333332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25</f>
        <v>25</v>
      </c>
      <c r="H47" s="20">
        <f>G47+F47+E47+D47</f>
        <v>25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29.75</f>
        <v>29.75</v>
      </c>
      <c r="H48" s="20">
        <f>G48+F48+E48+D48</f>
        <v>29.75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2117.3211975779586</v>
      </c>
      <c r="H49" s="20">
        <f>G49+F49+E49+D49</f>
        <v>2117.3211975779586</v>
      </c>
    </row>
    <row r="50" spans="1:8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2190.0752309112918</v>
      </c>
      <c r="H50" s="20">
        <f>D50+E50+F50+G50</f>
        <v>2190.0752309112918</v>
      </c>
    </row>
    <row r="51" spans="1:8" x14ac:dyDescent="0.2">
      <c r="A51" s="22"/>
      <c r="B51" s="31" t="s">
        <v>17</v>
      </c>
      <c r="C51" s="32"/>
      <c r="D51" s="20">
        <f>D50+D44</f>
        <v>23831.70665</v>
      </c>
      <c r="E51" s="20">
        <f>E50+E44</f>
        <v>3231.0398583333335</v>
      </c>
      <c r="F51" s="20">
        <f>F50+F44</f>
        <v>0</v>
      </c>
      <c r="G51" s="20">
        <f>G50+G44</f>
        <v>2252.0743834536647</v>
      </c>
      <c r="H51" s="20">
        <f>H50+H44</f>
        <v>29314.820891786996</v>
      </c>
    </row>
    <row r="52" spans="1:8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582.02649345607347</v>
      </c>
      <c r="H53" s="20">
        <f>D53+E53+F53+G53</f>
        <v>582.02649345607347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3249.1625280190674</v>
      </c>
      <c r="H54" s="20">
        <f>D54+E54+F54+G54</f>
        <v>3249.1625280190674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3831.1890214751411</v>
      </c>
      <c r="H55" s="20">
        <f>D55+E55+F55+G55</f>
        <v>3831.1890214751411</v>
      </c>
    </row>
    <row r="56" spans="1:8" x14ac:dyDescent="0.2">
      <c r="A56" s="22"/>
      <c r="B56" s="31" t="s">
        <v>30</v>
      </c>
      <c r="C56" s="32"/>
      <c r="D56" s="20">
        <f>D51+D55</f>
        <v>23831.70665</v>
      </c>
      <c r="E56" s="20">
        <f t="shared" ref="E56:G56" si="11">E51+E55</f>
        <v>3231.0398583333335</v>
      </c>
      <c r="F56" s="20">
        <f t="shared" si="11"/>
        <v>0</v>
      </c>
      <c r="G56" s="20">
        <f t="shared" si="11"/>
        <v>6083.2634049288063</v>
      </c>
      <c r="H56" s="20">
        <f>H55+H51</f>
        <v>33146.00991326214</v>
      </c>
    </row>
    <row r="57" spans="1:8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676281.84/1000/1.18</f>
        <v>573.12020338983052</v>
      </c>
      <c r="H58" s="20">
        <f>G58+F58+E58+D58</f>
        <v>573.12020338983052</v>
      </c>
    </row>
    <row r="59" spans="1:8" x14ac:dyDescent="0.2">
      <c r="A59" s="22"/>
      <c r="B59" s="31" t="s">
        <v>20</v>
      </c>
      <c r="C59" s="32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573.12020338983052</v>
      </c>
      <c r="H59" s="20">
        <f>G59+F59+E59+D59</f>
        <v>573.12020338983052</v>
      </c>
    </row>
    <row r="60" spans="1:8" x14ac:dyDescent="0.2">
      <c r="A60" s="22"/>
      <c r="B60" s="31" t="s">
        <v>21</v>
      </c>
      <c r="C60" s="32"/>
      <c r="D60" s="20">
        <f>D56+D59</f>
        <v>23831.70665</v>
      </c>
      <c r="E60" s="20">
        <f>E56+E59</f>
        <v>3231.0398583333335</v>
      </c>
      <c r="F60" s="20">
        <f>F56+F59</f>
        <v>0</v>
      </c>
      <c r="G60" s="20">
        <f>G56+G59</f>
        <v>6656.383608318637</v>
      </c>
      <c r="H60" s="20">
        <f>D60+E60+F60+G60</f>
        <v>33719.13011665197</v>
      </c>
    </row>
    <row r="61" spans="1:8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x14ac:dyDescent="0.2">
      <c r="A62" s="18">
        <v>19</v>
      </c>
      <c r="B62" s="23"/>
      <c r="C62" s="19" t="s">
        <v>23</v>
      </c>
      <c r="D62" s="20">
        <f>D60/100*20</f>
        <v>4766.3413300000002</v>
      </c>
      <c r="E62" s="20">
        <f>E60/100*20</f>
        <v>646.20797166666671</v>
      </c>
      <c r="F62" s="20">
        <f>F60/100*20</f>
        <v>0</v>
      </c>
      <c r="G62" s="20">
        <f>G60/100*20</f>
        <v>1331.2767216637276</v>
      </c>
      <c r="H62" s="20">
        <f>H60/100*20</f>
        <v>6743.8260233303936</v>
      </c>
    </row>
    <row r="63" spans="1:8" x14ac:dyDescent="0.2">
      <c r="A63" s="22"/>
      <c r="B63" s="31" t="s">
        <v>24</v>
      </c>
      <c r="C63" s="32"/>
      <c r="D63" s="20">
        <f>D62</f>
        <v>4766.3413300000002</v>
      </c>
      <c r="E63" s="20">
        <f>E62</f>
        <v>646.20797166666671</v>
      </c>
      <c r="F63" s="21">
        <f>F62</f>
        <v>0</v>
      </c>
      <c r="G63" s="20">
        <f>G62</f>
        <v>1331.2767216637276</v>
      </c>
      <c r="H63" s="20">
        <f>D63+E63+F63+G63</f>
        <v>6743.8260233303945</v>
      </c>
    </row>
    <row r="64" spans="1:8" x14ac:dyDescent="0.2">
      <c r="A64" s="22"/>
      <c r="B64" s="31" t="s">
        <v>25</v>
      </c>
      <c r="C64" s="32"/>
      <c r="D64" s="20">
        <f>D60+D62</f>
        <v>28598.047979999999</v>
      </c>
      <c r="E64" s="20">
        <f>E60+E62</f>
        <v>3877.2478300000002</v>
      </c>
      <c r="F64" s="20">
        <f>F60+F62</f>
        <v>0</v>
      </c>
      <c r="G64" s="20">
        <f>G60+G62</f>
        <v>7987.6603299823646</v>
      </c>
      <c r="H64" s="20">
        <f>H60+H62</f>
        <v>40462.956139982365</v>
      </c>
    </row>
  </sheetData>
  <mergeCells count="37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44:C44"/>
    <mergeCell ref="B32:C32"/>
    <mergeCell ref="A37:H37"/>
    <mergeCell ref="B39:C39"/>
    <mergeCell ref="B40:C40"/>
    <mergeCell ref="A41:H41"/>
    <mergeCell ref="A33:H3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view="pageBreakPreview" topLeftCell="A22" zoomScale="75" zoomScaleNormal="75" zoomScaleSheetLayoutView="75" workbookViewId="0">
      <selection activeCell="G47" sqref="G4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6996.7898375553486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8" t="s">
        <v>66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ht="12.75" customHeight="1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12.75/11.51</f>
        <v>1.1077324066029539</v>
      </c>
      <c r="H24" s="20">
        <f>G24+F24+E24+D24</f>
        <v>1.1077324066029539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20000/1000/1.18/11.51</f>
        <v>1.4725588655406501</v>
      </c>
      <c r="H25" s="20">
        <f t="shared" ref="H25:H30" si="0">G25+F25+E25+D25</f>
        <v>1.4725588655406501</v>
      </c>
    </row>
    <row r="26" spans="1:8" ht="12.75" customHeight="1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32.3/11.51</f>
        <v>2.8062554300608165</v>
      </c>
      <c r="H28" s="20">
        <f>G28+F28+E28+D28</f>
        <v>2.8062554300608165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5.38654670220442</v>
      </c>
      <c r="H32" s="20">
        <f>H24+H31+H25+H27+H29+H26+H28+H30</f>
        <v>5.38654670220442</v>
      </c>
    </row>
    <row r="33" spans="1:8" ht="12.75" customHeight="1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38.25" x14ac:dyDescent="0.2">
      <c r="A34" s="18">
        <v>9</v>
      </c>
      <c r="B34" s="19" t="s">
        <v>15</v>
      </c>
      <c r="C34" s="25" t="s">
        <v>66</v>
      </c>
      <c r="D34" s="27">
        <f>5423167.3/1000/1.2-D38</f>
        <v>4415.2985333333336</v>
      </c>
      <c r="E34" s="27">
        <f>184285.44/1000/1.2</f>
        <v>153.5712</v>
      </c>
      <c r="F34" s="21"/>
      <c r="G34" s="21"/>
      <c r="H34" s="20">
        <f>D34+E34+G34+F34</f>
        <v>4568.8697333333339</v>
      </c>
    </row>
    <row r="35" spans="1:8" ht="12.75" customHeight="1" x14ac:dyDescent="0.2">
      <c r="A35" s="22"/>
      <c r="B35" s="31" t="s">
        <v>16</v>
      </c>
      <c r="C35" s="32"/>
      <c r="D35" s="20">
        <f>D34</f>
        <v>4415.2985333333336</v>
      </c>
      <c r="E35" s="20">
        <f>E34</f>
        <v>153.5712</v>
      </c>
      <c r="F35" s="21">
        <f>F34</f>
        <v>0</v>
      </c>
      <c r="G35" s="21">
        <f>G34</f>
        <v>0</v>
      </c>
      <c r="H35" s="20">
        <f>H34</f>
        <v>4568.8697333333339</v>
      </c>
    </row>
    <row r="36" spans="1:8" ht="12.75" customHeight="1" x14ac:dyDescent="0.2">
      <c r="A36" s="22"/>
      <c r="B36" s="31" t="s">
        <v>34</v>
      </c>
      <c r="C36" s="32"/>
      <c r="D36" s="20">
        <f>D35+D32</f>
        <v>4415.2985333333336</v>
      </c>
      <c r="E36" s="20">
        <f>E35+E32</f>
        <v>153.5712</v>
      </c>
      <c r="F36" s="20">
        <f>F35+F32</f>
        <v>0</v>
      </c>
      <c r="G36" s="20">
        <f>G35+G32</f>
        <v>5.38654670220442</v>
      </c>
      <c r="H36" s="20">
        <f>H35+H32</f>
        <v>4574.2562800355381</v>
      </c>
    </row>
    <row r="37" spans="1:8" ht="12.75" customHeight="1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38.25" x14ac:dyDescent="0.2">
      <c r="A38" s="18">
        <v>10</v>
      </c>
      <c r="B38" s="19" t="s">
        <v>15</v>
      </c>
      <c r="C38" s="25" t="s">
        <v>66</v>
      </c>
      <c r="D38" s="27">
        <f>(82947+11596.64+2934+1285.1+5244.81)/1000</f>
        <v>104.00755000000001</v>
      </c>
      <c r="E38" s="27"/>
      <c r="F38" s="21"/>
      <c r="G38" s="21"/>
      <c r="H38" s="20">
        <f>D38+E38+G38+F38</f>
        <v>104.00755000000001</v>
      </c>
    </row>
    <row r="39" spans="1:8" ht="12.75" customHeight="1" x14ac:dyDescent="0.2">
      <c r="A39" s="22"/>
      <c r="B39" s="31" t="s">
        <v>49</v>
      </c>
      <c r="C39" s="32"/>
      <c r="D39" s="20">
        <f>D38</f>
        <v>104.00755000000001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104.00755000000001</v>
      </c>
    </row>
    <row r="40" spans="1:8" ht="12.75" customHeight="1" x14ac:dyDescent="0.2">
      <c r="A40" s="22"/>
      <c r="B40" s="31" t="s">
        <v>44</v>
      </c>
      <c r="C40" s="32"/>
      <c r="D40" s="20">
        <f>D39+D36</f>
        <v>4519.3060833333338</v>
      </c>
      <c r="E40" s="20">
        <f t="shared" ref="E40:G40" si="2">E39+E36</f>
        <v>153.5712</v>
      </c>
      <c r="F40" s="20">
        <f t="shared" si="2"/>
        <v>0</v>
      </c>
      <c r="G40" s="20">
        <f t="shared" si="2"/>
        <v>5.38654670220442</v>
      </c>
      <c r="H40" s="20">
        <f>H39+H36</f>
        <v>4678.2638300355384</v>
      </c>
    </row>
    <row r="41" spans="1:8" ht="12.75" customHeight="1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1" t="s">
        <v>45</v>
      </c>
      <c r="C44" s="32"/>
      <c r="D44" s="20">
        <f>D43+D40</f>
        <v>4519.3060833333338</v>
      </c>
      <c r="E44" s="20">
        <f t="shared" ref="E44:G44" si="3">E43+E40</f>
        <v>153.5712</v>
      </c>
      <c r="F44" s="20">
        <f t="shared" si="3"/>
        <v>0</v>
      </c>
      <c r="G44" s="20">
        <f t="shared" si="3"/>
        <v>5.38654670220442</v>
      </c>
      <c r="H44" s="20">
        <f>H43+H40</f>
        <v>4678.2638300355384</v>
      </c>
    </row>
    <row r="45" spans="1:8" ht="12.75" customHeight="1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887.9/1000/1.2</f>
        <v>0.73991666666666667</v>
      </c>
      <c r="H46" s="20">
        <f t="shared" ref="H46" si="4">G46+F46+E46+D46</f>
        <v>0.73991666666666667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25/11.51</f>
        <v>2.1720243266724588</v>
      </c>
      <c r="H47" s="20">
        <f>G47+F47+E47+D47</f>
        <v>2.1720243266724588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29.75/11.51</f>
        <v>2.5847089487402259</v>
      </c>
      <c r="H48" s="20">
        <f>G48+F48+E48+D48</f>
        <v>2.5847089487402259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366.12380437067196</v>
      </c>
      <c r="H49" s="20">
        <f>G49+F49+E49+D49</f>
        <v>366.12380437067196</v>
      </c>
    </row>
    <row r="50" spans="1:8" ht="12.75" customHeight="1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371.62045431275129</v>
      </c>
      <c r="H50" s="20">
        <f>D50+E50+F50+G50</f>
        <v>371.62045431275129</v>
      </c>
    </row>
    <row r="51" spans="1:8" ht="12.75" customHeight="1" x14ac:dyDescent="0.2">
      <c r="A51" s="22"/>
      <c r="B51" s="31" t="s">
        <v>17</v>
      </c>
      <c r="C51" s="32"/>
      <c r="D51" s="20">
        <f>D50+D44</f>
        <v>4519.3060833333338</v>
      </c>
      <c r="E51" s="20">
        <f>E50+E44</f>
        <v>153.5712</v>
      </c>
      <c r="F51" s="20">
        <f>F50+F44</f>
        <v>0</v>
      </c>
      <c r="G51" s="20">
        <f>G50+G44</f>
        <v>377.00700101495573</v>
      </c>
      <c r="H51" s="20">
        <f>H50+H44</f>
        <v>5049.8842843482898</v>
      </c>
    </row>
    <row r="52" spans="1:8" ht="12.75" customHeight="1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100.23247427152103</v>
      </c>
      <c r="H53" s="20">
        <f>D53+E53+F53+G53</f>
        <v>100.23247427152103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561.88301214011631</v>
      </c>
      <c r="H54" s="20">
        <f>D54+E54+F54+G54</f>
        <v>561.88301214011631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662.11548641163733</v>
      </c>
      <c r="H55" s="20">
        <f>D55+E55+F55+G55</f>
        <v>662.11548641163733</v>
      </c>
    </row>
    <row r="56" spans="1:8" ht="12.75" customHeight="1" x14ac:dyDescent="0.2">
      <c r="A56" s="22"/>
      <c r="B56" s="31" t="s">
        <v>30</v>
      </c>
      <c r="C56" s="32"/>
      <c r="D56" s="20">
        <f>D51+D55</f>
        <v>4519.3060833333338</v>
      </c>
      <c r="E56" s="20">
        <f t="shared" ref="E56:G56" si="7">E51+E55</f>
        <v>153.5712</v>
      </c>
      <c r="F56" s="20">
        <f t="shared" si="7"/>
        <v>0</v>
      </c>
      <c r="G56" s="20">
        <f t="shared" si="7"/>
        <v>1039.1224874265931</v>
      </c>
      <c r="H56" s="20">
        <f>H55+H51</f>
        <v>5711.9997707599268</v>
      </c>
    </row>
    <row r="57" spans="1:8" ht="12.75" customHeight="1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676281.84/1000/1.18/4.83</f>
        <v>118.65842720286346</v>
      </c>
      <c r="H58" s="20">
        <f>G58+F58+E58+D58</f>
        <v>118.65842720286346</v>
      </c>
    </row>
    <row r="59" spans="1:8" ht="12.75" customHeight="1" x14ac:dyDescent="0.2">
      <c r="A59" s="22"/>
      <c r="B59" s="31" t="s">
        <v>20</v>
      </c>
      <c r="C59" s="32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118.65842720286346</v>
      </c>
      <c r="H59" s="20">
        <f>G59+F59+E59+D59</f>
        <v>118.65842720286346</v>
      </c>
    </row>
    <row r="60" spans="1:8" ht="12.75" customHeight="1" x14ac:dyDescent="0.2">
      <c r="A60" s="22"/>
      <c r="B60" s="31" t="s">
        <v>21</v>
      </c>
      <c r="C60" s="32"/>
      <c r="D60" s="20">
        <f>D56+D59</f>
        <v>4519.3060833333338</v>
      </c>
      <c r="E60" s="20">
        <f>E56+E59</f>
        <v>153.5712</v>
      </c>
      <c r="F60" s="20">
        <f>F56+F59</f>
        <v>0</v>
      </c>
      <c r="G60" s="20">
        <f>G56+G59</f>
        <v>1157.7809146294567</v>
      </c>
      <c r="H60" s="20">
        <f>D60+E60+F60+G60</f>
        <v>5830.6581979627908</v>
      </c>
    </row>
    <row r="61" spans="1:8" ht="12.75" customHeight="1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903.86121666666679</v>
      </c>
      <c r="E62" s="20">
        <f>E60/100*20</f>
        <v>30.71424</v>
      </c>
      <c r="F62" s="20">
        <f>F60/100*20</f>
        <v>0</v>
      </c>
      <c r="G62" s="20">
        <f>G60/100*20</f>
        <v>231.55618292589133</v>
      </c>
      <c r="H62" s="20">
        <f>H60/100*20</f>
        <v>1166.1316395925583</v>
      </c>
    </row>
    <row r="63" spans="1:8" ht="12.75" customHeight="1" x14ac:dyDescent="0.2">
      <c r="A63" s="22"/>
      <c r="B63" s="31" t="s">
        <v>24</v>
      </c>
      <c r="C63" s="32"/>
      <c r="D63" s="20">
        <f>D62</f>
        <v>903.86121666666679</v>
      </c>
      <c r="E63" s="20">
        <f>E62</f>
        <v>30.71424</v>
      </c>
      <c r="F63" s="21">
        <f>F62</f>
        <v>0</v>
      </c>
      <c r="G63" s="20">
        <f>G62</f>
        <v>231.55618292589133</v>
      </c>
      <c r="H63" s="20">
        <f>D63+E63+F63+G63</f>
        <v>1166.1316395925583</v>
      </c>
    </row>
    <row r="64" spans="1:8" ht="12.75" customHeight="1" x14ac:dyDescent="0.2">
      <c r="A64" s="22"/>
      <c r="B64" s="31" t="s">
        <v>25</v>
      </c>
      <c r="C64" s="32"/>
      <c r="D64" s="20">
        <f>D60+D62</f>
        <v>5423.167300000001</v>
      </c>
      <c r="E64" s="20">
        <f>E60+E62</f>
        <v>184.28543999999999</v>
      </c>
      <c r="F64" s="20">
        <f>F60+F62</f>
        <v>0</v>
      </c>
      <c r="G64" s="20">
        <f>G60+G62</f>
        <v>1389.337097555348</v>
      </c>
      <c r="H64" s="20">
        <f>H60+H62</f>
        <v>6996.7898375553486</v>
      </c>
    </row>
    <row r="65" ht="12.75" customHeight="1" x14ac:dyDescent="0.2"/>
  </sheetData>
  <mergeCells count="37"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2024-02-16T06:24:25Z</dcterms:modified>
</cp:coreProperties>
</file>