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filterPrivacy="1" codeName="ЭтаКнига"/>
  <xr:revisionPtr revIDLastSave="0" documentId="13_ncr:1_{65B570D8-E613-4477-BFF5-5A9EBEB2CC72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ПС" sheetId="1" r:id="rId1"/>
    <sheet name="Лист2" sheetId="2" state="hidden" r:id="rId2"/>
  </sheets>
  <externalReferences>
    <externalReference r:id="rId3"/>
  </externalReferences>
  <definedNames>
    <definedName name="_xlnm._FilterDatabase" localSheetId="0" hidden="1">ПС!$A$6:$G$18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  <c r="F21" i="1"/>
  <c r="F22" i="1"/>
  <c r="F19" i="1"/>
  <c r="G20" i="1"/>
  <c r="G21" i="1"/>
  <c r="G22" i="1"/>
  <c r="G19" i="1"/>
  <c r="K23" i="1" l="1"/>
  <c r="I23" i="1" l="1"/>
  <c r="G23" i="1"/>
  <c r="H23" i="1"/>
  <c r="J23" i="1"/>
  <c r="F23" i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B21" i="1"/>
  <c r="C1" i="2" l="1"/>
  <c r="I1" i="2" s="1"/>
  <c r="D1" i="2"/>
  <c r="J1" i="2" s="1"/>
  <c r="C2" i="2"/>
  <c r="I2" i="2" s="1"/>
  <c r="D2" i="2"/>
  <c r="J2" i="2" s="1"/>
  <c r="C3" i="2"/>
  <c r="I3" i="2" s="1"/>
  <c r="D3" i="2"/>
  <c r="J3" i="2" s="1"/>
  <c r="B2" i="2"/>
  <c r="H2" i="2" s="1"/>
  <c r="B3" i="2"/>
  <c r="H3" i="2" s="1"/>
  <c r="B1" i="2"/>
  <c r="H1" i="2" s="1"/>
</calcChain>
</file>

<file path=xl/sharedStrings.xml><?xml version="1.0" encoding="utf-8"?>
<sst xmlns="http://schemas.openxmlformats.org/spreadsheetml/2006/main" count="62" uniqueCount="47">
  <si>
    <t>№ п/п</t>
  </si>
  <si>
    <t>Номер заключенного договора</t>
  </si>
  <si>
    <t>Дата договора</t>
  </si>
  <si>
    <t>Полное наименование контрагента</t>
  </si>
  <si>
    <t>Тип договора</t>
  </si>
  <si>
    <t>15-1-00-1-08-03-2-1070</t>
  </si>
  <si>
    <t>17-1-17-1-08-04-2-0813</t>
  </si>
  <si>
    <t>16-1-17-1-08-04-2-0961</t>
  </si>
  <si>
    <t>00-1424/2014 ПДР</t>
  </si>
  <si>
    <t>ООО "Проектное бюро "Интеллектуальная Электроэнергетика"</t>
  </si>
  <si>
    <t>ПИР</t>
  </si>
  <si>
    <t>00-0016/2017 ПИР</t>
  </si>
  <si>
    <t>ООО "Олтон +"</t>
  </si>
  <si>
    <t>00-0770/2017 ПДР</t>
  </si>
  <si>
    <t>ООО "Энергоконтроль"</t>
  </si>
  <si>
    <t>ПДР</t>
  </si>
  <si>
    <t>00-0655/2019 СМР</t>
  </si>
  <si>
    <t>СМР</t>
  </si>
  <si>
    <t>00-1131/2019 СМР</t>
  </si>
  <si>
    <t>ООО "СетьСтрой"</t>
  </si>
  <si>
    <t>00-0322/2020 ПИР</t>
  </si>
  <si>
    <t>Государственное автономное учреждение "Управление государственной экспертизы Ленинградской области"</t>
  </si>
  <si>
    <t>00-0727/2020 ПИР</t>
  </si>
  <si>
    <t>00-1139/2018 ПСТ</t>
  </si>
  <si>
    <t>00-1409/2018 ПСТ</t>
  </si>
  <si>
    <t>22-И/18-Г</t>
  </si>
  <si>
    <t>Ленмелиоводхоз Управление</t>
  </si>
  <si>
    <t>ПРЧ</t>
  </si>
  <si>
    <t>93-И/19-Г</t>
  </si>
  <si>
    <t>00-1482/2018 ПИР</t>
  </si>
  <si>
    <t>КДС Групп</t>
  </si>
  <si>
    <t>00-1229/2018 ПРЧ</t>
  </si>
  <si>
    <t>ООО "СМТТ. Высоковольтные решения"</t>
  </si>
  <si>
    <t>Проценты банка</t>
  </si>
  <si>
    <t>Строительный контроль</t>
  </si>
  <si>
    <t>Итого</t>
  </si>
  <si>
    <t>Расчет стоимости инвестиционного проекта: Всев, Стр-во ПС 110 /10кВ "Новая-4" в Бугровском СП Всеволожского района ЛО (15-1-00-1-08-03-2-1070)</t>
  </si>
  <si>
    <t>поставка</t>
  </si>
  <si>
    <t>Сумма договора с учетом всех дополнительных соглашений, руб. без НДС</t>
  </si>
  <si>
    <t xml:space="preserve">ПИР  </t>
  </si>
  <si>
    <t xml:space="preserve">Прочие    </t>
  </si>
  <si>
    <t>Сумма договора 
с учетом всех дополнительных соглашений, 
руб. с НДС</t>
  </si>
  <si>
    <t xml:space="preserve">Оборудование </t>
  </si>
  <si>
    <t>Работы, выполненные хозяйственным способом</t>
  </si>
  <si>
    <t>G_15-1-00-1-08-03-2-1070</t>
  </si>
  <si>
    <t>Начало строительства 2015г., окончание 2025г.</t>
  </si>
  <si>
    <t xml:space="preserve">Идентификатор инвестиционного проекта: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</si>
</sst>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2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2" fillId="0" borderId="0"/>
    <xf numFmtId="43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2" fillId="0" borderId="0" applyFont="0" applyFill="0" applyBorder="0" applyAlignment="0" applyProtection="0"/>
  </cellStyleXfs>
  <cellXfs count="36">
    <xf numFmtId="0" fontId="0" fillId="0" borderId="0" xfId="0"/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/>
    </xf>
    <xf numFmtId="4" fontId="0" fillId="0" borderId="0" xfId="0" applyNumberFormat="1"/>
    <xf numFmtId="4" fontId="3" fillId="2" borderId="1" xfId="5" applyNumberFormat="1" applyFont="1" applyFill="1" applyBorder="1"/>
    <xf numFmtId="0" fontId="7" fillId="0" borderId="0" xfId="0" applyFont="1" applyFill="1"/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4" fillId="0" borderId="0" xfId="0" applyFont="1" applyFill="1"/>
    <xf numFmtId="0" fontId="4" fillId="0" borderId="1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1" fontId="4" fillId="0" borderId="1" xfId="0" applyNumberFormat="1" applyFont="1" applyFill="1" applyBorder="1" applyAlignment="1">
      <alignment horizontal="center" vertical="center"/>
    </xf>
    <xf numFmtId="1" fontId="7" fillId="0" borderId="0" xfId="0" applyNumberFormat="1" applyFont="1" applyFill="1"/>
    <xf numFmtId="4" fontId="4" fillId="0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top"/>
    </xf>
    <xf numFmtId="0" fontId="10" fillId="0" borderId="0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/>
    <xf numFmtId="0" fontId="11" fillId="0" borderId="0" xfId="0" applyFont="1" applyAlignment="1">
      <alignment vertical="top"/>
    </xf>
    <xf numFmtId="4" fontId="4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" fontId="7" fillId="0" borderId="0" xfId="0" applyNumberFormat="1" applyFont="1" applyFill="1"/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/>
    </xf>
    <xf numFmtId="1" fontId="5" fillId="0" borderId="3" xfId="0" applyNumberFormat="1" applyFont="1" applyFill="1" applyBorder="1" applyAlignment="1">
      <alignment horizontal="center" vertical="center"/>
    </xf>
    <xf numFmtId="43" fontId="7" fillId="0" borderId="0" xfId="14" applyFont="1" applyFill="1"/>
  </cellXfs>
  <cellStyles count="15">
    <cellStyle name="Обычный" xfId="0" builtinId="0"/>
    <cellStyle name="Обычный 2" xfId="4" xr:uid="{DB17E54B-30BF-4F77-870F-1BC8C04EEF7E}"/>
    <cellStyle name="Обычный 3" xfId="5" xr:uid="{B3241A88-F210-454B-B2DB-1B327724F414}"/>
    <cellStyle name="Обычный 4" xfId="2" xr:uid="{00000000-0005-0000-0000-00002F000000}"/>
    <cellStyle name="Обычный 5" xfId="8" xr:uid="{00000000-0005-0000-0000-000035000000}"/>
    <cellStyle name="Обычный 6" xfId="1" xr:uid="{00000000-0005-0000-0000-00002F000000}"/>
    <cellStyle name="Обычный 7" xfId="12" xr:uid="{00000000-0005-0000-0000-00003A000000}"/>
    <cellStyle name="Процентный 2" xfId="7" xr:uid="{00000000-0005-0000-0000-000032000000}"/>
    <cellStyle name="Процентный 3" xfId="11" xr:uid="{00000000-0005-0000-0000-000036000000}"/>
    <cellStyle name="Процентный 4" xfId="13" xr:uid="{00000000-0005-0000-0000-00003C000000}"/>
    <cellStyle name="Финансовый" xfId="14" builtinId="3"/>
    <cellStyle name="Финансовый 2" xfId="6" xr:uid="{B02EAB90-15F0-48D7-8008-A8AF9F533569}"/>
    <cellStyle name="Финансовый 2 2" xfId="10" xr:uid="{B02EAB90-15F0-48D7-8008-A8AF9F533569}"/>
    <cellStyle name="Финансовый 3" xfId="3" xr:uid="{00000000-0005-0000-0000-000033000000}"/>
    <cellStyle name="Финансовый 4" xfId="9" xr:uid="{00000000-0005-0000-0000-00003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gadin/AppData/Local/Microsoft/Windows/INetCache/Content.Outlook/WRO80YMG/&#1087;&#1088;&#1080;&#1084;&#1077;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</sheetNames>
    <sheetDataSet>
      <sheetData sheetId="0" refreshError="1">
        <row r="3">
          <cell r="B3" t="str">
            <v xml:space="preserve">Идентификатор инвестиционного проекта: </v>
          </cell>
        </row>
        <row r="20">
          <cell r="B20" t="str">
            <v>Содержание службы Заказчика-застройщика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O23"/>
  <sheetViews>
    <sheetView tabSelected="1" workbookViewId="0">
      <pane xSplit="2" ySplit="5" topLeftCell="C6" activePane="bottomRight" state="frozen"/>
      <selection pane="topRight" activeCell="G1" sqref="G1"/>
      <selection pane="bottomLeft" activeCell="A4" sqref="A4"/>
      <selection pane="bottomRight" activeCell="B1" sqref="B1"/>
    </sheetView>
  </sheetViews>
  <sheetFormatPr defaultRowHeight="15" x14ac:dyDescent="0.25"/>
  <cols>
    <col min="1" max="1" width="9.140625" style="17"/>
    <col min="2" max="2" width="49.7109375" style="14" customWidth="1"/>
    <col min="3" max="3" width="25.5703125" style="7" customWidth="1"/>
    <col min="4" max="4" width="12.28515625" style="7" customWidth="1"/>
    <col min="5" max="5" width="12.85546875" style="7" customWidth="1"/>
    <col min="6" max="6" width="21" style="7" customWidth="1"/>
    <col min="7" max="7" width="19.28515625" style="7" customWidth="1"/>
    <col min="8" max="11" width="19.7109375" style="19" customWidth="1"/>
    <col min="12" max="12" width="15.5703125" style="7" bestFit="1" customWidth="1"/>
    <col min="13" max="14" width="9.140625" style="7"/>
    <col min="15" max="15" width="12.42578125" style="7" bestFit="1" customWidth="1"/>
    <col min="16" max="16384" width="9.140625" style="7"/>
  </cols>
  <sheetData>
    <row r="1" spans="1:15" s="23" customFormat="1" ht="23.25" customHeight="1" x14ac:dyDescent="0.2">
      <c r="A1" s="22" t="s">
        <v>36</v>
      </c>
      <c r="H1" s="24"/>
      <c r="I1" s="24"/>
      <c r="J1" s="24"/>
      <c r="K1" s="24"/>
    </row>
    <row r="2" spans="1:15" s="12" customFormat="1" ht="21.75" customHeight="1" x14ac:dyDescent="0.25">
      <c r="A2" s="15" t="s">
        <v>46</v>
      </c>
      <c r="C2" s="12" t="s">
        <v>44</v>
      </c>
    </row>
    <row r="3" spans="1:15" s="12" customFormat="1" ht="21.75" customHeight="1" x14ac:dyDescent="0.25">
      <c r="A3" s="15" t="s">
        <v>45</v>
      </c>
      <c r="H3" s="20"/>
      <c r="I3" s="20"/>
      <c r="J3" s="20"/>
      <c r="K3" s="20"/>
    </row>
    <row r="4" spans="1:15" s="12" customFormat="1" ht="46.5" customHeight="1" x14ac:dyDescent="0.25">
      <c r="A4" s="33" t="s">
        <v>0</v>
      </c>
      <c r="B4" s="30" t="s">
        <v>3</v>
      </c>
      <c r="C4" s="30" t="s">
        <v>1</v>
      </c>
      <c r="D4" s="30" t="s">
        <v>2</v>
      </c>
      <c r="E4" s="30" t="s">
        <v>4</v>
      </c>
      <c r="F4" s="30" t="s">
        <v>41</v>
      </c>
      <c r="G4" s="32" t="s">
        <v>38</v>
      </c>
      <c r="H4" s="32"/>
      <c r="I4" s="32"/>
      <c r="J4" s="32"/>
      <c r="K4" s="32"/>
    </row>
    <row r="5" spans="1:15" ht="22.5" customHeight="1" x14ac:dyDescent="0.25">
      <c r="A5" s="34"/>
      <c r="B5" s="31"/>
      <c r="C5" s="31"/>
      <c r="D5" s="31"/>
      <c r="E5" s="31"/>
      <c r="F5" s="31"/>
      <c r="G5" s="3" t="s">
        <v>35</v>
      </c>
      <c r="H5" s="21" t="s">
        <v>39</v>
      </c>
      <c r="I5" s="21" t="s">
        <v>17</v>
      </c>
      <c r="J5" s="21" t="s">
        <v>42</v>
      </c>
      <c r="K5" s="21" t="s">
        <v>40</v>
      </c>
    </row>
    <row r="6" spans="1:15" ht="30" x14ac:dyDescent="0.25">
      <c r="A6" s="16">
        <v>1</v>
      </c>
      <c r="B6" s="1" t="s">
        <v>9</v>
      </c>
      <c r="C6" s="3" t="s">
        <v>8</v>
      </c>
      <c r="D6" s="4">
        <v>41838</v>
      </c>
      <c r="E6" s="2" t="s">
        <v>10</v>
      </c>
      <c r="F6" s="18">
        <v>1750000</v>
      </c>
      <c r="G6" s="25">
        <v>1483050.8474576273</v>
      </c>
      <c r="H6" s="25">
        <v>1483050.8474576273</v>
      </c>
      <c r="I6" s="25"/>
      <c r="J6" s="25"/>
      <c r="K6" s="25"/>
    </row>
    <row r="7" spans="1:15" x14ac:dyDescent="0.25">
      <c r="A7" s="16">
        <f>A6+1</f>
        <v>2</v>
      </c>
      <c r="B7" s="13" t="s">
        <v>12</v>
      </c>
      <c r="C7" s="2" t="s">
        <v>11</v>
      </c>
      <c r="D7" s="4">
        <v>42748</v>
      </c>
      <c r="E7" s="27" t="s">
        <v>10</v>
      </c>
      <c r="F7" s="25">
        <v>19485388.879999999</v>
      </c>
      <c r="G7" s="25">
        <v>16328535.33</v>
      </c>
      <c r="H7" s="25">
        <v>16328535.33</v>
      </c>
      <c r="I7" s="25"/>
      <c r="J7" s="25"/>
      <c r="K7" s="25"/>
      <c r="L7" s="35"/>
    </row>
    <row r="8" spans="1:15" x14ac:dyDescent="0.25">
      <c r="A8" s="16">
        <f t="shared" ref="A8:A23" si="0">A7+1</f>
        <v>3</v>
      </c>
      <c r="B8" s="13" t="s">
        <v>14</v>
      </c>
      <c r="C8" s="2" t="s">
        <v>13</v>
      </c>
      <c r="D8" s="4">
        <v>42934</v>
      </c>
      <c r="E8" s="27" t="s">
        <v>15</v>
      </c>
      <c r="F8" s="25">
        <v>2362157.1</v>
      </c>
      <c r="G8" s="25">
        <v>2001828.0508474577</v>
      </c>
      <c r="H8" s="25">
        <v>2001828.0508474577</v>
      </c>
      <c r="I8" s="25"/>
      <c r="J8" s="25"/>
      <c r="K8" s="25"/>
      <c r="L8" s="35"/>
    </row>
    <row r="9" spans="1:15" x14ac:dyDescent="0.25">
      <c r="A9" s="16">
        <f t="shared" si="0"/>
        <v>4</v>
      </c>
      <c r="B9" s="13" t="s">
        <v>14</v>
      </c>
      <c r="C9" s="2" t="s">
        <v>16</v>
      </c>
      <c r="D9" s="4">
        <v>43643</v>
      </c>
      <c r="E9" s="27" t="s">
        <v>17</v>
      </c>
      <c r="F9" s="25">
        <v>312683617.69999999</v>
      </c>
      <c r="G9" s="25">
        <v>260569681.41666666</v>
      </c>
      <c r="H9" s="25"/>
      <c r="I9" s="25">
        <v>222503938</v>
      </c>
      <c r="J9" s="25">
        <v>26497597.760000002</v>
      </c>
      <c r="K9" s="25">
        <v>11568145.66</v>
      </c>
    </row>
    <row r="10" spans="1:15" x14ac:dyDescent="0.25">
      <c r="A10" s="16">
        <f t="shared" si="0"/>
        <v>5</v>
      </c>
      <c r="B10" s="13" t="s">
        <v>19</v>
      </c>
      <c r="C10" s="2" t="s">
        <v>18</v>
      </c>
      <c r="D10" s="4">
        <v>43780</v>
      </c>
      <c r="E10" s="27" t="s">
        <v>17</v>
      </c>
      <c r="F10" s="25">
        <v>4547280</v>
      </c>
      <c r="G10" s="25">
        <v>3789400</v>
      </c>
      <c r="H10" s="25"/>
      <c r="I10" s="25">
        <v>3789400</v>
      </c>
      <c r="J10" s="25"/>
      <c r="K10" s="25"/>
    </row>
    <row r="11" spans="1:15" ht="45" x14ac:dyDescent="0.25">
      <c r="A11" s="16">
        <f t="shared" si="0"/>
        <v>6</v>
      </c>
      <c r="B11" s="1" t="s">
        <v>21</v>
      </c>
      <c r="C11" s="2" t="s">
        <v>20</v>
      </c>
      <c r="D11" s="4">
        <v>43970</v>
      </c>
      <c r="E11" s="27" t="s">
        <v>10</v>
      </c>
      <c r="F11" s="25">
        <v>1683273.05</v>
      </c>
      <c r="G11" s="25">
        <v>1402727.54</v>
      </c>
      <c r="H11" s="25">
        <v>1402727.54</v>
      </c>
      <c r="I11" s="25"/>
      <c r="J11" s="25"/>
      <c r="K11" s="25"/>
      <c r="O11" s="29"/>
    </row>
    <row r="12" spans="1:15" ht="45" x14ac:dyDescent="0.25">
      <c r="A12" s="16">
        <f t="shared" si="0"/>
        <v>7</v>
      </c>
      <c r="B12" s="1" t="s">
        <v>21</v>
      </c>
      <c r="C12" s="2" t="s">
        <v>22</v>
      </c>
      <c r="D12" s="4">
        <v>44159</v>
      </c>
      <c r="E12" s="27" t="s">
        <v>10</v>
      </c>
      <c r="F12" s="25">
        <v>407506.64</v>
      </c>
      <c r="G12" s="25">
        <v>339588.87</v>
      </c>
      <c r="H12" s="25">
        <v>339588.87</v>
      </c>
      <c r="I12" s="25"/>
      <c r="J12" s="25"/>
      <c r="K12" s="25"/>
    </row>
    <row r="13" spans="1:15" x14ac:dyDescent="0.25">
      <c r="A13" s="16">
        <f t="shared" si="0"/>
        <v>8</v>
      </c>
      <c r="B13" s="1" t="s">
        <v>14</v>
      </c>
      <c r="C13" s="2" t="s">
        <v>23</v>
      </c>
      <c r="D13" s="4">
        <v>43371</v>
      </c>
      <c r="E13" s="27" t="s">
        <v>37</v>
      </c>
      <c r="F13" s="25">
        <v>91532600</v>
      </c>
      <c r="G13" s="25">
        <v>77570000</v>
      </c>
      <c r="H13" s="25"/>
      <c r="I13" s="25"/>
      <c r="J13" s="25">
        <v>77570000</v>
      </c>
      <c r="K13" s="25"/>
    </row>
    <row r="14" spans="1:15" x14ac:dyDescent="0.25">
      <c r="A14" s="16">
        <f t="shared" si="0"/>
        <v>9</v>
      </c>
      <c r="B14" s="1" t="s">
        <v>14</v>
      </c>
      <c r="C14" s="2" t="s">
        <v>24</v>
      </c>
      <c r="D14" s="4">
        <v>43444</v>
      </c>
      <c r="E14" s="27" t="s">
        <v>37</v>
      </c>
      <c r="F14" s="25">
        <v>245000000</v>
      </c>
      <c r="G14" s="25">
        <v>205376666.67000002</v>
      </c>
      <c r="H14" s="25"/>
      <c r="I14" s="25"/>
      <c r="J14" s="25">
        <v>205376666.67000002</v>
      </c>
      <c r="K14" s="25"/>
    </row>
    <row r="15" spans="1:15" x14ac:dyDescent="0.25">
      <c r="A15" s="16">
        <f t="shared" si="0"/>
        <v>10</v>
      </c>
      <c r="B15" s="1" t="s">
        <v>26</v>
      </c>
      <c r="C15" s="2" t="s">
        <v>25</v>
      </c>
      <c r="D15" s="4">
        <v>43133</v>
      </c>
      <c r="E15" s="27" t="s">
        <v>27</v>
      </c>
      <c r="F15" s="25">
        <v>37900.800000000003</v>
      </c>
      <c r="G15" s="25">
        <v>37900.800000000003</v>
      </c>
      <c r="H15" s="25"/>
      <c r="I15" s="25"/>
      <c r="J15" s="25"/>
      <c r="K15" s="25">
        <v>37900.800000000003</v>
      </c>
    </row>
    <row r="16" spans="1:15" x14ac:dyDescent="0.25">
      <c r="A16" s="16">
        <f t="shared" si="0"/>
        <v>11</v>
      </c>
      <c r="B16" s="1" t="s">
        <v>26</v>
      </c>
      <c r="C16" s="2" t="s">
        <v>28</v>
      </c>
      <c r="D16" s="4">
        <v>43613</v>
      </c>
      <c r="E16" s="27" t="s">
        <v>15</v>
      </c>
      <c r="F16" s="25">
        <v>16380</v>
      </c>
      <c r="G16" s="25">
        <v>16380</v>
      </c>
      <c r="H16" s="25"/>
      <c r="I16" s="25"/>
      <c r="J16" s="25"/>
      <c r="K16" s="25">
        <v>16380</v>
      </c>
    </row>
    <row r="17" spans="1:12" x14ac:dyDescent="0.25">
      <c r="A17" s="16">
        <f t="shared" si="0"/>
        <v>12</v>
      </c>
      <c r="B17" s="1" t="s">
        <v>30</v>
      </c>
      <c r="C17" s="2" t="s">
        <v>29</v>
      </c>
      <c r="D17" s="4">
        <v>43461</v>
      </c>
      <c r="E17" s="27" t="s">
        <v>10</v>
      </c>
      <c r="F17" s="25">
        <v>80000</v>
      </c>
      <c r="G17" s="25">
        <v>67796.61</v>
      </c>
      <c r="H17" s="25"/>
      <c r="I17" s="25"/>
      <c r="J17" s="25"/>
      <c r="K17" s="25">
        <v>67796.61</v>
      </c>
    </row>
    <row r="18" spans="1:12" x14ac:dyDescent="0.25">
      <c r="A18" s="16">
        <f t="shared" si="0"/>
        <v>13</v>
      </c>
      <c r="B18" s="1" t="s">
        <v>32</v>
      </c>
      <c r="C18" s="2" t="s">
        <v>31</v>
      </c>
      <c r="D18" s="4">
        <v>43377</v>
      </c>
      <c r="E18" s="27" t="s">
        <v>27</v>
      </c>
      <c r="F18" s="25">
        <v>948715.24</v>
      </c>
      <c r="G18" s="25">
        <v>792564.32999999984</v>
      </c>
      <c r="H18" s="25"/>
      <c r="I18" s="25"/>
      <c r="J18" s="25"/>
      <c r="K18" s="25">
        <v>792564.32999999984</v>
      </c>
    </row>
    <row r="19" spans="1:12" ht="24.75" customHeight="1" x14ac:dyDescent="0.25">
      <c r="A19" s="16">
        <f t="shared" si="0"/>
        <v>14</v>
      </c>
      <c r="B19" s="1" t="s">
        <v>43</v>
      </c>
      <c r="C19" s="2"/>
      <c r="D19" s="4"/>
      <c r="E19" s="27"/>
      <c r="F19" s="25">
        <f>G19</f>
        <v>171338.71</v>
      </c>
      <c r="G19" s="25">
        <f>K19</f>
        <v>171338.71</v>
      </c>
      <c r="H19" s="25"/>
      <c r="I19" s="25"/>
      <c r="J19" s="25"/>
      <c r="K19" s="25">
        <v>171338.71</v>
      </c>
    </row>
    <row r="20" spans="1:12" ht="24.75" customHeight="1" x14ac:dyDescent="0.25">
      <c r="A20" s="16">
        <f t="shared" si="0"/>
        <v>15</v>
      </c>
      <c r="B20" s="1" t="s">
        <v>34</v>
      </c>
      <c r="C20" s="2"/>
      <c r="D20" s="4"/>
      <c r="E20" s="27"/>
      <c r="F20" s="25">
        <f t="shared" ref="F20:F22" si="1">G20</f>
        <v>29292.44</v>
      </c>
      <c r="G20" s="25">
        <f t="shared" ref="G20:G22" si="2">K20</f>
        <v>29292.44</v>
      </c>
      <c r="H20" s="25"/>
      <c r="I20" s="25"/>
      <c r="J20" s="25"/>
      <c r="K20" s="25">
        <v>29292.44</v>
      </c>
    </row>
    <row r="21" spans="1:12" ht="23.25" customHeight="1" x14ac:dyDescent="0.25">
      <c r="A21" s="16">
        <f t="shared" si="0"/>
        <v>16</v>
      </c>
      <c r="B21" s="1" t="str">
        <f>'[1]1'!$B$20</f>
        <v>Содержание службы Заказчика-застройщика</v>
      </c>
      <c r="C21" s="2"/>
      <c r="D21" s="4"/>
      <c r="E21" s="27"/>
      <c r="F21" s="25">
        <f t="shared" si="1"/>
        <v>10203460.58</v>
      </c>
      <c r="G21" s="25">
        <f t="shared" si="2"/>
        <v>10203460.58</v>
      </c>
      <c r="H21" s="25"/>
      <c r="I21" s="25"/>
      <c r="J21" s="25"/>
      <c r="K21" s="25">
        <v>10203460.58</v>
      </c>
    </row>
    <row r="22" spans="1:12" ht="22.5" customHeight="1" x14ac:dyDescent="0.25">
      <c r="A22" s="16">
        <f t="shared" si="0"/>
        <v>17</v>
      </c>
      <c r="B22" s="1" t="s">
        <v>33</v>
      </c>
      <c r="C22" s="2"/>
      <c r="D22" s="4"/>
      <c r="E22" s="27"/>
      <c r="F22" s="25">
        <f t="shared" si="1"/>
        <v>118410087.58</v>
      </c>
      <c r="G22" s="25">
        <f t="shared" si="2"/>
        <v>118410087.58</v>
      </c>
      <c r="H22" s="25"/>
      <c r="I22" s="25"/>
      <c r="J22" s="25"/>
      <c r="K22" s="25">
        <v>118410087.58</v>
      </c>
    </row>
    <row r="23" spans="1:12" s="11" customFormat="1" ht="20.25" customHeight="1" x14ac:dyDescent="0.25">
      <c r="A23" s="16">
        <f t="shared" si="0"/>
        <v>18</v>
      </c>
      <c r="B23" s="8" t="s">
        <v>35</v>
      </c>
      <c r="C23" s="9"/>
      <c r="D23" s="10"/>
      <c r="E23" s="28"/>
      <c r="F23" s="26">
        <f>SUM(F6:F22)</f>
        <v>809348998.72000015</v>
      </c>
      <c r="G23" s="26">
        <f t="shared" ref="G23:J23" si="3">SUM(G6:G22)</f>
        <v>698590299.77497196</v>
      </c>
      <c r="H23" s="26">
        <f t="shared" si="3"/>
        <v>21555730.638305087</v>
      </c>
      <c r="I23" s="26">
        <f t="shared" si="3"/>
        <v>226293338</v>
      </c>
      <c r="J23" s="26">
        <f t="shared" si="3"/>
        <v>309444264.43000001</v>
      </c>
      <c r="K23" s="26">
        <f>SUM(K6:K22)</f>
        <v>141296966.71000001</v>
      </c>
      <c r="L23" s="7"/>
    </row>
  </sheetData>
  <mergeCells count="7">
    <mergeCell ref="F4:F5"/>
    <mergeCell ref="G4:K4"/>
    <mergeCell ref="A4:A5"/>
    <mergeCell ref="B4:B5"/>
    <mergeCell ref="C4:C5"/>
    <mergeCell ref="D4:D5"/>
    <mergeCell ref="E4: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A80AE-7A15-4CB9-AC03-F25CE787857C}">
  <sheetPr codeName="Лист3"/>
  <dimension ref="A1:J3"/>
  <sheetViews>
    <sheetView workbookViewId="0">
      <selection activeCell="I16" sqref="I16"/>
    </sheetView>
  </sheetViews>
  <sheetFormatPr defaultRowHeight="15" x14ac:dyDescent="0.25"/>
  <cols>
    <col min="1" max="1" width="21.42578125" bestFit="1" customWidth="1"/>
    <col min="2" max="7" width="13.5703125" bestFit="1" customWidth="1"/>
  </cols>
  <sheetData>
    <row r="1" spans="1:10" x14ac:dyDescent="0.25">
      <c r="A1" s="2" t="s">
        <v>5</v>
      </c>
      <c r="B1" s="5" t="e">
        <f>SUMIFS(ПС!F:F,ПС!#REF!,$A1)</f>
        <v>#REF!</v>
      </c>
      <c r="C1" s="5" t="e">
        <f>SUMIFS(ПС!#REF!,ПС!#REF!,$A1)</f>
        <v>#REF!</v>
      </c>
      <c r="D1" s="5" t="e">
        <f>SUMIFS(ПС!#REF!,ПС!#REF!,$A1)</f>
        <v>#REF!</v>
      </c>
      <c r="E1" s="6">
        <v>680534819.40999997</v>
      </c>
      <c r="F1" s="6">
        <v>657335831.68999994</v>
      </c>
      <c r="G1" s="6">
        <v>550437599.50830519</v>
      </c>
      <c r="H1" t="e">
        <f>B1=E1</f>
        <v>#REF!</v>
      </c>
      <c r="I1" t="e">
        <f t="shared" ref="I1:I3" si="0">C1=F1</f>
        <v>#REF!</v>
      </c>
      <c r="J1" t="e">
        <f t="shared" ref="J1:J3" si="1">D1=G1</f>
        <v>#REF!</v>
      </c>
    </row>
    <row r="2" spans="1:10" x14ac:dyDescent="0.25">
      <c r="A2" s="2" t="s">
        <v>6</v>
      </c>
      <c r="B2" s="5" t="e">
        <f>SUMIFS(ПС!F:F,ПС!#REF!,$A2)</f>
        <v>#REF!</v>
      </c>
      <c r="C2" s="5" t="e">
        <f>SUMIFS(ПС!#REF!,ПС!#REF!,$A2)</f>
        <v>#REF!</v>
      </c>
      <c r="D2" s="5" t="e">
        <f>SUMIFS(ПС!#REF!,ПС!#REF!,$A2)</f>
        <v>#REF!</v>
      </c>
      <c r="E2" s="6">
        <v>232443953.94399998</v>
      </c>
      <c r="F2" s="6">
        <v>229249337.67399997</v>
      </c>
      <c r="G2" s="6">
        <v>191162470.6271469</v>
      </c>
      <c r="H2" t="e">
        <f t="shared" ref="H2:H3" si="2">B2=E2</f>
        <v>#REF!</v>
      </c>
      <c r="I2" t="e">
        <f t="shared" si="0"/>
        <v>#REF!</v>
      </c>
      <c r="J2" t="e">
        <f t="shared" si="1"/>
        <v>#REF!</v>
      </c>
    </row>
    <row r="3" spans="1:10" x14ac:dyDescent="0.25">
      <c r="A3" s="2" t="s">
        <v>7</v>
      </c>
      <c r="B3" s="5" t="e">
        <f>SUMIFS(ПС!F:F,ПС!#REF!,$A3)</f>
        <v>#REF!</v>
      </c>
      <c r="C3" s="5" t="e">
        <f>SUMIFS(ПС!#REF!,ПС!#REF!,$A3)</f>
        <v>#REF!</v>
      </c>
      <c r="D3" s="5" t="e">
        <f>SUMIFS(ПС!#REF!,ПС!#REF!,$A3)</f>
        <v>#REF!</v>
      </c>
      <c r="E3" s="6">
        <v>88183700.251999989</v>
      </c>
      <c r="F3" s="6">
        <v>62716143.171999998</v>
      </c>
      <c r="G3" s="6">
        <v>52332600.700254239</v>
      </c>
      <c r="H3" t="e">
        <f t="shared" si="2"/>
        <v>#REF!</v>
      </c>
      <c r="I3" t="e">
        <f t="shared" si="0"/>
        <v>#REF!</v>
      </c>
      <c r="J3" t="e">
        <f t="shared" si="1"/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ПС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2024-03-28T13:27:02Z</dcterms:modified>
</cp:coreProperties>
</file>