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1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C:\Users\semiryagina-sa\Desktop\Сбор_паспортов\Карты-схемы_Формы_20_Обоснование_стоимости\J_18-1-08-1-08-03-2-1171\"/>
    </mc:Choice>
  </mc:AlternateContent>
  <xr:revisionPtr revIDLastSave="0" documentId="13_ncr:1_{A26BDEB6-5DB9-4C14-B616-C34B95B70C3C}" xr6:coauthVersionLast="36" xr6:coauthVersionMax="36" xr10:uidLastSave="{00000000-0000-0000-0000-000000000000}"/>
  <bookViews>
    <workbookView xWindow="0" yWindow="0" windowWidth="20460" windowHeight="3348" activeTab="1" xr2:uid="{00000000-000D-0000-FFFF-FFFF00000000}"/>
  </bookViews>
  <sheets>
    <sheet name="18-1-08-1-08-03-2-1171" sheetId="1" r:id="rId1"/>
    <sheet name="T6" sheetId="2" r:id="rId2"/>
  </sheets>
  <definedNames>
    <definedName name="_xlnm.Print_Area" localSheetId="1">'T6'!$A$1:$D$20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D4" i="2"/>
  <c r="D5" i="2" s="1"/>
  <c r="D8" i="2" s="1"/>
  <c r="D6" i="2" s="1"/>
  <c r="D18" i="2" s="1"/>
  <c r="D20" i="2" s="1"/>
  <c r="R36" i="1" l="1"/>
  <c r="R35" i="1"/>
  <c r="R34" i="1"/>
  <c r="R33" i="1"/>
  <c r="R31" i="1"/>
  <c r="R29" i="1"/>
  <c r="R28" i="1"/>
  <c r="R27" i="1"/>
  <c r="R26" i="1"/>
  <c r="R25" i="1"/>
  <c r="R24" i="1"/>
  <c r="R23" i="1"/>
  <c r="R22" i="1"/>
  <c r="R21" i="1"/>
  <c r="R20" i="1"/>
  <c r="R19" i="1"/>
  <c r="R17" i="1"/>
  <c r="R37" i="1" l="1"/>
</calcChain>
</file>

<file path=xl/sharedStrings.xml><?xml version="1.0" encoding="utf-8"?>
<sst xmlns="http://schemas.openxmlformats.org/spreadsheetml/2006/main" count="407" uniqueCount="125">
  <si>
    <t>к приказу Минэнерго России</t>
  </si>
  <si>
    <t xml:space="preserve">Технические характеристики (параметры) инвестиционного проекта </t>
  </si>
  <si>
    <t>Объем финансовых потребностей на реализацию инвестиционного проекта</t>
  </si>
  <si>
    <t>Напряжение, кВ</t>
  </si>
  <si>
    <t>Технические характеристики</t>
  </si>
  <si>
    <t>Количество</t>
  </si>
  <si>
    <t>Номер расценки</t>
  </si>
  <si>
    <t xml:space="preserve">Укрупненный норматив цены,  тыс рублей (без НДС) </t>
  </si>
  <si>
    <t>Коэффициент перехода от базовых нормативов к территориальному уровню нормативов</t>
  </si>
  <si>
    <t>Величина затрат, тыс рублей (без НДС)</t>
  </si>
  <si>
    <t>1 ед.</t>
  </si>
  <si>
    <t>1 ячейка</t>
  </si>
  <si>
    <t>В8-01</t>
  </si>
  <si>
    <t>1 объект</t>
  </si>
  <si>
    <t>П6-06</t>
  </si>
  <si>
    <t>нд</t>
  </si>
  <si>
    <t>Приложение  № __</t>
  </si>
  <si>
    <t>от «__» _____ 2016 г. №___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</si>
  <si>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</si>
  <si>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>№ п/п</t>
  </si>
  <si>
    <t>Наименование</t>
  </si>
  <si>
    <t>План</t>
  </si>
  <si>
    <t>Предложение по корректировке утвержденного плана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</si>
  <si>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</si>
  <si>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Единицы измерения</t>
  </si>
  <si>
    <t>Укрупненный норматив цены, тыс рублей (без НДС)</t>
  </si>
  <si>
    <t xml:space="preserve">Комплектные трансформаторные подстанции </t>
  </si>
  <si>
    <t>1.1</t>
  </si>
  <si>
    <t>Здание РП (СП,РТП,ТП) (тыс.руб.). РП (СП,РТП) на 7 ячеек выкл-лей или ТП (РТП) с одним тр-ром</t>
  </si>
  <si>
    <t>6-20</t>
  </si>
  <si>
    <t>Э4-01</t>
  </si>
  <si>
    <t>Трансформатор</t>
  </si>
  <si>
    <t>2.1</t>
  </si>
  <si>
    <t xml:space="preserve">Ячейка трансформатора </t>
  </si>
  <si>
    <t>6-35</t>
  </si>
  <si>
    <t>2.2</t>
  </si>
  <si>
    <t>мощность 100 кВА</t>
  </si>
  <si>
    <t>Т5-10-1</t>
  </si>
  <si>
    <t>2.3</t>
  </si>
  <si>
    <t>мощность 160 кВА</t>
  </si>
  <si>
    <t>Т5-11-1</t>
  </si>
  <si>
    <t>2.4</t>
  </si>
  <si>
    <t>мощность 250 кВА</t>
  </si>
  <si>
    <t>Т5-12-1</t>
  </si>
  <si>
    <t>2.5</t>
  </si>
  <si>
    <t>мощность 300 кВА</t>
  </si>
  <si>
    <t>Т5-13-1</t>
  </si>
  <si>
    <t>2.6</t>
  </si>
  <si>
    <t>мощность 400 кВА</t>
  </si>
  <si>
    <t>Т5-14-1</t>
  </si>
  <si>
    <t>2.7</t>
  </si>
  <si>
    <t>мощность 500 кВА</t>
  </si>
  <si>
    <t>Т5-15-1</t>
  </si>
  <si>
    <t>2.8</t>
  </si>
  <si>
    <t>мощность 600 кВА</t>
  </si>
  <si>
    <t>Т5-16-1</t>
  </si>
  <si>
    <t>2.9</t>
  </si>
  <si>
    <t>мощность 630 кВА</t>
  </si>
  <si>
    <t>Т5-17-1</t>
  </si>
  <si>
    <t>2.10</t>
  </si>
  <si>
    <t>мощность 1000 кВА</t>
  </si>
  <si>
    <t>Т5-19-1</t>
  </si>
  <si>
    <t>2.11</t>
  </si>
  <si>
    <t>мощность 1250 кВА</t>
  </si>
  <si>
    <t>Выключатель</t>
  </si>
  <si>
    <t>3.1</t>
  </si>
  <si>
    <t>Ячейки выключателя РП (СП,ТП,РТП)</t>
  </si>
  <si>
    <t>4.1</t>
  </si>
  <si>
    <t>Проектирование</t>
  </si>
  <si>
    <t xml:space="preserve">Проектно-изыскательские работы </t>
  </si>
  <si>
    <t>Затраты по УНЦ
от 1,1 до 5,9 млн. руб</t>
  </si>
  <si>
    <t>Затраты по УНЦ
от 6 до 10,9 млн. руб</t>
  </si>
  <si>
    <t>П6-07</t>
  </si>
  <si>
    <t>Итого объем финансовых потребностей,                 тыс рублей (без НДС)</t>
  </si>
  <si>
    <t>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</si>
  <si>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Наименование показателя</t>
  </si>
  <si>
    <t>1</t>
  </si>
  <si>
    <t>Итого объем финансовых потребностей, в ценах, в которых рассчитаны укрупненные нормативы цены (без НДС)</t>
  </si>
  <si>
    <t>2</t>
  </si>
  <si>
    <t>НДС (20%)</t>
  </si>
  <si>
    <t>3</t>
  </si>
  <si>
    <t>Итого объем финансовых потребностей ОФПУНЦd, определенный в текущих ценах (с НДС)</t>
  </si>
  <si>
    <t>4</t>
  </si>
  <si>
    <t>Объем финансовых потребностей ОФППРУНЦ (в прогнозных ценах с НДС)</t>
  </si>
  <si>
    <t>5</t>
  </si>
  <si>
    <t xml:space="preserve">Фактический объем финансирования инвестиций по инвестиционному проекту Фd на 01.01.2018 (с НДС) </t>
  </si>
  <si>
    <t>6</t>
  </si>
  <si>
    <t xml:space="preserve">Объем финансовых потребностей DОФПУНЦd  (с НДС) </t>
  </si>
  <si>
    <t>7</t>
  </si>
  <si>
    <t>Объем финансирования инвестиций по инвестиционному проекту ОФПРвсего (в прогнозных ценах с НДС), в том числе:</t>
  </si>
  <si>
    <t>7.1</t>
  </si>
  <si>
    <t>2018 г.</t>
  </si>
  <si>
    <t>7.2</t>
  </si>
  <si>
    <t>2019 г.</t>
  </si>
  <si>
    <t>7.3</t>
  </si>
  <si>
    <t>2020 г.</t>
  </si>
  <si>
    <t>7.4</t>
  </si>
  <si>
    <t>2021 г.</t>
  </si>
  <si>
    <t>7.5</t>
  </si>
  <si>
    <t>2022 г.</t>
  </si>
  <si>
    <t>7.6</t>
  </si>
  <si>
    <t>2023 г.</t>
  </si>
  <si>
    <t>7.7</t>
  </si>
  <si>
    <t>2024 г.</t>
  </si>
  <si>
    <t>7.8</t>
  </si>
  <si>
    <t>2025 г.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</si>
  <si>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</si>
  <si>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</si>
  <si>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</si>
  <si>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 xml:space="preserve">Таблица 3. Строительство 2БКТП, РТП </t>
  </si>
  <si>
    <t>Тип - блочный (2БКТП, РТП)</t>
  </si>
  <si>
    <t>мощность 1600 кВА</t>
  </si>
  <si>
    <t>Т5-22-1</t>
  </si>
  <si>
    <t>4.2</t>
  </si>
  <si>
    <t>4.3</t>
  </si>
  <si>
    <t>Затраты по УНЦ
от 11 до 20,9 млн. руб</t>
  </si>
  <si>
    <t>П6-08</t>
  </si>
  <si>
    <t>4.4</t>
  </si>
  <si>
    <t>Затраты по УНЦ
от 21 до 50,9 млн. руб</t>
  </si>
  <si>
    <t>П6-09</t>
  </si>
  <si>
    <t>Утвержденный план</t>
  </si>
  <si>
    <t>Документ, утвердивший плановые показатели: Распоряжение заместителя генерального директора по капитальному строительству АО "ЛОЭСК" от 28.01.2022 № 9</t>
  </si>
  <si>
    <t>Наименование инвестиционного проекта: СосБ, Стр-во БКТП-10/0,4 кВ в г. Сосновый Бор ЛО (18-1-08-1-08-03-2-1171)</t>
  </si>
  <si>
    <t>Идентификатор инвестиционного проекта: J_18-1-08-1-08-03-2-1171</t>
  </si>
  <si>
    <t>Год раскрытия информации: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</si>
</sst>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0.0000"/>
  </numFmts>
  <fonts count="12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Arial"/>
      <family val="1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9">
    <xf numFmtId="0" fontId="0" fillId="0" borderId="0"/>
    <xf numFmtId="0" fontId="2" fillId="0" borderId="0"/>
    <xf numFmtId="0" fontId="2" fillId="0" borderId="0"/>
    <xf numFmtId="0" fontId="6" fillId="0" borderId="0"/>
    <xf numFmtId="0" fontId="1" fillId="0" borderId="0"/>
    <xf numFmtId="0" fontId="10" fillId="0" borderId="0">
      <protection locked="0"/>
    </xf>
    <xf numFmtId="0" fontId="10" fillId="0" borderId="0"/>
    <xf numFmtId="164" fontId="6" fillId="0" borderId="0" applyFont="0" applyFill="0" applyBorder="0" applyAlignment="0" applyProtection="0"/>
    <xf numFmtId="0" fontId="2" fillId="0" borderId="0"/>
  </cellStyleXfs>
  <cellXfs count="87">
    <xf numFmtId="0" fontId="0" fillId="0" borderId="0" xfId="0"/>
    <xf numFmtId="0" fontId="0" fillId="0" borderId="0" xfId="0" applyFill="1"/>
    <xf numFmtId="0" fontId="2" fillId="0" borderId="0" xfId="1" applyFont="1" applyFill="1" applyBorder="1" applyAlignment="1">
      <alignment vertical="center"/>
    </xf>
    <xf numFmtId="0" fontId="2" fillId="0" borderId="0" xfId="1" applyFont="1" applyFill="1" applyBorder="1"/>
    <xf numFmtId="0" fontId="8" fillId="0" borderId="0" xfId="1" applyFont="1" applyFill="1" applyBorder="1" applyAlignment="1">
      <alignment vertical="center"/>
    </xf>
    <xf numFmtId="0" fontId="2" fillId="0" borderId="1" xfId="1" applyFont="1" applyFill="1" applyBorder="1" applyAlignment="1">
      <alignment wrapText="1"/>
    </xf>
    <xf numFmtId="0" fontId="9" fillId="0" borderId="1" xfId="1" applyFont="1" applyFill="1" applyBorder="1" applyAlignment="1">
      <alignment wrapText="1"/>
    </xf>
    <xf numFmtId="0" fontId="2" fillId="0" borderId="5" xfId="1" applyFont="1" applyFill="1" applyBorder="1" applyAlignment="1">
      <alignment horizontal="center" wrapText="1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vertical="center"/>
    </xf>
    <xf numFmtId="0" fontId="2" fillId="0" borderId="0" xfId="4" applyFont="1" applyFill="1" applyAlignment="1"/>
    <xf numFmtId="0" fontId="7" fillId="0" borderId="0" xfId="0" applyFont="1" applyFill="1" applyAlignment="1">
      <alignment vertical="top"/>
    </xf>
    <xf numFmtId="3" fontId="2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wrapText="1"/>
    </xf>
    <xf numFmtId="0" fontId="2" fillId="0" borderId="5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wrapText="1"/>
    </xf>
    <xf numFmtId="0" fontId="3" fillId="0" borderId="0" xfId="1" applyFont="1" applyFill="1" applyBorder="1"/>
    <xf numFmtId="0" fontId="2" fillId="0" borderId="0" xfId="1" applyNumberFormat="1" applyFont="1" applyFill="1" applyBorder="1" applyAlignment="1">
      <alignment horizontal="center" vertical="center" wrapText="1"/>
    </xf>
    <xf numFmtId="0" fontId="5" fillId="0" borderId="0" xfId="1" applyFont="1" applyFill="1" applyBorder="1"/>
    <xf numFmtId="0" fontId="2" fillId="0" borderId="0" xfId="0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3" fontId="2" fillId="0" borderId="5" xfId="0" applyNumberFormat="1" applyFont="1" applyFill="1" applyBorder="1" applyAlignment="1">
      <alignment horizontal="center" wrapText="1"/>
    </xf>
    <xf numFmtId="3" fontId="8" fillId="0" borderId="4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49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/>
    <xf numFmtId="3" fontId="2" fillId="0" borderId="0" xfId="0" applyNumberFormat="1" applyFont="1" applyFill="1" applyAlignment="1">
      <alignment horizontal="center"/>
    </xf>
    <xf numFmtId="0" fontId="2" fillId="0" borderId="1" xfId="1" applyFont="1" applyFill="1" applyBorder="1" applyAlignment="1">
      <alignment horizontal="center"/>
    </xf>
    <xf numFmtId="0" fontId="8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49" fontId="2" fillId="0" borderId="5" xfId="0" applyNumberFormat="1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wrapText="1"/>
    </xf>
    <xf numFmtId="0" fontId="2" fillId="0" borderId="5" xfId="1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3" fontId="2" fillId="0" borderId="5" xfId="0" applyNumberFormat="1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3" fontId="2" fillId="0" borderId="13" xfId="0" applyNumberFormat="1" applyFont="1" applyFill="1" applyBorder="1" applyAlignment="1">
      <alignment horizontal="center"/>
    </xf>
    <xf numFmtId="49" fontId="2" fillId="0" borderId="4" xfId="0" applyNumberFormat="1" applyFont="1" applyFill="1" applyBorder="1" applyAlignment="1">
      <alignment horizontal="center" vertical="center"/>
    </xf>
    <xf numFmtId="3" fontId="8" fillId="0" borderId="4" xfId="0" applyNumberFormat="1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0" xfId="0" applyFont="1" applyFill="1" applyAlignment="1"/>
    <xf numFmtId="0" fontId="0" fillId="0" borderId="0" xfId="0" applyFill="1" applyAlignment="1"/>
    <xf numFmtId="0" fontId="2" fillId="0" borderId="4" xfId="0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Alignment="1">
      <alignment horizontal="right"/>
    </xf>
    <xf numFmtId="0" fontId="2" fillId="0" borderId="4" xfId="0" applyFont="1" applyFill="1" applyBorder="1" applyAlignment="1">
      <alignment vertical="center" wrapText="1"/>
    </xf>
    <xf numFmtId="0" fontId="11" fillId="0" borderId="0" xfId="5" applyFont="1" applyFill="1" applyBorder="1" applyAlignment="1" applyProtection="1">
      <alignment horizontal="centerContinuous" vertical="center" wrapText="1"/>
    </xf>
    <xf numFmtId="0" fontId="8" fillId="0" borderId="8" xfId="6" applyFont="1" applyFill="1" applyBorder="1" applyAlignment="1" applyProtection="1">
      <alignment horizontal="center" vertical="center" wrapText="1"/>
    </xf>
    <xf numFmtId="0" fontId="8" fillId="0" borderId="9" xfId="6" applyFont="1" applyFill="1" applyBorder="1" applyAlignment="1" applyProtection="1">
      <alignment horizontal="center" vertical="center" wrapText="1"/>
    </xf>
    <xf numFmtId="0" fontId="8" fillId="0" borderId="1" xfId="6" applyFont="1" applyFill="1" applyBorder="1" applyAlignment="1" applyProtection="1">
      <alignment horizontal="center" vertical="center" wrapText="1"/>
    </xf>
    <xf numFmtId="49" fontId="2" fillId="0" borderId="8" xfId="6" applyNumberFormat="1" applyFont="1" applyFill="1" applyBorder="1" applyAlignment="1" applyProtection="1">
      <alignment horizontal="center" vertical="center" wrapText="1"/>
    </xf>
    <xf numFmtId="0" fontId="2" fillId="0" borderId="8" xfId="6" applyFont="1" applyFill="1" applyBorder="1" applyAlignment="1" applyProtection="1">
      <alignment horizontal="left" vertical="center" wrapText="1"/>
    </xf>
    <xf numFmtId="4" fontId="8" fillId="0" borderId="10" xfId="6" applyNumberFormat="1" applyFont="1" applyFill="1" applyBorder="1" applyAlignment="1" applyProtection="1">
      <alignment horizontal="center" vertical="center" wrapText="1"/>
    </xf>
    <xf numFmtId="4" fontId="2" fillId="0" borderId="9" xfId="6" applyNumberFormat="1" applyFont="1" applyFill="1" applyBorder="1" applyAlignment="1" applyProtection="1">
      <alignment horizontal="center" vertical="center" wrapText="1"/>
    </xf>
    <xf numFmtId="0" fontId="8" fillId="0" borderId="8" xfId="6" applyFont="1" applyFill="1" applyBorder="1" applyAlignment="1" applyProtection="1">
      <alignment horizontal="left" vertical="center" wrapText="1"/>
    </xf>
    <xf numFmtId="4" fontId="8" fillId="0" borderId="8" xfId="6" applyNumberFormat="1" applyFont="1" applyFill="1" applyBorder="1" applyAlignment="1" applyProtection="1">
      <alignment horizontal="center" vertical="center" wrapText="1"/>
    </xf>
    <xf numFmtId="4" fontId="2" fillId="0" borderId="8" xfId="6" applyNumberFormat="1" applyFont="1" applyFill="1" applyBorder="1" applyAlignment="1" applyProtection="1">
      <alignment horizontal="center" vertical="center" wrapText="1"/>
    </xf>
    <xf numFmtId="4" fontId="8" fillId="0" borderId="1" xfId="6" applyNumberFormat="1" applyFont="1" applyFill="1" applyBorder="1" applyAlignment="1" applyProtection="1">
      <alignment horizontal="center" vertical="center" wrapText="1"/>
    </xf>
    <xf numFmtId="4" fontId="2" fillId="0" borderId="1" xfId="6" applyNumberFormat="1" applyFont="1" applyFill="1" applyBorder="1" applyAlignment="1" applyProtection="1">
      <alignment horizontal="center" vertical="center" wrapText="1"/>
    </xf>
    <xf numFmtId="165" fontId="9" fillId="0" borderId="7" xfId="8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/>
    </xf>
    <xf numFmtId="49" fontId="2" fillId="0" borderId="11" xfId="0" applyNumberFormat="1" applyFont="1" applyFill="1" applyBorder="1" applyAlignment="1">
      <alignment horizontal="center" vertical="center" wrapText="1"/>
    </xf>
    <xf numFmtId="49" fontId="2" fillId="0" borderId="12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</cellXfs>
  <cellStyles count="9">
    <cellStyle name="Normal" xfId="6" xr:uid="{00000000-0005-0000-0000-000000000000}"/>
    <cellStyle name="Обычный" xfId="0" builtinId="0"/>
    <cellStyle name="Обычный 14" xfId="1" xr:uid="{00000000-0005-0000-0000-000002000000}"/>
    <cellStyle name="Обычный 2 2" xfId="5" xr:uid="{00000000-0005-0000-0000-000003000000}"/>
    <cellStyle name="Обычный 3" xfId="2" xr:uid="{00000000-0005-0000-0000-000004000000}"/>
    <cellStyle name="Обычный 3 2 2" xfId="8" xr:uid="{00000000-0005-0000-0000-000005000000}"/>
    <cellStyle name="Обычный 6 2" xfId="4" xr:uid="{00000000-0005-0000-0000-000006000000}"/>
    <cellStyle name="Обычный 7" xfId="3" xr:uid="{00000000-0005-0000-0000-000007000000}"/>
    <cellStyle name="Финансовый 2 2" xfId="7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S39"/>
  <sheetViews>
    <sheetView zoomScale="75" zoomScaleNormal="75" workbookViewId="0">
      <pane xSplit="4" topLeftCell="E1" activePane="topRight" state="frozen"/>
      <selection pane="topRight"/>
    </sheetView>
  </sheetViews>
  <sheetFormatPr defaultColWidth="9.109375" defaultRowHeight="14.4" x14ac:dyDescent="0.3"/>
  <cols>
    <col min="1" max="1" width="10.6640625" style="28" customWidth="1"/>
    <col min="2" max="2" width="37.88671875" style="28" customWidth="1"/>
    <col min="3" max="3" width="10.44140625" style="28" customWidth="1"/>
    <col min="4" max="4" width="27.44140625" style="28" customWidth="1"/>
    <col min="5" max="5" width="23.88671875" style="28" customWidth="1"/>
    <col min="6" max="6" width="16.6640625" style="28" customWidth="1"/>
    <col min="7" max="7" width="17.6640625" style="28" customWidth="1"/>
    <col min="8" max="8" width="13.5546875" style="28" customWidth="1"/>
    <col min="9" max="9" width="16.5546875" style="28" customWidth="1"/>
    <col min="10" max="10" width="27.109375" style="28" customWidth="1"/>
    <col min="11" max="11" width="28.109375" style="28" customWidth="1"/>
    <col min="12" max="12" width="20.44140625" style="28" customWidth="1"/>
    <col min="13" max="13" width="12.5546875" style="28" customWidth="1"/>
    <col min="14" max="14" width="13" style="28" customWidth="1"/>
    <col min="15" max="15" width="10.88671875" style="28" customWidth="1"/>
    <col min="16" max="16" width="17" style="28" customWidth="1"/>
    <col min="17" max="17" width="23.88671875" style="28" customWidth="1"/>
    <col min="18" max="18" width="11.6640625" style="28" customWidth="1"/>
    <col min="19" max="19" width="20.109375" style="1" customWidth="1"/>
    <col min="20" max="16384" width="9.109375" style="1"/>
  </cols>
  <sheetData>
    <row r="1" spans="1:19" s="34" customFormat="1" ht="18" x14ac:dyDescent="0.3">
      <c r="A1" s="32"/>
      <c r="B1" s="8"/>
      <c r="C1" s="9"/>
      <c r="D1" s="8"/>
      <c r="E1" s="9"/>
      <c r="F1" s="9"/>
      <c r="G1" s="33"/>
      <c r="I1" s="55"/>
      <c r="J1" s="35"/>
      <c r="R1" s="55" t="s">
        <v>16</v>
      </c>
    </row>
    <row r="2" spans="1:19" s="34" customFormat="1" ht="18" x14ac:dyDescent="0.35">
      <c r="A2" s="32"/>
      <c r="B2" s="8"/>
      <c r="C2" s="9"/>
      <c r="D2" s="8"/>
      <c r="E2" s="9"/>
      <c r="F2" s="9"/>
      <c r="G2" s="33"/>
      <c r="I2" s="56"/>
      <c r="J2" s="35"/>
      <c r="R2" s="56" t="s">
        <v>0</v>
      </c>
    </row>
    <row r="3" spans="1:19" s="34" customFormat="1" ht="18" x14ac:dyDescent="0.35">
      <c r="A3" s="32"/>
      <c r="B3" s="8"/>
      <c r="C3" s="9"/>
      <c r="D3" s="8"/>
      <c r="E3" s="9"/>
      <c r="F3" s="9"/>
      <c r="G3" s="33"/>
      <c r="I3" s="56"/>
      <c r="J3" s="35"/>
      <c r="R3" s="56" t="s">
        <v>17</v>
      </c>
    </row>
    <row r="4" spans="1:19" s="34" customFormat="1" ht="15.75" customHeight="1" x14ac:dyDescent="0.3">
      <c r="A4" s="72" t="s">
        <v>18</v>
      </c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72"/>
      <c r="R4" s="72"/>
    </row>
    <row r="5" spans="1:19" s="34" customFormat="1" ht="15.75" customHeight="1" x14ac:dyDescent="0.3">
      <c r="A5" s="72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</row>
    <row r="6" spans="1:19" s="34" customFormat="1" ht="15.6" x14ac:dyDescent="0.3">
      <c r="A6" s="10" t="s">
        <v>124</v>
      </c>
      <c r="B6" s="12"/>
      <c r="C6" s="12"/>
      <c r="D6" s="12"/>
      <c r="E6" s="12"/>
      <c r="F6" s="12"/>
      <c r="G6" s="12"/>
      <c r="H6" s="12"/>
      <c r="I6" s="12"/>
      <c r="J6" s="35"/>
    </row>
    <row r="7" spans="1:19" s="53" customFormat="1" ht="15.6" x14ac:dyDescent="0.3">
      <c r="A7" s="11" t="s">
        <v>122</v>
      </c>
      <c r="B7" s="11"/>
      <c r="C7" s="11"/>
      <c r="D7" s="11"/>
      <c r="E7" s="11"/>
      <c r="F7" s="11"/>
      <c r="G7" s="11"/>
      <c r="H7" s="11"/>
      <c r="I7" s="11"/>
      <c r="J7" s="35"/>
      <c r="K7" s="52"/>
      <c r="L7" s="52"/>
      <c r="M7" s="52"/>
      <c r="N7" s="52"/>
      <c r="O7" s="52"/>
      <c r="P7" s="52"/>
      <c r="Q7" s="52"/>
      <c r="R7" s="52"/>
      <c r="S7" s="4"/>
    </row>
    <row r="8" spans="1:19" s="53" customFormat="1" ht="15.6" x14ac:dyDescent="0.3">
      <c r="A8" s="11" t="s">
        <v>123</v>
      </c>
      <c r="B8" s="11"/>
      <c r="C8" s="11"/>
      <c r="D8" s="11"/>
      <c r="E8" s="11"/>
      <c r="F8" s="11"/>
      <c r="G8" s="11"/>
      <c r="H8" s="11"/>
      <c r="I8" s="11"/>
      <c r="J8" s="35"/>
      <c r="K8" s="52"/>
      <c r="L8" s="52"/>
      <c r="M8" s="52"/>
      <c r="N8" s="52"/>
      <c r="O8" s="52"/>
      <c r="P8" s="52"/>
      <c r="Q8" s="52"/>
      <c r="R8" s="52"/>
      <c r="S8" s="4"/>
    </row>
    <row r="9" spans="1:19" ht="15.6" x14ac:dyDescent="0.3">
      <c r="A9" s="12"/>
      <c r="B9" s="12"/>
      <c r="C9" s="12"/>
      <c r="D9" s="12"/>
      <c r="E9" s="12"/>
      <c r="F9" s="12"/>
      <c r="G9" s="12"/>
      <c r="H9" s="12"/>
      <c r="I9" s="12"/>
      <c r="J9" s="35"/>
      <c r="K9" s="34"/>
      <c r="L9" s="34"/>
      <c r="M9" s="34"/>
      <c r="N9" s="34"/>
      <c r="O9" s="34"/>
      <c r="P9" s="34"/>
      <c r="Q9" s="34"/>
      <c r="R9" s="34"/>
      <c r="S9" s="2"/>
    </row>
    <row r="10" spans="1:19" ht="18" x14ac:dyDescent="0.35">
      <c r="A10" s="74" t="s">
        <v>109</v>
      </c>
      <c r="B10" s="74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21"/>
    </row>
    <row r="11" spans="1:19" ht="15.75" customHeight="1" x14ac:dyDescent="0.3">
      <c r="A11" s="75" t="s">
        <v>19</v>
      </c>
      <c r="B11" s="78" t="s">
        <v>20</v>
      </c>
      <c r="C11" s="81" t="s">
        <v>21</v>
      </c>
      <c r="D11" s="82"/>
      <c r="E11" s="82"/>
      <c r="F11" s="82"/>
      <c r="G11" s="82"/>
      <c r="H11" s="82"/>
      <c r="I11" s="82"/>
      <c r="J11" s="83"/>
      <c r="K11" s="81" t="s">
        <v>22</v>
      </c>
      <c r="L11" s="82"/>
      <c r="M11" s="82"/>
      <c r="N11" s="82"/>
      <c r="O11" s="82"/>
      <c r="P11" s="82"/>
      <c r="Q11" s="82"/>
      <c r="R11" s="83"/>
      <c r="S11" s="73"/>
    </row>
    <row r="12" spans="1:19" ht="63" customHeight="1" x14ac:dyDescent="0.3">
      <c r="A12" s="76"/>
      <c r="B12" s="79"/>
      <c r="C12" s="84" t="s">
        <v>23</v>
      </c>
      <c r="D12" s="85"/>
      <c r="E12" s="85"/>
      <c r="F12" s="85"/>
      <c r="G12" s="85"/>
      <c r="H12" s="85"/>
      <c r="I12" s="85"/>
      <c r="J12" s="86"/>
      <c r="K12" s="84" t="s">
        <v>121</v>
      </c>
      <c r="L12" s="85"/>
      <c r="M12" s="85"/>
      <c r="N12" s="85"/>
      <c r="O12" s="85"/>
      <c r="P12" s="85"/>
      <c r="Q12" s="85"/>
      <c r="R12" s="86"/>
      <c r="S12" s="73"/>
    </row>
    <row r="13" spans="1:19" ht="15.75" customHeight="1" x14ac:dyDescent="0.3">
      <c r="A13" s="76"/>
      <c r="B13" s="79"/>
      <c r="C13" s="84" t="s">
        <v>1</v>
      </c>
      <c r="D13" s="85"/>
      <c r="E13" s="85"/>
      <c r="F13" s="86"/>
      <c r="G13" s="84" t="s">
        <v>2</v>
      </c>
      <c r="H13" s="85"/>
      <c r="I13" s="85"/>
      <c r="J13" s="86"/>
      <c r="K13" s="84" t="s">
        <v>1</v>
      </c>
      <c r="L13" s="85"/>
      <c r="M13" s="85"/>
      <c r="N13" s="86"/>
      <c r="O13" s="84" t="s">
        <v>2</v>
      </c>
      <c r="P13" s="85"/>
      <c r="Q13" s="85"/>
      <c r="R13" s="86"/>
      <c r="S13" s="22"/>
    </row>
    <row r="14" spans="1:19" ht="72.75" customHeight="1" x14ac:dyDescent="0.3">
      <c r="A14" s="77"/>
      <c r="B14" s="80"/>
      <c r="C14" s="30" t="s">
        <v>3</v>
      </c>
      <c r="D14" s="30" t="s">
        <v>4</v>
      </c>
      <c r="E14" s="30" t="s">
        <v>5</v>
      </c>
      <c r="F14" s="30" t="s">
        <v>24</v>
      </c>
      <c r="G14" s="30" t="s">
        <v>6</v>
      </c>
      <c r="H14" s="30" t="s">
        <v>7</v>
      </c>
      <c r="I14" s="30" t="s">
        <v>8</v>
      </c>
      <c r="J14" s="13" t="s">
        <v>9</v>
      </c>
      <c r="K14" s="30" t="s">
        <v>3</v>
      </c>
      <c r="L14" s="30" t="s">
        <v>4</v>
      </c>
      <c r="M14" s="30" t="s">
        <v>5</v>
      </c>
      <c r="N14" s="30" t="s">
        <v>24</v>
      </c>
      <c r="O14" s="30" t="s">
        <v>6</v>
      </c>
      <c r="P14" s="30" t="s">
        <v>25</v>
      </c>
      <c r="Q14" s="30" t="s">
        <v>8</v>
      </c>
      <c r="R14" s="13" t="s">
        <v>9</v>
      </c>
      <c r="S14" s="3"/>
    </row>
    <row r="15" spans="1:19" ht="36" customHeight="1" x14ac:dyDescent="0.3">
      <c r="A15" s="50">
        <v>1</v>
      </c>
      <c r="B15" s="30">
        <v>2</v>
      </c>
      <c r="C15" s="30">
        <v>3</v>
      </c>
      <c r="D15" s="30">
        <v>4</v>
      </c>
      <c r="E15" s="30">
        <v>5</v>
      </c>
      <c r="F15" s="30">
        <v>6</v>
      </c>
      <c r="G15" s="30">
        <v>7</v>
      </c>
      <c r="H15" s="30">
        <v>8</v>
      </c>
      <c r="I15" s="30"/>
      <c r="J15" s="13">
        <v>9</v>
      </c>
      <c r="K15" s="30">
        <v>10</v>
      </c>
      <c r="L15" s="13">
        <v>11</v>
      </c>
      <c r="M15" s="30">
        <v>12</v>
      </c>
      <c r="N15" s="13">
        <v>13</v>
      </c>
      <c r="O15" s="30">
        <v>14</v>
      </c>
      <c r="P15" s="13">
        <v>15</v>
      </c>
      <c r="Q15" s="13"/>
      <c r="R15" s="30">
        <v>16</v>
      </c>
      <c r="S15" s="23"/>
    </row>
    <row r="16" spans="1:19" ht="36" customHeight="1" x14ac:dyDescent="0.3">
      <c r="A16" s="14">
        <v>1</v>
      </c>
      <c r="B16" s="15" t="s">
        <v>26</v>
      </c>
      <c r="C16" s="30" t="s">
        <v>15</v>
      </c>
      <c r="D16" s="30" t="s">
        <v>15</v>
      </c>
      <c r="E16" s="30" t="s">
        <v>15</v>
      </c>
      <c r="F16" s="30" t="s">
        <v>15</v>
      </c>
      <c r="G16" s="30" t="s">
        <v>15</v>
      </c>
      <c r="H16" s="30" t="s">
        <v>15</v>
      </c>
      <c r="I16" s="30" t="s">
        <v>15</v>
      </c>
      <c r="J16" s="30" t="s">
        <v>15</v>
      </c>
      <c r="K16" s="30" t="s">
        <v>15</v>
      </c>
      <c r="L16" s="30" t="s">
        <v>15</v>
      </c>
      <c r="M16" s="30" t="s">
        <v>15</v>
      </c>
      <c r="N16" s="30" t="s">
        <v>15</v>
      </c>
      <c r="O16" s="30" t="s">
        <v>15</v>
      </c>
      <c r="P16" s="30" t="s">
        <v>15</v>
      </c>
      <c r="Q16" s="30" t="s">
        <v>15</v>
      </c>
      <c r="R16" s="30" t="s">
        <v>15</v>
      </c>
      <c r="S16" s="23"/>
    </row>
    <row r="17" spans="1:19" ht="86.25" customHeight="1" x14ac:dyDescent="0.3">
      <c r="A17" s="29" t="s">
        <v>27</v>
      </c>
      <c r="B17" s="16" t="s">
        <v>28</v>
      </c>
      <c r="C17" s="29" t="s">
        <v>15</v>
      </c>
      <c r="D17" s="30" t="s">
        <v>15</v>
      </c>
      <c r="E17" s="30" t="s">
        <v>15</v>
      </c>
      <c r="F17" s="36" t="s">
        <v>15</v>
      </c>
      <c r="G17" s="36" t="s">
        <v>15</v>
      </c>
      <c r="H17" s="36" t="s">
        <v>15</v>
      </c>
      <c r="I17" s="36" t="s">
        <v>15</v>
      </c>
      <c r="J17" s="13" t="s">
        <v>15</v>
      </c>
      <c r="K17" s="29" t="s">
        <v>29</v>
      </c>
      <c r="L17" s="30" t="s">
        <v>110</v>
      </c>
      <c r="M17" s="30">
        <v>2</v>
      </c>
      <c r="N17" s="36" t="s">
        <v>10</v>
      </c>
      <c r="O17" s="36" t="s">
        <v>30</v>
      </c>
      <c r="P17" s="36">
        <v>1615</v>
      </c>
      <c r="Q17" s="36">
        <v>1.03</v>
      </c>
      <c r="R17" s="13">
        <f>M17*P17*Q17</f>
        <v>3326.9</v>
      </c>
      <c r="S17" s="23"/>
    </row>
    <row r="18" spans="1:19" ht="15.6" x14ac:dyDescent="0.3">
      <c r="A18" s="17">
        <v>2</v>
      </c>
      <c r="B18" s="15" t="s">
        <v>31</v>
      </c>
      <c r="C18" s="30" t="s">
        <v>15</v>
      </c>
      <c r="D18" s="30" t="s">
        <v>15</v>
      </c>
      <c r="E18" s="30" t="s">
        <v>15</v>
      </c>
      <c r="F18" s="30" t="s">
        <v>15</v>
      </c>
      <c r="G18" s="30" t="s">
        <v>15</v>
      </c>
      <c r="H18" s="30" t="s">
        <v>15</v>
      </c>
      <c r="I18" s="30" t="s">
        <v>15</v>
      </c>
      <c r="J18" s="30" t="s">
        <v>15</v>
      </c>
      <c r="K18" s="30" t="s">
        <v>15</v>
      </c>
      <c r="L18" s="30" t="s">
        <v>15</v>
      </c>
      <c r="M18" s="30" t="s">
        <v>15</v>
      </c>
      <c r="N18" s="30" t="s">
        <v>15</v>
      </c>
      <c r="O18" s="30" t="s">
        <v>15</v>
      </c>
      <c r="P18" s="30" t="s">
        <v>15</v>
      </c>
      <c r="Q18" s="30" t="s">
        <v>15</v>
      </c>
      <c r="R18" s="30" t="s">
        <v>15</v>
      </c>
      <c r="S18" s="24"/>
    </row>
    <row r="19" spans="1:19" s="3" customFormat="1" ht="15.6" x14ac:dyDescent="0.3">
      <c r="A19" s="29" t="s">
        <v>32</v>
      </c>
      <c r="B19" s="5" t="s">
        <v>33</v>
      </c>
      <c r="C19" s="29" t="s">
        <v>15</v>
      </c>
      <c r="D19" s="30" t="s">
        <v>15</v>
      </c>
      <c r="E19" s="30" t="s">
        <v>15</v>
      </c>
      <c r="F19" s="36" t="s">
        <v>15</v>
      </c>
      <c r="G19" s="36" t="s">
        <v>15</v>
      </c>
      <c r="H19" s="36" t="s">
        <v>15</v>
      </c>
      <c r="I19" s="36" t="s">
        <v>15</v>
      </c>
      <c r="J19" s="13" t="s">
        <v>15</v>
      </c>
      <c r="K19" s="29" t="s">
        <v>34</v>
      </c>
      <c r="L19" s="30" t="s">
        <v>36</v>
      </c>
      <c r="M19" s="30"/>
      <c r="N19" s="36" t="s">
        <v>11</v>
      </c>
      <c r="O19" s="36" t="s">
        <v>37</v>
      </c>
      <c r="P19" s="36">
        <v>189</v>
      </c>
      <c r="Q19" s="36">
        <v>1.03</v>
      </c>
      <c r="R19" s="13">
        <f t="shared" ref="R19:R29" si="0">M19*P19*Q19</f>
        <v>0</v>
      </c>
      <c r="S19" s="24"/>
    </row>
    <row r="20" spans="1:19" ht="15.6" x14ac:dyDescent="0.3">
      <c r="A20" s="29" t="s">
        <v>35</v>
      </c>
      <c r="B20" s="5" t="s">
        <v>33</v>
      </c>
      <c r="C20" s="29" t="s">
        <v>15</v>
      </c>
      <c r="D20" s="30" t="s">
        <v>15</v>
      </c>
      <c r="E20" s="30" t="s">
        <v>15</v>
      </c>
      <c r="F20" s="36" t="s">
        <v>15</v>
      </c>
      <c r="G20" s="36" t="s">
        <v>15</v>
      </c>
      <c r="H20" s="36" t="s">
        <v>15</v>
      </c>
      <c r="I20" s="36" t="s">
        <v>15</v>
      </c>
      <c r="J20" s="13" t="s">
        <v>15</v>
      </c>
      <c r="K20" s="29" t="s">
        <v>34</v>
      </c>
      <c r="L20" s="30" t="s">
        <v>39</v>
      </c>
      <c r="M20" s="30"/>
      <c r="N20" s="36" t="s">
        <v>11</v>
      </c>
      <c r="O20" s="36" t="s">
        <v>40</v>
      </c>
      <c r="P20" s="36">
        <v>239</v>
      </c>
      <c r="Q20" s="36">
        <v>1.03</v>
      </c>
      <c r="R20" s="13">
        <f t="shared" si="0"/>
        <v>0</v>
      </c>
    </row>
    <row r="21" spans="1:19" ht="15.6" x14ac:dyDescent="0.3">
      <c r="A21" s="29" t="s">
        <v>38</v>
      </c>
      <c r="B21" s="5" t="s">
        <v>33</v>
      </c>
      <c r="C21" s="29" t="s">
        <v>15</v>
      </c>
      <c r="D21" s="30" t="s">
        <v>15</v>
      </c>
      <c r="E21" s="30" t="s">
        <v>15</v>
      </c>
      <c r="F21" s="36" t="s">
        <v>15</v>
      </c>
      <c r="G21" s="36" t="s">
        <v>15</v>
      </c>
      <c r="H21" s="36" t="s">
        <v>15</v>
      </c>
      <c r="I21" s="36" t="s">
        <v>15</v>
      </c>
      <c r="J21" s="13" t="s">
        <v>15</v>
      </c>
      <c r="K21" s="29" t="s">
        <v>34</v>
      </c>
      <c r="L21" s="30" t="s">
        <v>42</v>
      </c>
      <c r="M21" s="30"/>
      <c r="N21" s="36" t="s">
        <v>11</v>
      </c>
      <c r="O21" s="36" t="s">
        <v>43</v>
      </c>
      <c r="P21" s="36">
        <v>309</v>
      </c>
      <c r="Q21" s="36">
        <v>1.03</v>
      </c>
      <c r="R21" s="13">
        <f t="shared" si="0"/>
        <v>0</v>
      </c>
    </row>
    <row r="22" spans="1:19" ht="15.6" x14ac:dyDescent="0.3">
      <c r="A22" s="29" t="s">
        <v>41</v>
      </c>
      <c r="B22" s="5" t="s">
        <v>33</v>
      </c>
      <c r="C22" s="29" t="s">
        <v>15</v>
      </c>
      <c r="D22" s="30" t="s">
        <v>15</v>
      </c>
      <c r="E22" s="30" t="s">
        <v>15</v>
      </c>
      <c r="F22" s="36" t="s">
        <v>15</v>
      </c>
      <c r="G22" s="36" t="s">
        <v>15</v>
      </c>
      <c r="H22" s="36" t="s">
        <v>15</v>
      </c>
      <c r="I22" s="36" t="s">
        <v>15</v>
      </c>
      <c r="J22" s="13" t="s">
        <v>15</v>
      </c>
      <c r="K22" s="29" t="s">
        <v>34</v>
      </c>
      <c r="L22" s="30" t="s">
        <v>45</v>
      </c>
      <c r="M22" s="30"/>
      <c r="N22" s="36" t="s">
        <v>11</v>
      </c>
      <c r="O22" s="36" t="s">
        <v>46</v>
      </c>
      <c r="P22" s="36">
        <v>395</v>
      </c>
      <c r="Q22" s="36">
        <v>1.03</v>
      </c>
      <c r="R22" s="13">
        <f t="shared" si="0"/>
        <v>0</v>
      </c>
    </row>
    <row r="23" spans="1:19" ht="15.6" x14ac:dyDescent="0.3">
      <c r="A23" s="29" t="s">
        <v>44</v>
      </c>
      <c r="B23" s="5" t="s">
        <v>33</v>
      </c>
      <c r="C23" s="29" t="s">
        <v>15</v>
      </c>
      <c r="D23" s="30" t="s">
        <v>15</v>
      </c>
      <c r="E23" s="30" t="s">
        <v>15</v>
      </c>
      <c r="F23" s="36" t="s">
        <v>15</v>
      </c>
      <c r="G23" s="36" t="s">
        <v>15</v>
      </c>
      <c r="H23" s="36" t="s">
        <v>15</v>
      </c>
      <c r="I23" s="36" t="s">
        <v>15</v>
      </c>
      <c r="J23" s="13" t="s">
        <v>15</v>
      </c>
      <c r="K23" s="29" t="s">
        <v>34</v>
      </c>
      <c r="L23" s="30" t="s">
        <v>48</v>
      </c>
      <c r="M23" s="30"/>
      <c r="N23" s="36" t="s">
        <v>11</v>
      </c>
      <c r="O23" s="36" t="s">
        <v>49</v>
      </c>
      <c r="P23" s="36">
        <v>395</v>
      </c>
      <c r="Q23" s="36">
        <v>1.03</v>
      </c>
      <c r="R23" s="13">
        <f t="shared" si="0"/>
        <v>0</v>
      </c>
    </row>
    <row r="24" spans="1:19" ht="15.6" x14ac:dyDescent="0.3">
      <c r="A24" s="29" t="s">
        <v>47</v>
      </c>
      <c r="B24" s="5" t="s">
        <v>33</v>
      </c>
      <c r="C24" s="29" t="s">
        <v>15</v>
      </c>
      <c r="D24" s="30" t="s">
        <v>15</v>
      </c>
      <c r="E24" s="30" t="s">
        <v>15</v>
      </c>
      <c r="F24" s="36" t="s">
        <v>15</v>
      </c>
      <c r="G24" s="36" t="s">
        <v>15</v>
      </c>
      <c r="H24" s="36" t="s">
        <v>15</v>
      </c>
      <c r="I24" s="36" t="s">
        <v>15</v>
      </c>
      <c r="J24" s="13" t="s">
        <v>15</v>
      </c>
      <c r="K24" s="29" t="s">
        <v>34</v>
      </c>
      <c r="L24" s="30" t="s">
        <v>51</v>
      </c>
      <c r="M24" s="30"/>
      <c r="N24" s="36" t="s">
        <v>11</v>
      </c>
      <c r="O24" s="36" t="s">
        <v>52</v>
      </c>
      <c r="P24" s="36">
        <v>532</v>
      </c>
      <c r="Q24" s="36">
        <v>1.03</v>
      </c>
      <c r="R24" s="13">
        <f t="shared" si="0"/>
        <v>0</v>
      </c>
    </row>
    <row r="25" spans="1:19" ht="15.6" x14ac:dyDescent="0.3">
      <c r="A25" s="29" t="s">
        <v>50</v>
      </c>
      <c r="B25" s="5" t="s">
        <v>33</v>
      </c>
      <c r="C25" s="29" t="s">
        <v>15</v>
      </c>
      <c r="D25" s="30" t="s">
        <v>15</v>
      </c>
      <c r="E25" s="30" t="s">
        <v>15</v>
      </c>
      <c r="F25" s="36" t="s">
        <v>15</v>
      </c>
      <c r="G25" s="36" t="s">
        <v>15</v>
      </c>
      <c r="H25" s="36" t="s">
        <v>15</v>
      </c>
      <c r="I25" s="36" t="s">
        <v>15</v>
      </c>
      <c r="J25" s="13" t="s">
        <v>15</v>
      </c>
      <c r="K25" s="29" t="s">
        <v>34</v>
      </c>
      <c r="L25" s="30" t="s">
        <v>54</v>
      </c>
      <c r="M25" s="30"/>
      <c r="N25" s="36" t="s">
        <v>11</v>
      </c>
      <c r="O25" s="36" t="s">
        <v>55</v>
      </c>
      <c r="P25" s="36">
        <v>532</v>
      </c>
      <c r="Q25" s="36">
        <v>1.03</v>
      </c>
      <c r="R25" s="13">
        <f t="shared" si="0"/>
        <v>0</v>
      </c>
    </row>
    <row r="26" spans="1:19" ht="15.6" x14ac:dyDescent="0.3">
      <c r="A26" s="29" t="s">
        <v>53</v>
      </c>
      <c r="B26" s="5" t="s">
        <v>33</v>
      </c>
      <c r="C26" s="29" t="s">
        <v>15</v>
      </c>
      <c r="D26" s="30" t="s">
        <v>15</v>
      </c>
      <c r="E26" s="30" t="s">
        <v>15</v>
      </c>
      <c r="F26" s="36" t="s">
        <v>15</v>
      </c>
      <c r="G26" s="36" t="s">
        <v>15</v>
      </c>
      <c r="H26" s="36" t="s">
        <v>15</v>
      </c>
      <c r="I26" s="36" t="s">
        <v>15</v>
      </c>
      <c r="J26" s="13" t="s">
        <v>15</v>
      </c>
      <c r="K26" s="29" t="s">
        <v>34</v>
      </c>
      <c r="L26" s="30" t="s">
        <v>57</v>
      </c>
      <c r="M26" s="30"/>
      <c r="N26" s="36" t="s">
        <v>11</v>
      </c>
      <c r="O26" s="36" t="s">
        <v>58</v>
      </c>
      <c r="P26" s="36">
        <v>532</v>
      </c>
      <c r="Q26" s="36">
        <v>1.03</v>
      </c>
      <c r="R26" s="13">
        <f t="shared" si="0"/>
        <v>0</v>
      </c>
    </row>
    <row r="27" spans="1:19" ht="15.6" x14ac:dyDescent="0.3">
      <c r="A27" s="29" t="s">
        <v>56</v>
      </c>
      <c r="B27" s="5" t="s">
        <v>33</v>
      </c>
      <c r="C27" s="29" t="s">
        <v>15</v>
      </c>
      <c r="D27" s="30" t="s">
        <v>15</v>
      </c>
      <c r="E27" s="30" t="s">
        <v>15</v>
      </c>
      <c r="F27" s="36" t="s">
        <v>15</v>
      </c>
      <c r="G27" s="36" t="s">
        <v>15</v>
      </c>
      <c r="H27" s="36" t="s">
        <v>15</v>
      </c>
      <c r="I27" s="36" t="s">
        <v>15</v>
      </c>
      <c r="J27" s="13" t="s">
        <v>15</v>
      </c>
      <c r="K27" s="29" t="s">
        <v>34</v>
      </c>
      <c r="L27" s="30" t="s">
        <v>60</v>
      </c>
      <c r="M27" s="30"/>
      <c r="N27" s="36" t="s">
        <v>11</v>
      </c>
      <c r="O27" s="36" t="s">
        <v>61</v>
      </c>
      <c r="P27" s="36">
        <v>886</v>
      </c>
      <c r="Q27" s="36">
        <v>1.03</v>
      </c>
      <c r="R27" s="13">
        <f t="shared" si="0"/>
        <v>0</v>
      </c>
    </row>
    <row r="28" spans="1:19" ht="15.6" x14ac:dyDescent="0.3">
      <c r="A28" s="29" t="s">
        <v>59</v>
      </c>
      <c r="B28" s="5" t="s">
        <v>33</v>
      </c>
      <c r="C28" s="29" t="s">
        <v>15</v>
      </c>
      <c r="D28" s="30" t="s">
        <v>15</v>
      </c>
      <c r="E28" s="30" t="s">
        <v>15</v>
      </c>
      <c r="F28" s="36" t="s">
        <v>15</v>
      </c>
      <c r="G28" s="36" t="s">
        <v>15</v>
      </c>
      <c r="H28" s="36" t="s">
        <v>15</v>
      </c>
      <c r="I28" s="36" t="s">
        <v>15</v>
      </c>
      <c r="J28" s="13" t="s">
        <v>15</v>
      </c>
      <c r="K28" s="29" t="s">
        <v>34</v>
      </c>
      <c r="L28" s="30" t="s">
        <v>63</v>
      </c>
      <c r="M28" s="30"/>
      <c r="N28" s="36" t="s">
        <v>11</v>
      </c>
      <c r="O28" s="36" t="s">
        <v>55</v>
      </c>
      <c r="P28" s="36">
        <v>1220</v>
      </c>
      <c r="Q28" s="36">
        <v>1.03</v>
      </c>
      <c r="R28" s="13">
        <f t="shared" si="0"/>
        <v>0</v>
      </c>
    </row>
    <row r="29" spans="1:19" ht="15.6" x14ac:dyDescent="0.3">
      <c r="A29" s="29" t="s">
        <v>62</v>
      </c>
      <c r="B29" s="5" t="s">
        <v>33</v>
      </c>
      <c r="C29" s="29" t="s">
        <v>15</v>
      </c>
      <c r="D29" s="30" t="s">
        <v>15</v>
      </c>
      <c r="E29" s="30" t="s">
        <v>15</v>
      </c>
      <c r="F29" s="36" t="s">
        <v>15</v>
      </c>
      <c r="G29" s="36" t="s">
        <v>15</v>
      </c>
      <c r="H29" s="36" t="s">
        <v>15</v>
      </c>
      <c r="I29" s="36" t="s">
        <v>15</v>
      </c>
      <c r="J29" s="13" t="s">
        <v>15</v>
      </c>
      <c r="K29" s="29" t="s">
        <v>34</v>
      </c>
      <c r="L29" s="30" t="s">
        <v>111</v>
      </c>
      <c r="M29" s="30">
        <v>2</v>
      </c>
      <c r="N29" s="36" t="s">
        <v>11</v>
      </c>
      <c r="O29" s="36" t="s">
        <v>112</v>
      </c>
      <c r="P29" s="36">
        <v>1761</v>
      </c>
      <c r="Q29" s="36">
        <v>1.03</v>
      </c>
      <c r="R29" s="13">
        <f t="shared" si="0"/>
        <v>3627.6600000000003</v>
      </c>
    </row>
    <row r="30" spans="1:19" ht="15.6" x14ac:dyDescent="0.3">
      <c r="A30" s="17">
        <v>3</v>
      </c>
      <c r="B30" s="18" t="s">
        <v>64</v>
      </c>
      <c r="C30" s="30" t="s">
        <v>15</v>
      </c>
      <c r="D30" s="30" t="s">
        <v>15</v>
      </c>
      <c r="E30" s="30" t="s">
        <v>15</v>
      </c>
      <c r="F30" s="30" t="s">
        <v>15</v>
      </c>
      <c r="G30" s="30" t="s">
        <v>15</v>
      </c>
      <c r="H30" s="30" t="s">
        <v>15</v>
      </c>
      <c r="I30" s="30" t="s">
        <v>15</v>
      </c>
      <c r="J30" s="30" t="s">
        <v>15</v>
      </c>
      <c r="K30" s="30" t="s">
        <v>15</v>
      </c>
      <c r="L30" s="30" t="s">
        <v>15</v>
      </c>
      <c r="M30" s="30" t="s">
        <v>15</v>
      </c>
      <c r="N30" s="30" t="s">
        <v>15</v>
      </c>
      <c r="O30" s="30" t="s">
        <v>15</v>
      </c>
      <c r="P30" s="30" t="s">
        <v>15</v>
      </c>
      <c r="Q30" s="30" t="s">
        <v>15</v>
      </c>
      <c r="R30" s="30" t="s">
        <v>15</v>
      </c>
    </row>
    <row r="31" spans="1:19" ht="31.2" x14ac:dyDescent="0.3">
      <c r="A31" s="29" t="s">
        <v>65</v>
      </c>
      <c r="B31" s="6" t="s">
        <v>66</v>
      </c>
      <c r="C31" s="29" t="s">
        <v>15</v>
      </c>
      <c r="D31" s="30" t="s">
        <v>15</v>
      </c>
      <c r="E31" s="30" t="s">
        <v>15</v>
      </c>
      <c r="F31" s="36" t="s">
        <v>15</v>
      </c>
      <c r="G31" s="36" t="s">
        <v>15</v>
      </c>
      <c r="H31" s="36" t="s">
        <v>15</v>
      </c>
      <c r="I31" s="36" t="s">
        <v>15</v>
      </c>
      <c r="J31" s="13" t="s">
        <v>15</v>
      </c>
      <c r="K31" s="29" t="s">
        <v>29</v>
      </c>
      <c r="L31" s="30"/>
      <c r="M31" s="30">
        <v>6</v>
      </c>
      <c r="N31" s="36" t="s">
        <v>11</v>
      </c>
      <c r="O31" s="36" t="s">
        <v>12</v>
      </c>
      <c r="P31" s="36">
        <v>928</v>
      </c>
      <c r="Q31" s="36">
        <v>1.01</v>
      </c>
      <c r="R31" s="13">
        <f t="shared" ref="R31" si="1">M31*P31*Q31</f>
        <v>5623.68</v>
      </c>
    </row>
    <row r="32" spans="1:19" ht="15.6" x14ac:dyDescent="0.3">
      <c r="A32" s="37">
        <v>4</v>
      </c>
      <c r="B32" s="15" t="s">
        <v>68</v>
      </c>
      <c r="C32" s="30" t="s">
        <v>15</v>
      </c>
      <c r="D32" s="30" t="s">
        <v>15</v>
      </c>
      <c r="E32" s="30" t="s">
        <v>15</v>
      </c>
      <c r="F32" s="30" t="s">
        <v>15</v>
      </c>
      <c r="G32" s="30" t="s">
        <v>15</v>
      </c>
      <c r="H32" s="30" t="s">
        <v>15</v>
      </c>
      <c r="I32" s="30" t="s">
        <v>15</v>
      </c>
      <c r="J32" s="30" t="s">
        <v>15</v>
      </c>
      <c r="K32" s="30" t="s">
        <v>15</v>
      </c>
      <c r="L32" s="30" t="s">
        <v>15</v>
      </c>
      <c r="M32" s="30" t="s">
        <v>15</v>
      </c>
      <c r="N32" s="30" t="s">
        <v>15</v>
      </c>
      <c r="O32" s="30" t="s">
        <v>15</v>
      </c>
      <c r="P32" s="30" t="s">
        <v>15</v>
      </c>
      <c r="Q32" s="30" t="s">
        <v>15</v>
      </c>
      <c r="R32" s="30" t="s">
        <v>15</v>
      </c>
    </row>
    <row r="33" spans="1:18" ht="46.8" x14ac:dyDescent="0.3">
      <c r="A33" s="38" t="s">
        <v>67</v>
      </c>
      <c r="B33" s="16" t="s">
        <v>69</v>
      </c>
      <c r="C33" s="31" t="s">
        <v>15</v>
      </c>
      <c r="D33" s="31" t="s">
        <v>15</v>
      </c>
      <c r="E33" s="31" t="s">
        <v>15</v>
      </c>
      <c r="F33" s="36" t="s">
        <v>15</v>
      </c>
      <c r="G33" s="36" t="s">
        <v>15</v>
      </c>
      <c r="H33" s="36" t="s">
        <v>15</v>
      </c>
      <c r="I33" s="39" t="s">
        <v>15</v>
      </c>
      <c r="J33" s="40" t="s">
        <v>15</v>
      </c>
      <c r="K33" s="31"/>
      <c r="L33" s="31" t="s">
        <v>70</v>
      </c>
      <c r="M33" s="31"/>
      <c r="N33" s="36" t="s">
        <v>13</v>
      </c>
      <c r="O33" s="36" t="s">
        <v>14</v>
      </c>
      <c r="P33" s="36">
        <v>300</v>
      </c>
      <c r="Q33" s="39">
        <v>1</v>
      </c>
      <c r="R33" s="40">
        <f t="shared" ref="R33:R35" si="2">M33*P33*Q33</f>
        <v>0</v>
      </c>
    </row>
    <row r="34" spans="1:18" ht="46.8" x14ac:dyDescent="0.3">
      <c r="A34" s="38" t="s">
        <v>113</v>
      </c>
      <c r="B34" s="16" t="s">
        <v>69</v>
      </c>
      <c r="C34" s="31" t="s">
        <v>15</v>
      </c>
      <c r="D34" s="31" t="s">
        <v>15</v>
      </c>
      <c r="E34" s="31" t="s">
        <v>15</v>
      </c>
      <c r="F34" s="36" t="s">
        <v>15</v>
      </c>
      <c r="G34" s="36" t="s">
        <v>15</v>
      </c>
      <c r="H34" s="36" t="s">
        <v>15</v>
      </c>
      <c r="I34" s="39" t="s">
        <v>15</v>
      </c>
      <c r="J34" s="40" t="s">
        <v>15</v>
      </c>
      <c r="K34" s="31"/>
      <c r="L34" s="31" t="s">
        <v>71</v>
      </c>
      <c r="M34" s="31"/>
      <c r="N34" s="36" t="s">
        <v>13</v>
      </c>
      <c r="O34" s="36" t="s">
        <v>72</v>
      </c>
      <c r="P34" s="36">
        <v>500</v>
      </c>
      <c r="Q34" s="39">
        <v>1</v>
      </c>
      <c r="R34" s="40">
        <f t="shared" si="2"/>
        <v>0</v>
      </c>
    </row>
    <row r="35" spans="1:18" ht="46.8" x14ac:dyDescent="0.3">
      <c r="A35" s="38" t="s">
        <v>114</v>
      </c>
      <c r="B35" s="16" t="s">
        <v>69</v>
      </c>
      <c r="C35" s="31" t="s">
        <v>15</v>
      </c>
      <c r="D35" s="31" t="s">
        <v>15</v>
      </c>
      <c r="E35" s="31" t="s">
        <v>15</v>
      </c>
      <c r="F35" s="36" t="s">
        <v>15</v>
      </c>
      <c r="G35" s="36" t="s">
        <v>15</v>
      </c>
      <c r="H35" s="36" t="s">
        <v>15</v>
      </c>
      <c r="I35" s="39" t="s">
        <v>15</v>
      </c>
      <c r="J35" s="40" t="s">
        <v>15</v>
      </c>
      <c r="K35" s="31"/>
      <c r="L35" s="31" t="s">
        <v>115</v>
      </c>
      <c r="M35" s="31">
        <v>1</v>
      </c>
      <c r="N35" s="36" t="s">
        <v>13</v>
      </c>
      <c r="O35" s="36" t="s">
        <v>116</v>
      </c>
      <c r="P35" s="36">
        <v>1500</v>
      </c>
      <c r="Q35" s="39">
        <v>1</v>
      </c>
      <c r="R35" s="40">
        <f t="shared" si="2"/>
        <v>1500</v>
      </c>
    </row>
    <row r="36" spans="1:18" ht="47.4" thickBot="1" x14ac:dyDescent="0.35">
      <c r="A36" s="41" t="s">
        <v>117</v>
      </c>
      <c r="B36" s="19" t="s">
        <v>69</v>
      </c>
      <c r="C36" s="42" t="s">
        <v>15</v>
      </c>
      <c r="D36" s="20" t="s">
        <v>15</v>
      </c>
      <c r="E36" s="20" t="s">
        <v>15</v>
      </c>
      <c r="F36" s="43" t="s">
        <v>15</v>
      </c>
      <c r="G36" s="43" t="s">
        <v>15</v>
      </c>
      <c r="H36" s="43" t="s">
        <v>15</v>
      </c>
      <c r="I36" s="44" t="s">
        <v>15</v>
      </c>
      <c r="J36" s="45" t="s">
        <v>15</v>
      </c>
      <c r="K36" s="20"/>
      <c r="L36" s="20" t="s">
        <v>118</v>
      </c>
      <c r="M36" s="42"/>
      <c r="N36" s="43" t="s">
        <v>13</v>
      </c>
      <c r="O36" s="43" t="s">
        <v>119</v>
      </c>
      <c r="P36" s="43">
        <v>3000</v>
      </c>
      <c r="Q36" s="46">
        <v>1</v>
      </c>
      <c r="R36" s="47">
        <f>M36*P36*Q36</f>
        <v>0</v>
      </c>
    </row>
    <row r="37" spans="1:18" ht="47.4" thickTop="1" x14ac:dyDescent="0.3">
      <c r="A37" s="48"/>
      <c r="B37" s="57" t="s">
        <v>73</v>
      </c>
      <c r="C37" s="51" t="s">
        <v>15</v>
      </c>
      <c r="D37" s="51" t="s">
        <v>15</v>
      </c>
      <c r="E37" s="51" t="s">
        <v>15</v>
      </c>
      <c r="F37" s="51" t="s">
        <v>15</v>
      </c>
      <c r="G37" s="51" t="s">
        <v>15</v>
      </c>
      <c r="H37" s="51" t="s">
        <v>15</v>
      </c>
      <c r="I37" s="51" t="s">
        <v>15</v>
      </c>
      <c r="J37" s="54" t="s">
        <v>15</v>
      </c>
      <c r="K37" s="51" t="s">
        <v>15</v>
      </c>
      <c r="L37" s="51" t="s">
        <v>15</v>
      </c>
      <c r="M37" s="51" t="s">
        <v>15</v>
      </c>
      <c r="N37" s="51" t="s">
        <v>15</v>
      </c>
      <c r="O37" s="51" t="s">
        <v>15</v>
      </c>
      <c r="P37" s="51" t="s">
        <v>15</v>
      </c>
      <c r="Q37" s="51" t="s">
        <v>15</v>
      </c>
      <c r="R37" s="49">
        <f>R17+R19+R20+R21+R22+R23+R24+R25+R26+R27+R29+R31+R33+R34+R35+R36</f>
        <v>14078.240000000002</v>
      </c>
    </row>
    <row r="38" spans="1:18" ht="16.2" thickBot="1" x14ac:dyDescent="0.35">
      <c r="A38" s="25"/>
      <c r="B38" s="19"/>
      <c r="C38" s="20"/>
      <c r="D38" s="20"/>
      <c r="E38" s="20"/>
      <c r="F38" s="7"/>
      <c r="G38" s="7"/>
      <c r="H38" s="7"/>
      <c r="I38" s="20"/>
      <c r="J38" s="26"/>
      <c r="K38" s="20"/>
      <c r="L38" s="20"/>
      <c r="M38" s="20"/>
      <c r="N38" s="7"/>
      <c r="O38" s="7"/>
      <c r="P38" s="7"/>
      <c r="Q38" s="20"/>
      <c r="R38" s="26"/>
    </row>
    <row r="39" spans="1:18" ht="16.2" thickTop="1" x14ac:dyDescent="0.3">
      <c r="A39" s="50"/>
      <c r="B39" s="57"/>
      <c r="C39" s="51"/>
      <c r="D39" s="51"/>
      <c r="E39" s="51"/>
      <c r="F39" s="51"/>
      <c r="G39" s="51"/>
      <c r="H39" s="51"/>
      <c r="I39" s="51"/>
      <c r="J39" s="27"/>
      <c r="K39" s="51"/>
      <c r="L39" s="51"/>
      <c r="M39" s="51"/>
      <c r="N39" s="51"/>
      <c r="O39" s="51"/>
      <c r="P39" s="51"/>
      <c r="Q39" s="51"/>
      <c r="R39" s="27"/>
    </row>
  </sheetData>
  <mergeCells count="13">
    <mergeCell ref="A4:R5"/>
    <mergeCell ref="S11:S12"/>
    <mergeCell ref="A10:R10"/>
    <mergeCell ref="A11:A14"/>
    <mergeCell ref="B11:B14"/>
    <mergeCell ref="C11:J11"/>
    <mergeCell ref="K11:R11"/>
    <mergeCell ref="C12:J12"/>
    <mergeCell ref="K12:R12"/>
    <mergeCell ref="C13:F13"/>
    <mergeCell ref="G13:J13"/>
    <mergeCell ref="K13:N13"/>
    <mergeCell ref="O13:R1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1:E20"/>
  <sheetViews>
    <sheetView tabSelected="1" view="pageBreakPreview" zoomScaleNormal="100" zoomScaleSheetLayoutView="100" workbookViewId="0">
      <selection activeCell="D3" sqref="D3:D20"/>
    </sheetView>
  </sheetViews>
  <sheetFormatPr defaultColWidth="9.109375" defaultRowHeight="14.4" x14ac:dyDescent="0.3"/>
  <cols>
    <col min="1" max="1" width="7" style="1" customWidth="1"/>
    <col min="2" max="2" width="44" style="1" customWidth="1"/>
    <col min="3" max="4" width="23.44140625" style="1" customWidth="1"/>
    <col min="5" max="16384" width="9.109375" style="1"/>
  </cols>
  <sheetData>
    <row r="1" spans="1:5" ht="27.6" x14ac:dyDescent="0.3">
      <c r="A1" s="58" t="s">
        <v>74</v>
      </c>
      <c r="B1" s="58"/>
      <c r="C1" s="58"/>
      <c r="D1" s="58"/>
    </row>
    <row r="2" spans="1:5" ht="46.8" x14ac:dyDescent="0.3">
      <c r="A2" s="59" t="s">
        <v>19</v>
      </c>
      <c r="B2" s="60" t="s">
        <v>75</v>
      </c>
      <c r="C2" s="61" t="s">
        <v>120</v>
      </c>
      <c r="D2" s="61" t="s">
        <v>22</v>
      </c>
    </row>
    <row r="3" spans="1:5" ht="46.8" x14ac:dyDescent="0.3">
      <c r="A3" s="62" t="s">
        <v>76</v>
      </c>
      <c r="B3" s="63" t="s">
        <v>77</v>
      </c>
      <c r="C3" s="64" t="s">
        <v>15</v>
      </c>
      <c r="D3" s="69">
        <v>14078.240000000003</v>
      </c>
    </row>
    <row r="4" spans="1:5" ht="15.6" x14ac:dyDescent="0.3">
      <c r="A4" s="62" t="s">
        <v>78</v>
      </c>
      <c r="B4" s="63" t="s">
        <v>79</v>
      </c>
      <c r="C4" s="65" t="s">
        <v>15</v>
      </c>
      <c r="D4" s="70">
        <f>D3*0.2</f>
        <v>2815.648000000001</v>
      </c>
    </row>
    <row r="5" spans="1:5" ht="46.8" x14ac:dyDescent="0.3">
      <c r="A5" s="62" t="s">
        <v>80</v>
      </c>
      <c r="B5" s="66" t="s">
        <v>81</v>
      </c>
      <c r="C5" s="67" t="s">
        <v>15</v>
      </c>
      <c r="D5" s="69">
        <f>D3+D4</f>
        <v>16893.888000000006</v>
      </c>
    </row>
    <row r="6" spans="1:5" ht="46.8" x14ac:dyDescent="0.3">
      <c r="A6" s="62" t="s">
        <v>82</v>
      </c>
      <c r="B6" s="66" t="s">
        <v>83</v>
      </c>
      <c r="C6" s="65" t="s">
        <v>15</v>
      </c>
      <c r="D6" s="70">
        <f>D7+D8*(D10/D9*(100+E10)/200+D11/D9*(100+E11)/200*E10/100+D12/D9*(100+E12)/200*E10/100*E11/100+D13/D9*(100+E13)/200*E10/100*E11/100*E12/100+D14/D9*(100+E14)/200*E10/100*E11/100*E12/100*E13/100+D15/D9*(100+E15)/200*E10/100*E11/100*E12/100*E13/100*E14/100+D16/D9*(100+E16)/200*E10/100*E11/100*E12/100*E13/100*E14/100*E15/100+D17/D9*(100+E17)/200*E10/100*E11/100*E12/100*E13/100*E14/100*E15/100*E16/100)</f>
        <v>23854.947920971314</v>
      </c>
    </row>
    <row r="7" spans="1:5" ht="46.8" x14ac:dyDescent="0.3">
      <c r="A7" s="62" t="s">
        <v>84</v>
      </c>
      <c r="B7" s="63" t="s">
        <v>85</v>
      </c>
      <c r="C7" s="68" t="s">
        <v>15</v>
      </c>
      <c r="D7" s="70">
        <v>-64.038471999999999</v>
      </c>
    </row>
    <row r="8" spans="1:5" ht="31.2" x14ac:dyDescent="0.3">
      <c r="A8" s="62" t="s">
        <v>86</v>
      </c>
      <c r="B8" s="63" t="s">
        <v>87</v>
      </c>
      <c r="C8" s="68" t="s">
        <v>15</v>
      </c>
      <c r="D8" s="70">
        <f>D5-D7</f>
        <v>16957.926472000006</v>
      </c>
    </row>
    <row r="9" spans="1:5" ht="46.8" x14ac:dyDescent="0.3">
      <c r="A9" s="62" t="s">
        <v>88</v>
      </c>
      <c r="B9" s="63" t="s">
        <v>89</v>
      </c>
      <c r="C9" s="68" t="s">
        <v>15</v>
      </c>
      <c r="D9" s="70">
        <f>SUM(D10:D17)</f>
        <v>20588.537701258138</v>
      </c>
    </row>
    <row r="10" spans="1:5" ht="15.6" x14ac:dyDescent="0.3">
      <c r="A10" s="62" t="s">
        <v>90</v>
      </c>
      <c r="B10" s="63" t="s">
        <v>91</v>
      </c>
      <c r="C10" s="68" t="s">
        <v>15</v>
      </c>
      <c r="D10" s="70">
        <v>0</v>
      </c>
      <c r="E10" s="71">
        <v>105.2557</v>
      </c>
    </row>
    <row r="11" spans="1:5" ht="15.6" x14ac:dyDescent="0.3">
      <c r="A11" s="62" t="s">
        <v>92</v>
      </c>
      <c r="B11" s="63" t="s">
        <v>93</v>
      </c>
      <c r="C11" s="68" t="s">
        <v>15</v>
      </c>
      <c r="D11" s="70">
        <v>64.038471999999999</v>
      </c>
      <c r="E11" s="71">
        <v>106.826398641827</v>
      </c>
    </row>
    <row r="12" spans="1:5" ht="15.6" x14ac:dyDescent="0.3">
      <c r="A12" s="62" t="s">
        <v>94</v>
      </c>
      <c r="B12" s="63" t="s">
        <v>95</v>
      </c>
      <c r="C12" s="68" t="s">
        <v>15</v>
      </c>
      <c r="D12" s="70">
        <v>0</v>
      </c>
      <c r="E12" s="71">
        <v>105.56188522495653</v>
      </c>
    </row>
    <row r="13" spans="1:5" ht="15.6" x14ac:dyDescent="0.3">
      <c r="A13" s="62" t="s">
        <v>96</v>
      </c>
      <c r="B13" s="63" t="s">
        <v>97</v>
      </c>
      <c r="C13" s="68" t="s">
        <v>15</v>
      </c>
      <c r="D13" s="70">
        <v>4.3813999999999993</v>
      </c>
      <c r="E13" s="71">
        <v>105.40060895691501</v>
      </c>
    </row>
    <row r="14" spans="1:5" ht="15.6" x14ac:dyDescent="0.3">
      <c r="A14" s="62" t="s">
        <v>98</v>
      </c>
      <c r="B14" s="63" t="s">
        <v>99</v>
      </c>
      <c r="C14" s="68" t="s">
        <v>15</v>
      </c>
      <c r="D14" s="70">
        <v>10.444990288</v>
      </c>
      <c r="E14" s="71">
        <v>105.10035646544816</v>
      </c>
    </row>
    <row r="15" spans="1:5" ht="15.6" x14ac:dyDescent="0.3">
      <c r="A15" s="62" t="s">
        <v>100</v>
      </c>
      <c r="B15" s="63" t="s">
        <v>101</v>
      </c>
      <c r="C15" s="68" t="s">
        <v>15</v>
      </c>
      <c r="D15" s="70">
        <v>31.693701592384642</v>
      </c>
      <c r="E15" s="71">
        <v>104.90017622301767</v>
      </c>
    </row>
    <row r="16" spans="1:5" ht="15.6" x14ac:dyDescent="0.3">
      <c r="A16" s="62" t="s">
        <v>102</v>
      </c>
      <c r="B16" s="63" t="s">
        <v>103</v>
      </c>
      <c r="C16" s="68" t="s">
        <v>15</v>
      </c>
      <c r="D16" s="70">
        <v>20477.979137377752</v>
      </c>
      <c r="E16" s="71">
        <v>104.70002730372529</v>
      </c>
    </row>
    <row r="17" spans="1:5" ht="15.6" x14ac:dyDescent="0.3">
      <c r="A17" s="62" t="s">
        <v>104</v>
      </c>
      <c r="B17" s="63" t="s">
        <v>105</v>
      </c>
      <c r="C17" s="68" t="s">
        <v>15</v>
      </c>
      <c r="D17" s="70">
        <v>0</v>
      </c>
      <c r="E17" s="71">
        <v>104.70002730372529</v>
      </c>
    </row>
    <row r="18" spans="1:5" ht="46.8" x14ac:dyDescent="0.3">
      <c r="A18" s="62">
        <v>8</v>
      </c>
      <c r="B18" s="63" t="s">
        <v>106</v>
      </c>
      <c r="C18" s="68" t="s">
        <v>15</v>
      </c>
      <c r="D18" s="70">
        <f>D6/1000</f>
        <v>23.854947920971313</v>
      </c>
    </row>
    <row r="19" spans="1:5" ht="78" x14ac:dyDescent="0.3">
      <c r="A19" s="62">
        <v>9</v>
      </c>
      <c r="B19" s="63" t="s">
        <v>107</v>
      </c>
      <c r="C19" s="68" t="s">
        <v>15</v>
      </c>
      <c r="D19" s="70">
        <v>0</v>
      </c>
    </row>
    <row r="20" spans="1:5" ht="31.2" x14ac:dyDescent="0.3">
      <c r="A20" s="62">
        <v>10</v>
      </c>
      <c r="B20" s="66" t="s">
        <v>108</v>
      </c>
      <c r="C20" s="67" t="s">
        <v>15</v>
      </c>
      <c r="D20" s="69">
        <f>D18+D19</f>
        <v>23.854947920971313</v>
      </c>
    </row>
  </sheetData>
  <pageMargins left="0.7" right="0.7" top="0.75" bottom="0.75" header="0.3" footer="0.3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18-1-08-1-08-03-2-1171</vt:lpstr>
      <vt:lpstr>T6</vt:lpstr>
      <vt:lpstr>'T6'!Область_печати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Чернявская Надежда Владимировна</dc:creator>
  <cp:lastModifiedBy>Семирягина Светлана Александровна</cp:lastModifiedBy>
  <cp:lastPrinted>2021-09-16T12:15:39Z</cp:lastPrinted>
  <dcterms:created xsi:type="dcterms:W3CDTF">2021-09-16T12:15:25Z</dcterms:created>
  <dcterms:modified xsi:type="dcterms:W3CDTF">2022-11-01T10:35:31Z</dcterms:modified>
</cp:coreProperties>
</file>