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F488BE48-A364-4C80-B70F-660257E63F2D}" xr6:coauthVersionLast="36" xr6:coauthVersionMax="36" xr10:uidLastSave="{00000000-0000-0000-0000-000000000000}"/>
  <bookViews>
    <workbookView xWindow="0" yWindow="0" windowWidth="12645" windowHeight="11340" tabRatio="581" activeTab="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8" i="2" l="1"/>
  <c r="H58" i="2" s="1"/>
  <c r="D42" i="2"/>
  <c r="D43" i="2" s="1"/>
  <c r="D38" i="2"/>
  <c r="H38" i="2" s="1"/>
  <c r="H39" i="2" s="1"/>
  <c r="E34" i="2"/>
  <c r="E35" i="2" s="1"/>
  <c r="E36" i="2" s="1"/>
  <c r="E40" i="2" s="1"/>
  <c r="D34" i="2"/>
  <c r="H34" i="2" s="1"/>
  <c r="H35" i="2" s="1"/>
  <c r="G25" i="2"/>
  <c r="H25" i="2" s="1"/>
  <c r="G24" i="2"/>
  <c r="H24" i="2" s="1"/>
  <c r="F59" i="2"/>
  <c r="E59" i="2"/>
  <c r="D59" i="2"/>
  <c r="F55" i="2"/>
  <c r="E55" i="2"/>
  <c r="D55" i="2"/>
  <c r="F50" i="2"/>
  <c r="E50" i="2"/>
  <c r="D50" i="2"/>
  <c r="H48" i="2"/>
  <c r="H47" i="2"/>
  <c r="H46" i="2"/>
  <c r="G43" i="2"/>
  <c r="F43" i="2"/>
  <c r="E43" i="2"/>
  <c r="G39" i="2"/>
  <c r="F39" i="2"/>
  <c r="E39" i="2"/>
  <c r="G35" i="2"/>
  <c r="F35" i="2"/>
  <c r="F32" i="2"/>
  <c r="F36" i="2" s="1"/>
  <c r="E32" i="2"/>
  <c r="D32" i="2"/>
  <c r="H31" i="2"/>
  <c r="H30" i="2"/>
  <c r="H29" i="2"/>
  <c r="H28" i="2"/>
  <c r="H27" i="2"/>
  <c r="H26" i="2"/>
  <c r="D39" i="1"/>
  <c r="G25" i="1"/>
  <c r="G24" i="1"/>
  <c r="G58" i="1"/>
  <c r="E34" i="1"/>
  <c r="D34" i="1"/>
  <c r="H42" i="2" l="1"/>
  <c r="H43" i="2" s="1"/>
  <c r="D39" i="2"/>
  <c r="E44" i="2"/>
  <c r="E51" i="2" s="1"/>
  <c r="E56" i="2" s="1"/>
  <c r="E60" i="2" s="1"/>
  <c r="H32" i="2"/>
  <c r="H36" i="2" s="1"/>
  <c r="H40" i="2" s="1"/>
  <c r="F51" i="2"/>
  <c r="F56" i="2" s="1"/>
  <c r="F60" i="2" s="1"/>
  <c r="F40" i="2"/>
  <c r="F44" i="2" s="1"/>
  <c r="G59" i="2"/>
  <c r="H59" i="2" s="1"/>
  <c r="D35" i="2"/>
  <c r="D36" i="2" s="1"/>
  <c r="G32" i="2"/>
  <c r="G36" i="2" s="1"/>
  <c r="G40" i="2" s="1"/>
  <c r="G44" i="2" s="1"/>
  <c r="D50" i="1"/>
  <c r="H44" i="2" l="1"/>
  <c r="D40" i="2"/>
  <c r="D44" i="2" s="1"/>
  <c r="G53" i="2" s="1"/>
  <c r="E62" i="2"/>
  <c r="E63" i="2" s="1"/>
  <c r="E64" i="2"/>
  <c r="F62" i="2"/>
  <c r="F63" i="2" s="1"/>
  <c r="E50" i="1"/>
  <c r="F50" i="1"/>
  <c r="D51" i="2" l="1"/>
  <c r="D56" i="2" s="1"/>
  <c r="D60" i="2" s="1"/>
  <c r="D62" i="2" s="1"/>
  <c r="D63" i="2" s="1"/>
  <c r="G54" i="2"/>
  <c r="H54" i="2" s="1"/>
  <c r="F64" i="2"/>
  <c r="H53" i="2"/>
  <c r="D59" i="1"/>
  <c r="D55" i="1"/>
  <c r="D43" i="1"/>
  <c r="D32" i="1"/>
  <c r="E59" i="1"/>
  <c r="F59" i="1"/>
  <c r="G59" i="1"/>
  <c r="H48" i="1"/>
  <c r="G49" i="2" l="1"/>
  <c r="H49" i="2" s="1"/>
  <c r="G55" i="2"/>
  <c r="H55" i="2" s="1"/>
  <c r="D64" i="2"/>
  <c r="H30" i="1"/>
  <c r="E32" i="1"/>
  <c r="F32" i="1"/>
  <c r="G32" i="1"/>
  <c r="G50" i="2" l="1"/>
  <c r="G51" i="2" s="1"/>
  <c r="G56" i="2" s="1"/>
  <c r="G60" i="2" s="1"/>
  <c r="H26" i="1"/>
  <c r="H50" i="2" l="1"/>
  <c r="H51" i="2" s="1"/>
  <c r="H56" i="2" s="1"/>
  <c r="G62" i="2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<sst xmlns="http://schemas.openxmlformats.org/spreadsheetml/2006/main" count="166" uniqueCount="68">
  <si>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</si>
  <si>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</si>
  <si>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</si>
  <si>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</si>
  <si>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</si>
  <si>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</si>
  <si>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</si>
  <si>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</si>
  <si>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</si>
  <si>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</si>
  <si>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</si>
  <si>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</si>
  <si>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</si>
  <si>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</si>
  <si>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</si>
  <si>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</si>
  <si>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</si>
  <si>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</si>
  <si>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</si>
  <si>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</si>
  <si>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</si>
  <si>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</si>
  <si>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</si>
  <si>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</si>
  <si>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</si>
  <si>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</si>
  <si>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</si>
  <si>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</si>
  <si>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</si>
  <si>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</si>
  <si>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</si>
  <si>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</si>
  <si>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</si>
  <si>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</si>
  <si>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</si>
  <si>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</si>
  <si>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</si>
  <si>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</si>
  <si>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</si>
  <si>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</si>
  <si>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</si>
  <si>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</si>
  <si>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</si>
  <si>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</si>
  <si>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</si>
  <si>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</si>
  <si>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</si>
  <si>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</si>
  <si>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</si>
  <si>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</si>
  <si>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</si>
  <si>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</si>
  <si>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</si>
  <si>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</si>
  <si>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</si>
  <si>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</si>
  <si>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</si>
  <si>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</si>
  <si>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</si>
  <si>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</si>
  <si>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</si>
  <si>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</si>
  <si>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</si>
  <si>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</si>
  <si>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</si>
  <si>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</si>
  <si>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</si>
  <si>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Тосно, РК ЛЭП-10 кВ от ЦРП в п.Ульяновка для перезавода сущ-их сетей с 6 кВ на 10 кВ (инв.№210000499) (12-1-21-1-01-00-2-148)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</si>
</sst>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исх-данные"/>
      <sheetName val="3_гидромет"/>
      <sheetName val="база"/>
      <sheetName val="Main list"/>
      <sheetName val="ПД-2.2"/>
      <sheetName val="6"/>
      <sheetName val="1.14"/>
      <sheetName val="1.7"/>
      <sheetName val="#ССЫЛКА"/>
      <sheetName val="ПС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АСУ-линия-1"/>
      <sheetName val="ТЗ АСУ-1"/>
      <sheetName val="3 Сл.-структура затрат"/>
      <sheetName val="_x0000__x0000_"/>
      <sheetName val="ПС 110 кВ (доп)"/>
      <sheetName val="W28"/>
      <sheetName val="Пра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view="pageBreakPreview" topLeftCell="A19" zoomScale="75" zoomScaleNormal="75" zoomScaleSheetLayoutView="75" workbookViewId="0">
      <selection activeCell="A18" sqref="A18:H64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12235.559831417551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35700/1.2/1000</f>
        <v>29.75</v>
      </c>
      <c r="H24" s="20">
        <f>G24+F24+E24+D24</f>
        <v>29.75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15300/1000/1.2</f>
        <v>12.750000000000002</v>
      </c>
      <c r="H25" s="20">
        <f t="shared" ref="H25:H30" si="0">G25+F25+E25+D25</f>
        <v>12.750000000000002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42.5</v>
      </c>
      <c r="H32" s="20">
        <f>H24+H31+H25+H27+H29+H26+H28+H30</f>
        <v>42.5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6952803.12/1000*0.7</f>
        <v>4866.962184</v>
      </c>
      <c r="E34" s="27">
        <f>6952803.12/1000*0.3</f>
        <v>2085.8409360000001</v>
      </c>
      <c r="F34" s="21"/>
      <c r="G34" s="21"/>
      <c r="H34" s="20">
        <f>D34+E34+G34+F34</f>
        <v>6952.8031200000005</v>
      </c>
    </row>
    <row r="35" spans="1:8" x14ac:dyDescent="0.2">
      <c r="A35" s="22"/>
      <c r="B35" s="31" t="s">
        <v>16</v>
      </c>
      <c r="C35" s="32"/>
      <c r="D35" s="20">
        <f>D34</f>
        <v>4866.962184</v>
      </c>
      <c r="E35" s="20">
        <f>E34</f>
        <v>2085.8409360000001</v>
      </c>
      <c r="F35" s="21">
        <f>F34</f>
        <v>0</v>
      </c>
      <c r="G35" s="21">
        <f>G34</f>
        <v>0</v>
      </c>
      <c r="H35" s="20">
        <f>H34</f>
        <v>6952.8031200000005</v>
      </c>
    </row>
    <row r="36" spans="1:8" x14ac:dyDescent="0.2">
      <c r="A36" s="22"/>
      <c r="B36" s="31" t="s">
        <v>34</v>
      </c>
      <c r="C36" s="32"/>
      <c r="D36" s="20">
        <f>D35+D32</f>
        <v>4866.962184</v>
      </c>
      <c r="E36" s="20">
        <f>E35+E32</f>
        <v>2085.8409360000001</v>
      </c>
      <c r="F36" s="20">
        <f>F35+F32</f>
        <v>0</v>
      </c>
      <c r="G36" s="20">
        <f>G35+G32</f>
        <v>42.5</v>
      </c>
      <c r="H36" s="20">
        <f>H35+H32</f>
        <v>6995.3031200000005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v>211.92</v>
      </c>
      <c r="E38" s="27"/>
      <c r="F38" s="21"/>
      <c r="G38" s="21"/>
      <c r="H38" s="20">
        <f>D38+E38+G38+F38</f>
        <v>211.92</v>
      </c>
    </row>
    <row r="39" spans="1:8" x14ac:dyDescent="0.2">
      <c r="A39" s="22"/>
      <c r="B39" s="31" t="s">
        <v>49</v>
      </c>
      <c r="C39" s="32"/>
      <c r="D39" s="20">
        <f>D38</f>
        <v>211.92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211.92</v>
      </c>
    </row>
    <row r="40" spans="1:8" x14ac:dyDescent="0.2">
      <c r="A40" s="22"/>
      <c r="B40" s="31" t="s">
        <v>44</v>
      </c>
      <c r="C40" s="32"/>
      <c r="D40" s="20">
        <f>D39+D36</f>
        <v>5078.8821840000001</v>
      </c>
      <c r="E40" s="20">
        <f t="shared" ref="E40" si="2">E39+E36</f>
        <v>2085.8409360000001</v>
      </c>
      <c r="F40" s="20">
        <f t="shared" ref="F40" si="3">F39+F36</f>
        <v>0</v>
      </c>
      <c r="G40" s="20">
        <f t="shared" ref="G40" si="4">G39+G36</f>
        <v>42.5</v>
      </c>
      <c r="H40" s="20">
        <f>H39+H36</f>
        <v>7207.2231200000006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>
        <v>542.79</v>
      </c>
      <c r="E42" s="27"/>
      <c r="F42" s="21"/>
      <c r="G42" s="21"/>
      <c r="H42" s="20">
        <f>D42+E42+G42+F42</f>
        <v>542.79</v>
      </c>
    </row>
    <row r="43" spans="1:8" x14ac:dyDescent="0.2">
      <c r="A43" s="22"/>
      <c r="B43" s="31" t="s">
        <v>48</v>
      </c>
      <c r="C43" s="32"/>
      <c r="D43" s="20">
        <f>D42</f>
        <v>542.79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542.79</v>
      </c>
    </row>
    <row r="44" spans="1:8" x14ac:dyDescent="0.2">
      <c r="A44" s="22"/>
      <c r="B44" s="31" t="s">
        <v>45</v>
      </c>
      <c r="C44" s="32"/>
      <c r="D44" s="20">
        <f>D43+D40</f>
        <v>5621.672184</v>
      </c>
      <c r="E44" s="20">
        <f t="shared" ref="E44" si="5">E43+E40</f>
        <v>2085.8409360000001</v>
      </c>
      <c r="F44" s="20">
        <f t="shared" ref="F44" si="6">F43+F40</f>
        <v>0</v>
      </c>
      <c r="G44" s="20">
        <f t="shared" ref="G44" si="7">G43+G40</f>
        <v>42.5</v>
      </c>
      <c r="H44" s="20">
        <f>H43+H40</f>
        <v>7750.0131200000005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640.25500523662595</v>
      </c>
      <c r="H49" s="20">
        <f>G49+F49+E49+D49</f>
        <v>640.25500523662595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640.25500523662595</v>
      </c>
      <c r="H50" s="20">
        <f>D50+E50+F50+G50</f>
        <v>640.25500523662595</v>
      </c>
    </row>
    <row r="51" spans="1:8" x14ac:dyDescent="0.2">
      <c r="A51" s="22"/>
      <c r="B51" s="31" t="s">
        <v>17</v>
      </c>
      <c r="C51" s="32"/>
      <c r="D51" s="20">
        <f>D50+D44</f>
        <v>5621.672184</v>
      </c>
      <c r="E51" s="20">
        <f>E50+E44</f>
        <v>2085.8409360000001</v>
      </c>
      <c r="F51" s="20">
        <f>F50+F44</f>
        <v>0</v>
      </c>
      <c r="G51" s="20">
        <f>G50+G44</f>
        <v>682.75500523662595</v>
      </c>
      <c r="H51" s="20">
        <f>H50+H44</f>
        <v>8390.2681252366274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165.850280768</v>
      </c>
      <c r="H53" s="20">
        <f>D53+E53+F53+G53</f>
        <v>165.850280768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983.57454351000001</v>
      </c>
      <c r="H54" s="20">
        <f>D54+E54+F54+G54</f>
        <v>983.57454351000001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1149.424824278</v>
      </c>
      <c r="H55" s="20">
        <f>D55+E55+F55+G55</f>
        <v>1149.424824278</v>
      </c>
    </row>
    <row r="56" spans="1:8" x14ac:dyDescent="0.2">
      <c r="A56" s="22"/>
      <c r="B56" s="31" t="s">
        <v>30</v>
      </c>
      <c r="C56" s="32"/>
      <c r="D56" s="20">
        <f>D51+D55</f>
        <v>5621.672184</v>
      </c>
      <c r="E56" s="20">
        <f t="shared" ref="E56:G56" si="11">E51+E55</f>
        <v>2085.8409360000001</v>
      </c>
      <c r="F56" s="20">
        <f t="shared" si="11"/>
        <v>0</v>
      </c>
      <c r="G56" s="20">
        <f t="shared" si="11"/>
        <v>1832.1798295146259</v>
      </c>
      <c r="H56" s="20">
        <f>H55+H51</f>
        <v>9539.6929495146269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656606.91/1000</f>
        <v>656.60691000000008</v>
      </c>
      <c r="H58" s="20">
        <f>G58+F58+E58+D58</f>
        <v>656.60691000000008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656.60691000000008</v>
      </c>
      <c r="H59" s="20">
        <f>G59+F59+E59+D59</f>
        <v>656.60691000000008</v>
      </c>
    </row>
    <row r="60" spans="1:8" x14ac:dyDescent="0.2">
      <c r="A60" s="22"/>
      <c r="B60" s="31" t="s">
        <v>21</v>
      </c>
      <c r="C60" s="32"/>
      <c r="D60" s="20">
        <f>D56+D59</f>
        <v>5621.672184</v>
      </c>
      <c r="E60" s="20">
        <f>E56+E59</f>
        <v>2085.8409360000001</v>
      </c>
      <c r="F60" s="20">
        <f>F56+F59</f>
        <v>0</v>
      </c>
      <c r="G60" s="20">
        <f>G56+G59</f>
        <v>2488.7867395146259</v>
      </c>
      <c r="H60" s="20">
        <f>D60+E60+F60+G60</f>
        <v>10196.299859514625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1124.3344368</v>
      </c>
      <c r="E62" s="20">
        <f>E60/100*20</f>
        <v>417.16818719999998</v>
      </c>
      <c r="F62" s="20">
        <f>F60/100*20</f>
        <v>0</v>
      </c>
      <c r="G62" s="20">
        <f>G60/100*20</f>
        <v>497.75734790292518</v>
      </c>
      <c r="H62" s="20">
        <f>H60/100*20</f>
        <v>2039.2599719029251</v>
      </c>
    </row>
    <row r="63" spans="1:8" x14ac:dyDescent="0.2">
      <c r="A63" s="22"/>
      <c r="B63" s="31" t="s">
        <v>24</v>
      </c>
      <c r="C63" s="32"/>
      <c r="D63" s="20">
        <f>D62</f>
        <v>1124.3344368</v>
      </c>
      <c r="E63" s="20">
        <f>E62</f>
        <v>417.16818719999998</v>
      </c>
      <c r="F63" s="21">
        <f>F62</f>
        <v>0</v>
      </c>
      <c r="G63" s="20">
        <f>G62</f>
        <v>497.75734790292518</v>
      </c>
      <c r="H63" s="20">
        <f>D63+E63+F63+G63</f>
        <v>2039.2599719029251</v>
      </c>
    </row>
    <row r="64" spans="1:8" x14ac:dyDescent="0.2">
      <c r="A64" s="22"/>
      <c r="B64" s="31" t="s">
        <v>25</v>
      </c>
      <c r="C64" s="32"/>
      <c r="D64" s="20">
        <f>D60+D62</f>
        <v>6746.0066207999998</v>
      </c>
      <c r="E64" s="20">
        <f>E60+E62</f>
        <v>2503.0091232</v>
      </c>
      <c r="F64" s="20">
        <f>F60+F62</f>
        <v>0</v>
      </c>
      <c r="G64" s="20">
        <f>G60+G62</f>
        <v>2986.5440874175511</v>
      </c>
      <c r="H64" s="20">
        <f>H60+H62</f>
        <v>12235.559831417551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tabSelected="1" view="pageBreakPreview" topLeftCell="A16" zoomScale="75" zoomScaleNormal="75" zoomScaleSheetLayoutView="75" workbookViewId="0">
      <selection activeCell="G25" sqref="G25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1728.6423253728512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35700/1.2/1000/12.82</f>
        <v>2.3205928237129485</v>
      </c>
      <c r="H24" s="20">
        <f>G24+F24+E24+D24</f>
        <v>2.3205928237129485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15300/1000/1.2/12.82</f>
        <v>0.99453978159126377</v>
      </c>
      <c r="H25" s="20">
        <f t="shared" ref="H25:H30" si="0">G25+F25+E25+D25</f>
        <v>0.99453978159126377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3.3151326053042123</v>
      </c>
      <c r="H32" s="20">
        <f>H24+H31+H25+H27+H29+H26+H28+H30</f>
        <v>3.3151326053042123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38.25" x14ac:dyDescent="0.2">
      <c r="A34" s="18">
        <v>9</v>
      </c>
      <c r="B34" s="19" t="s">
        <v>15</v>
      </c>
      <c r="C34" s="25" t="s">
        <v>67</v>
      </c>
      <c r="D34" s="27">
        <f>6952803.12/1000*0.7/7.21</f>
        <v>675.02942912621359</v>
      </c>
      <c r="E34" s="27">
        <f>6952803.12/1000*0.3/7.21</f>
        <v>289.29832676837725</v>
      </c>
      <c r="F34" s="21"/>
      <c r="G34" s="21"/>
      <c r="H34" s="20">
        <f>D34+E34+G34+F34</f>
        <v>964.32775589459084</v>
      </c>
    </row>
    <row r="35" spans="1:8" ht="12.75" customHeight="1" x14ac:dyDescent="0.2">
      <c r="A35" s="22"/>
      <c r="B35" s="31" t="s">
        <v>16</v>
      </c>
      <c r="C35" s="32"/>
      <c r="D35" s="20">
        <f>D34</f>
        <v>675.02942912621359</v>
      </c>
      <c r="E35" s="20">
        <f>E34</f>
        <v>289.29832676837725</v>
      </c>
      <c r="F35" s="21">
        <f>F34</f>
        <v>0</v>
      </c>
      <c r="G35" s="21">
        <f>G34</f>
        <v>0</v>
      </c>
      <c r="H35" s="20">
        <f>H34</f>
        <v>964.32775589459084</v>
      </c>
    </row>
    <row r="36" spans="1:8" ht="12.75" customHeight="1" x14ac:dyDescent="0.2">
      <c r="A36" s="22"/>
      <c r="B36" s="31" t="s">
        <v>34</v>
      </c>
      <c r="C36" s="32"/>
      <c r="D36" s="20">
        <f>D35+D32</f>
        <v>675.02942912621359</v>
      </c>
      <c r="E36" s="20">
        <f>E35+E32</f>
        <v>289.29832676837725</v>
      </c>
      <c r="F36" s="20">
        <f>F35+F32</f>
        <v>0</v>
      </c>
      <c r="G36" s="20">
        <f>G35+G32</f>
        <v>3.3151326053042123</v>
      </c>
      <c r="H36" s="20">
        <f>H35+H32</f>
        <v>967.64288849989509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38.25" x14ac:dyDescent="0.2">
      <c r="A38" s="18">
        <v>10</v>
      </c>
      <c r="B38" s="19" t="s">
        <v>15</v>
      </c>
      <c r="C38" s="25" t="s">
        <v>67</v>
      </c>
      <c r="D38" s="27">
        <f>211.92/7.21</f>
        <v>29.392510402219138</v>
      </c>
      <c r="E38" s="27"/>
      <c r="F38" s="21"/>
      <c r="G38" s="21"/>
      <c r="H38" s="20">
        <f>D38+E38+G38+F38</f>
        <v>29.392510402219138</v>
      </c>
    </row>
    <row r="39" spans="1:8" ht="12.75" customHeight="1" x14ac:dyDescent="0.2">
      <c r="A39" s="22"/>
      <c r="B39" s="31" t="s">
        <v>49</v>
      </c>
      <c r="C39" s="32"/>
      <c r="D39" s="20">
        <f>D38</f>
        <v>29.392510402219138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29.392510402219138</v>
      </c>
    </row>
    <row r="40" spans="1:8" ht="12.75" customHeight="1" x14ac:dyDescent="0.2">
      <c r="A40" s="22"/>
      <c r="B40" s="31" t="s">
        <v>44</v>
      </c>
      <c r="C40" s="32"/>
      <c r="D40" s="20">
        <f>D39+D36</f>
        <v>704.42193952843274</v>
      </c>
      <c r="E40" s="20">
        <f t="shared" ref="E40:G40" si="2">E39+E36</f>
        <v>289.29832676837725</v>
      </c>
      <c r="F40" s="20">
        <f t="shared" si="2"/>
        <v>0</v>
      </c>
      <c r="G40" s="20">
        <f t="shared" si="2"/>
        <v>3.3151326053042123</v>
      </c>
      <c r="H40" s="20">
        <f>H39+H36</f>
        <v>997.03539890211425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>
        <f>542.79/7.21</f>
        <v>75.282940360610255</v>
      </c>
      <c r="E42" s="27"/>
      <c r="F42" s="21"/>
      <c r="G42" s="21"/>
      <c r="H42" s="20">
        <f>D42+E42+G42+F42</f>
        <v>75.282940360610255</v>
      </c>
    </row>
    <row r="43" spans="1:8" ht="12.75" customHeight="1" x14ac:dyDescent="0.2">
      <c r="A43" s="22"/>
      <c r="B43" s="31" t="s">
        <v>48</v>
      </c>
      <c r="C43" s="32"/>
      <c r="D43" s="20">
        <f>D42</f>
        <v>75.282940360610255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75.282940360610255</v>
      </c>
    </row>
    <row r="44" spans="1:8" ht="12.75" customHeight="1" x14ac:dyDescent="0.2">
      <c r="A44" s="22"/>
      <c r="B44" s="31" t="s">
        <v>45</v>
      </c>
      <c r="C44" s="32"/>
      <c r="D44" s="20">
        <f>D43+D40</f>
        <v>779.70487988904301</v>
      </c>
      <c r="E44" s="20">
        <f t="shared" ref="E44:G44" si="3">E43+E40</f>
        <v>289.29832676837725</v>
      </c>
      <c r="F44" s="20">
        <f t="shared" si="3"/>
        <v>0</v>
      </c>
      <c r="G44" s="20">
        <f t="shared" si="3"/>
        <v>3.3151326053042123</v>
      </c>
      <c r="H44" s="20">
        <f>H43+H40</f>
        <v>1072.3183392627245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/>
      <c r="H47" s="20">
        <f>G47+F47+E47+D47</f>
        <v>0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90.455354420478756</v>
      </c>
      <c r="H49" s="20">
        <f>G49+F49+E49+D49</f>
        <v>90.455354420478756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90.455354420478756</v>
      </c>
      <c r="H50" s="20">
        <f>D50+E50+F50+G50</f>
        <v>90.455354420478756</v>
      </c>
    </row>
    <row r="51" spans="1:8" ht="12.75" customHeight="1" x14ac:dyDescent="0.2">
      <c r="A51" s="22"/>
      <c r="B51" s="31" t="s">
        <v>17</v>
      </c>
      <c r="C51" s="32"/>
      <c r="D51" s="20">
        <f>D50+D44</f>
        <v>779.70487988904301</v>
      </c>
      <c r="E51" s="20">
        <f>E50+E44</f>
        <v>289.29832676837725</v>
      </c>
      <c r="F51" s="20">
        <f>F50+F44</f>
        <v>0</v>
      </c>
      <c r="G51" s="20">
        <f>G50+G44</f>
        <v>93.77048702578297</v>
      </c>
      <c r="H51" s="20">
        <f>H50+H44</f>
        <v>1162.7736936832032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22.947612460222306</v>
      </c>
      <c r="H53" s="20">
        <f>D53+E53+F53+G53</f>
        <v>22.947612460222306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139.01027716992922</v>
      </c>
      <c r="H54" s="20">
        <f>D54+E54+F54+G54</f>
        <v>139.01027716992922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161.95788963015153</v>
      </c>
      <c r="H55" s="20">
        <f>D55+E55+F55+G55</f>
        <v>161.95788963015153</v>
      </c>
    </row>
    <row r="56" spans="1:8" ht="12.75" customHeight="1" x14ac:dyDescent="0.2">
      <c r="A56" s="22"/>
      <c r="B56" s="31" t="s">
        <v>30</v>
      </c>
      <c r="C56" s="32"/>
      <c r="D56" s="20">
        <f>D51+D55</f>
        <v>779.70487988904301</v>
      </c>
      <c r="E56" s="20">
        <f t="shared" ref="E56:G56" si="7">E51+E55</f>
        <v>289.29832676837725</v>
      </c>
      <c r="F56" s="20">
        <f t="shared" si="7"/>
        <v>0</v>
      </c>
      <c r="G56" s="20">
        <f t="shared" si="7"/>
        <v>255.72837665593448</v>
      </c>
      <c r="H56" s="20">
        <f>H55+H51</f>
        <v>1324.7315833133548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656606.91/1000/5.67</f>
        <v>115.80368783068785</v>
      </c>
      <c r="H58" s="20">
        <f>G58+F58+E58+D58</f>
        <v>115.80368783068785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115.80368783068785</v>
      </c>
      <c r="H59" s="20">
        <f>G59+F59+E59+D59</f>
        <v>115.80368783068785</v>
      </c>
    </row>
    <row r="60" spans="1:8" ht="12.75" customHeight="1" x14ac:dyDescent="0.2">
      <c r="A60" s="22"/>
      <c r="B60" s="31" t="s">
        <v>21</v>
      </c>
      <c r="C60" s="32"/>
      <c r="D60" s="20">
        <f>D56+D59</f>
        <v>779.70487988904301</v>
      </c>
      <c r="E60" s="20">
        <f>E56+E59</f>
        <v>289.29832676837725</v>
      </c>
      <c r="F60" s="20">
        <f>F56+F59</f>
        <v>0</v>
      </c>
      <c r="G60" s="20">
        <f>G56+G59</f>
        <v>371.53206448662235</v>
      </c>
      <c r="H60" s="20">
        <f>D60+E60+F60+G60</f>
        <v>1440.5352711440428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155.94097597780862</v>
      </c>
      <c r="E62" s="20">
        <f>E60/100*20</f>
        <v>57.859665353675453</v>
      </c>
      <c r="F62" s="20">
        <f>F60/100*20</f>
        <v>0</v>
      </c>
      <c r="G62" s="20">
        <f>G60/100*20</f>
        <v>74.306412897324464</v>
      </c>
      <c r="H62" s="20">
        <f>H60/100*20</f>
        <v>288.10705422880852</v>
      </c>
    </row>
    <row r="63" spans="1:8" ht="12.75" customHeight="1" x14ac:dyDescent="0.2">
      <c r="A63" s="22"/>
      <c r="B63" s="31" t="s">
        <v>24</v>
      </c>
      <c r="C63" s="32"/>
      <c r="D63" s="20">
        <f>D62</f>
        <v>155.94097597780862</v>
      </c>
      <c r="E63" s="20">
        <f>E62</f>
        <v>57.859665353675453</v>
      </c>
      <c r="F63" s="21">
        <f>F62</f>
        <v>0</v>
      </c>
      <c r="G63" s="20">
        <f>G62</f>
        <v>74.306412897324464</v>
      </c>
      <c r="H63" s="20">
        <f>D63+E63+F63+G63</f>
        <v>288.10705422880858</v>
      </c>
    </row>
    <row r="64" spans="1:8" ht="12.75" customHeight="1" x14ac:dyDescent="0.2">
      <c r="A64" s="22"/>
      <c r="B64" s="31" t="s">
        <v>25</v>
      </c>
      <c r="C64" s="32"/>
      <c r="D64" s="20">
        <f>D60+D62</f>
        <v>935.64585586685166</v>
      </c>
      <c r="E64" s="20">
        <f>E60+E62</f>
        <v>347.15799212205269</v>
      </c>
      <c r="F64" s="20">
        <f>F60+F62</f>
        <v>0</v>
      </c>
      <c r="G64" s="20">
        <f>G60+G62</f>
        <v>445.83847738394684</v>
      </c>
      <c r="H64" s="20">
        <f>H60+H62</f>
        <v>1728.6423253728512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2024-02-27T10:46:04Z</dcterms:modified>
</cp:coreProperties>
</file>