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Недостающие_ССР_к_ПСД_40_шт\"/>
    </mc:Choice>
  </mc:AlternateContent>
  <xr:revisionPtr revIDLastSave="0" documentId="13_ncr:1_{4F5DD0C2-704F-4E66-9066-346CD200CC97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2" l="1"/>
  <c r="H39" i="2" s="1"/>
  <c r="G37" i="2"/>
  <c r="G28" i="2"/>
  <c r="H28" i="2" s="1"/>
  <c r="E25" i="2"/>
  <c r="E26" i="2" s="1"/>
  <c r="E30" i="2" s="1"/>
  <c r="E35" i="2" s="1"/>
  <c r="E45" i="2" s="1"/>
  <c r="D25" i="2"/>
  <c r="D26" i="2" s="1"/>
  <c r="D30" i="2" s="1"/>
  <c r="F44" i="2"/>
  <c r="E44" i="2"/>
  <c r="D44" i="2"/>
  <c r="H42" i="2"/>
  <c r="H41" i="2"/>
  <c r="H40" i="2"/>
  <c r="H38" i="2"/>
  <c r="F34" i="2"/>
  <c r="E34" i="2"/>
  <c r="D34" i="2"/>
  <c r="F29" i="2"/>
  <c r="E29" i="2"/>
  <c r="D29" i="2"/>
  <c r="G26" i="2"/>
  <c r="F26" i="2"/>
  <c r="F30" i="2" s="1"/>
  <c r="F35" i="2" s="1"/>
  <c r="F45" i="2" s="1"/>
  <c r="G37" i="1"/>
  <c r="D25" i="1"/>
  <c r="H28" i="1"/>
  <c r="E25" i="1"/>
  <c r="G29" i="2" l="1"/>
  <c r="H29" i="2" s="1"/>
  <c r="D35" i="2"/>
  <c r="D45" i="2" s="1"/>
  <c r="G32" i="2"/>
  <c r="E47" i="2"/>
  <c r="E48" i="2" s="1"/>
  <c r="F47" i="2"/>
  <c r="F48" i="2" s="1"/>
  <c r="H25" i="2"/>
  <c r="H26" i="2" s="1"/>
  <c r="H30" i="2" s="1"/>
  <c r="H37" i="2"/>
  <c r="D44" i="1"/>
  <c r="E44" i="1"/>
  <c r="F44" i="1"/>
  <c r="H38" i="1"/>
  <c r="H39" i="1"/>
  <c r="H40" i="1"/>
  <c r="H41" i="1"/>
  <c r="H42" i="1"/>
  <c r="H37" i="1"/>
  <c r="E34" i="1"/>
  <c r="F34" i="1"/>
  <c r="D34" i="1"/>
  <c r="G29" i="1"/>
  <c r="F29" i="1"/>
  <c r="E29" i="1"/>
  <c r="D29" i="1"/>
  <c r="D26" i="1"/>
  <c r="G30" i="2" l="1"/>
  <c r="E49" i="2"/>
  <c r="F49" i="2"/>
  <c r="H32" i="2"/>
  <c r="D47" i="2"/>
  <c r="D48" i="2" s="1"/>
  <c r="D30" i="1"/>
  <c r="H29" i="1"/>
  <c r="F26" i="1"/>
  <c r="F30" i="1" s="1"/>
  <c r="F35" i="1" s="1"/>
  <c r="F45" i="1" s="1"/>
  <c r="F47" i="1" s="1"/>
  <c r="F49" i="1" s="1"/>
  <c r="G26" i="1"/>
  <c r="G30" i="1" s="1"/>
  <c r="G43" i="2" l="1"/>
  <c r="G33" i="2"/>
  <c r="D49" i="2"/>
  <c r="D35" i="1"/>
  <c r="D45" i="1" s="1"/>
  <c r="F48" i="1"/>
  <c r="H43" i="2" l="1"/>
  <c r="G44" i="2"/>
  <c r="H44" i="2" s="1"/>
  <c r="H33" i="2"/>
  <c r="G34" i="2"/>
  <c r="H25" i="1"/>
  <c r="H34" i="2" l="1"/>
  <c r="H35" i="2" s="1"/>
  <c r="G35" i="2"/>
  <c r="G45" i="2" s="1"/>
  <c r="E26" i="1"/>
  <c r="E30" i="1" s="1"/>
  <c r="G43" i="1" s="1"/>
  <c r="G47" i="2" l="1"/>
  <c r="G48" i="2" s="1"/>
  <c r="H48" i="2" s="1"/>
  <c r="H45" i="2"/>
  <c r="H47" i="2" s="1"/>
  <c r="H49" i="2" s="1"/>
  <c r="D6" i="2" s="1"/>
  <c r="G33" i="1"/>
  <c r="H33" i="1" s="1"/>
  <c r="E35" i="1"/>
  <c r="E45" i="1" s="1"/>
  <c r="G32" i="1"/>
  <c r="G49" i="2" l="1"/>
  <c r="G44" i="1"/>
  <c r="H44" i="1" s="1"/>
  <c r="H43" i="1"/>
  <c r="G34" i="1"/>
  <c r="G35" i="1" s="1"/>
  <c r="H32" i="1"/>
  <c r="E47" i="1"/>
  <c r="E48" i="1" s="1"/>
  <c r="D47" i="1"/>
  <c r="D48" i="1" s="1"/>
  <c r="H34" i="1" l="1"/>
  <c r="G45" i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<sst xmlns="http://schemas.openxmlformats.org/spreadsheetml/2006/main" count="112" uniqueCount="53">
  <si>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</si>
  <si>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</si>
  <si>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</si>
  <si>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</si>
  <si>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</si>
  <si>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</si>
  <si>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</si>
  <si>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</si>
  <si>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</si>
  <si>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</si>
  <si>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</si>
  <si>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</si>
  <si>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</si>
  <si>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</si>
  <si>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</si>
  <si>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</si>
  <si>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</si>
  <si>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</si>
  <si>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</si>
  <si>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</si>
  <si>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</si>
  <si>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</si>
  <si>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</si>
  <si>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</si>
  <si>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</si>
  <si>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</si>
  <si>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</si>
  <si>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</si>
  <si>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</si>
  <si>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</si>
  <si>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</si>
  <si>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</si>
  <si>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</si>
  <si>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</si>
  <si>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</si>
  <si>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</si>
  <si>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</si>
  <si>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</si>
  <si>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</si>
  <si>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</si>
  <si>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</si>
  <si>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</si>
  <si>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</si>
  <si>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</si>
  <si>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</si>
  <si>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</si>
  <si>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2001</t>
  </si>
  <si>
    <t>Составлена в ценах по состоянию на 2 кв.2022 г.</t>
  </si>
  <si>
    <t xml:space="preserve">Пусконаладочные работы </t>
  </si>
  <si>
    <t>Проект</t>
  </si>
  <si>
    <t>РК КЛ-10кВ от ТП-710, ТП-714, ТП-717 в г. Иваногород ЛО (инв. №070000142) (18-1-08-0-08-04-2-1084)</t>
  </si>
  <si>
    <t>РК КЛ-10кВ от ТП-710, ТП-714, ТП-717 в г. Иваногород ЛО (инв. №070000142) (18-1-08-0-08-04-2-1084) 00-0090/2019 ПДР</t>
  </si>
  <si>
    <t>Иванг, РК КЛ-10кВ от ТП-710, ТП-714, ТП-717 в г. Иваногород ЛО (инв. №070000142) (18-1-08-0-08-04-2-1084)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</si>
</sst>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427.80848490200003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x14ac:dyDescent="0.2">
      <c r="C8" s="33" t="s">
        <v>51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52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47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50</v>
      </c>
      <c r="D25" s="27">
        <f>296354.4/1000/1.2*0.7-G28</f>
        <v>160.45215000000002</v>
      </c>
      <c r="E25" s="27">
        <f>296354.4/1000/1.2*0.3</f>
        <v>74.0886</v>
      </c>
      <c r="F25" s="21">
        <v>0</v>
      </c>
      <c r="G25" s="21">
        <v>0</v>
      </c>
      <c r="H25" s="20">
        <f>D25+E25+G25+F25</f>
        <v>234.54075</v>
      </c>
    </row>
    <row r="26" spans="1:8" x14ac:dyDescent="0.2">
      <c r="A26" s="22"/>
      <c r="B26" s="28" t="s">
        <v>21</v>
      </c>
      <c r="C26" s="29"/>
      <c r="D26" s="20">
        <f>D25</f>
        <v>160.45215000000002</v>
      </c>
      <c r="E26" s="20">
        <f>E25</f>
        <v>74.0886</v>
      </c>
      <c r="F26" s="21">
        <f>F25</f>
        <v>0</v>
      </c>
      <c r="G26" s="21">
        <f>G25</f>
        <v>0</v>
      </c>
      <c r="H26" s="20">
        <f>H25</f>
        <v>234.54075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v>12.421250000000001</v>
      </c>
      <c r="H28" s="20">
        <f>G28+D28+E28+F28</f>
        <v>12.421250000000001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12.421250000000001</v>
      </c>
      <c r="H29" s="20">
        <f>G29+F29+E29+D29</f>
        <v>12.421250000000001</v>
      </c>
    </row>
    <row r="30" spans="1:8" x14ac:dyDescent="0.2">
      <c r="A30" s="22"/>
      <c r="B30" s="28" t="s">
        <v>24</v>
      </c>
      <c r="C30" s="29"/>
      <c r="D30" s="20">
        <f>D26+D29</f>
        <v>160.45215000000002</v>
      </c>
      <c r="E30" s="20">
        <f t="shared" ref="E30:G30" si="0">E26+E29</f>
        <v>74.0886</v>
      </c>
      <c r="F30" s="20">
        <f t="shared" si="0"/>
        <v>0</v>
      </c>
      <c r="G30" s="20">
        <f t="shared" si="0"/>
        <v>12.421250000000001</v>
      </c>
      <c r="H30" s="20">
        <f>H26+H29</f>
        <v>246.96199999999999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5.0191720499999999</v>
      </c>
      <c r="H32" s="20">
        <f>D32+E32+F32+G32</f>
        <v>5.0191720499999999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25.924651446666669</v>
      </c>
      <c r="H33" s="20">
        <f>D33+E33+F33+G33</f>
        <v>25.924651446666669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30.943823496666667</v>
      </c>
      <c r="H34" s="20">
        <f>D34+E34+F34+G34</f>
        <v>30.943823496666667</v>
      </c>
    </row>
    <row r="35" spans="1:8" x14ac:dyDescent="0.2">
      <c r="A35" s="22"/>
      <c r="B35" s="28" t="s">
        <v>42</v>
      </c>
      <c r="C35" s="29"/>
      <c r="D35" s="20">
        <f>D30+D34</f>
        <v>160.45215000000002</v>
      </c>
      <c r="E35" s="20">
        <f t="shared" ref="E35:F35" si="2">E30+E34</f>
        <v>74.0886</v>
      </c>
      <c r="F35" s="20">
        <f t="shared" si="2"/>
        <v>0</v>
      </c>
      <c r="G35" s="20">
        <f>G30+G34</f>
        <v>43.365073496666668</v>
      </c>
      <c r="H35" s="20">
        <f>H34+H30</f>
        <v>277.90582349666664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44972.54/1000/1.2</f>
        <v>37.477116666666667</v>
      </c>
      <c r="H37" s="20">
        <f>G37+F37+E37+D37</f>
        <v>37.477116666666667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/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22.725000000000001</v>
      </c>
      <c r="H39" s="20">
        <f t="shared" si="3"/>
        <v>22.725000000000001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/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/>
      <c r="H41" s="20">
        <f t="shared" si="3"/>
        <v>0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/>
      <c r="H42" s="20">
        <f t="shared" si="3"/>
        <v>0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18.399130588333339</v>
      </c>
      <c r="H43" s="20">
        <f t="shared" si="3"/>
        <v>18.399130588333339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78.601247255000004</v>
      </c>
      <c r="H44" s="20">
        <f>G44+F44+E44+D44</f>
        <v>78.601247255000004</v>
      </c>
    </row>
    <row r="45" spans="1:8" x14ac:dyDescent="0.2">
      <c r="A45" s="22"/>
      <c r="B45" s="28" t="s">
        <v>31</v>
      </c>
      <c r="C45" s="29"/>
      <c r="D45" s="20">
        <f>D35+D44</f>
        <v>160.45215000000002</v>
      </c>
      <c r="E45" s="20">
        <f t="shared" ref="E45:G45" si="5">E35+E44</f>
        <v>74.0886</v>
      </c>
      <c r="F45" s="20">
        <f t="shared" si="5"/>
        <v>0</v>
      </c>
      <c r="G45" s="20">
        <f t="shared" si="5"/>
        <v>121.96632075166667</v>
      </c>
      <c r="H45" s="20">
        <f>D45+E45+F45+G45</f>
        <v>356.50707075166667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32.090430000000005</v>
      </c>
      <c r="E47" s="20">
        <f t="shared" ref="E47:G47" si="6">E45/100*20</f>
        <v>14.817720000000001</v>
      </c>
      <c r="F47" s="20">
        <f t="shared" si="6"/>
        <v>0</v>
      </c>
      <c r="G47" s="20">
        <f t="shared" si="6"/>
        <v>24.393264150333334</v>
      </c>
      <c r="H47" s="20">
        <f>H45/100*20</f>
        <v>71.301414150333329</v>
      </c>
    </row>
    <row r="48" spans="1:8" x14ac:dyDescent="0.2">
      <c r="A48" s="22"/>
      <c r="B48" s="28" t="s">
        <v>34</v>
      </c>
      <c r="C48" s="29"/>
      <c r="D48" s="20">
        <f>D47</f>
        <v>32.090430000000005</v>
      </c>
      <c r="E48" s="20">
        <f>E47</f>
        <v>14.817720000000001</v>
      </c>
      <c r="F48" s="21">
        <f>F47</f>
        <v>0</v>
      </c>
      <c r="G48" s="20">
        <f>G47</f>
        <v>24.393264150333334</v>
      </c>
      <c r="H48" s="20">
        <f>D48+E48+F48+G48</f>
        <v>71.301414150333343</v>
      </c>
    </row>
    <row r="49" spans="1:8" x14ac:dyDescent="0.2">
      <c r="A49" s="22"/>
      <c r="B49" s="28" t="s">
        <v>35</v>
      </c>
      <c r="C49" s="29"/>
      <c r="D49" s="20">
        <f>D45+D47</f>
        <v>192.54258000000002</v>
      </c>
      <c r="E49" s="20">
        <f>E45+E47</f>
        <v>88.906319999999994</v>
      </c>
      <c r="F49" s="20">
        <f t="shared" ref="F49" si="7">F45+F47</f>
        <v>0</v>
      </c>
      <c r="G49" s="20">
        <f>G45+G47</f>
        <v>146.35958490199999</v>
      </c>
      <c r="H49" s="20">
        <f>H45+H47</f>
        <v>427.80848490200003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zoomScale="80" zoomScaleNormal="75" zoomScaleSheetLayoutView="80" workbookViewId="0">
      <selection activeCell="D49" sqref="D49:E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62.150372173942671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51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52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50</v>
      </c>
      <c r="D25" s="27">
        <f>(296354.4/1000/1.2*0.7-G28)/7.21</f>
        <v>23.835797310360419</v>
      </c>
      <c r="E25" s="27">
        <f>(296354.4/1000/1.2*0.3)/7.21</f>
        <v>10.275811373092926</v>
      </c>
      <c r="F25" s="21">
        <v>0</v>
      </c>
      <c r="G25" s="21">
        <v>0</v>
      </c>
      <c r="H25" s="20">
        <f>D25+E25+G25+F25</f>
        <v>34.111608683453348</v>
      </c>
    </row>
    <row r="26" spans="1:8" ht="12.75" customHeight="1" x14ac:dyDescent="0.2">
      <c r="A26" s="22"/>
      <c r="B26" s="28" t="s">
        <v>21</v>
      </c>
      <c r="C26" s="29"/>
      <c r="D26" s="20">
        <f>D25</f>
        <v>23.835797310360419</v>
      </c>
      <c r="E26" s="20">
        <f>E25</f>
        <v>10.275811373092926</v>
      </c>
      <c r="F26" s="21">
        <f>F25</f>
        <v>0</v>
      </c>
      <c r="G26" s="21">
        <f>G25</f>
        <v>0</v>
      </c>
      <c r="H26" s="20">
        <f>H25</f>
        <v>34.111608683453348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48</v>
      </c>
      <c r="D28" s="21"/>
      <c r="E28" s="21"/>
      <c r="F28" s="21"/>
      <c r="G28" s="20">
        <f>12.42125/12.21</f>
        <v>1.0173013923013923</v>
      </c>
      <c r="H28" s="20">
        <f>G28+D28+E28+F28</f>
        <v>1.0173013923013923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1.0173013923013923</v>
      </c>
      <c r="H29" s="20">
        <f>G29+F29+E29+D29</f>
        <v>1.0173013923013923</v>
      </c>
    </row>
    <row r="30" spans="1:8" x14ac:dyDescent="0.2">
      <c r="A30" s="22"/>
      <c r="B30" s="28" t="s">
        <v>24</v>
      </c>
      <c r="C30" s="29"/>
      <c r="D30" s="20">
        <f>D26+D29</f>
        <v>23.835797310360419</v>
      </c>
      <c r="E30" s="20">
        <f t="shared" ref="E30:G30" si="0">E26+E29</f>
        <v>10.275811373092926</v>
      </c>
      <c r="F30" s="20">
        <f t="shared" si="0"/>
        <v>0</v>
      </c>
      <c r="G30" s="20">
        <f t="shared" si="0"/>
        <v>1.0173013923013923</v>
      </c>
      <c r="H30" s="20">
        <f>H26+H29</f>
        <v>35.128910075754739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0.72998842582590173</v>
      </c>
      <c r="H32" s="20">
        <f>D32+E32+F32+G32</f>
        <v>0.72998842582590173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3.7661730488166811</v>
      </c>
      <c r="H33" s="20">
        <f>D33+E33+F33+G33</f>
        <v>3.7661730488166811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4.4961614746425829</v>
      </c>
      <c r="H34" s="20">
        <f>D34+E34+F34+G34</f>
        <v>4.4961614746425829</v>
      </c>
    </row>
    <row r="35" spans="1:8" x14ac:dyDescent="0.2">
      <c r="A35" s="22"/>
      <c r="B35" s="28" t="s">
        <v>42</v>
      </c>
      <c r="C35" s="29"/>
      <c r="D35" s="20">
        <f>D30+D34</f>
        <v>23.835797310360419</v>
      </c>
      <c r="E35" s="20">
        <f t="shared" ref="E35:F35" si="2">E30+E34</f>
        <v>10.275811373092926</v>
      </c>
      <c r="F35" s="20">
        <f t="shared" si="2"/>
        <v>0</v>
      </c>
      <c r="G35" s="20">
        <f>G30+G34</f>
        <v>5.5134628669439749</v>
      </c>
      <c r="H35" s="20">
        <f>H34+H30</f>
        <v>39.625071550397323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49</v>
      </c>
      <c r="D37" s="21"/>
      <c r="E37" s="21"/>
      <c r="F37" s="21"/>
      <c r="G37" s="20">
        <f>44972.54/1000/1.2/4.91</f>
        <v>7.6328139850644945</v>
      </c>
      <c r="H37" s="20">
        <f>G37+F37+E37+D37</f>
        <v>7.6328139850644945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/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22.725/12.21</f>
        <v>1.8611793611793612</v>
      </c>
      <c r="H39" s="20">
        <f t="shared" si="3"/>
        <v>1.8611793611793612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/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/>
      <c r="H41" s="20">
        <f t="shared" si="3"/>
        <v>0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/>
      <c r="H42" s="20">
        <f t="shared" si="3"/>
        <v>0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2.6729119149777159</v>
      </c>
      <c r="H43" s="20">
        <f t="shared" si="3"/>
        <v>2.6729119149777159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12.166905261221572</v>
      </c>
      <c r="H44" s="20">
        <f>G44+F44+E44+D44</f>
        <v>12.166905261221572</v>
      </c>
    </row>
    <row r="45" spans="1:8" x14ac:dyDescent="0.2">
      <c r="A45" s="22"/>
      <c r="B45" s="28" t="s">
        <v>31</v>
      </c>
      <c r="C45" s="29"/>
      <c r="D45" s="20">
        <f>D35+D44</f>
        <v>23.835797310360419</v>
      </c>
      <c r="E45" s="20">
        <f t="shared" ref="E45:G45" si="5">E35+E44</f>
        <v>10.275811373092926</v>
      </c>
      <c r="F45" s="20">
        <f t="shared" si="5"/>
        <v>0</v>
      </c>
      <c r="G45" s="20">
        <f t="shared" si="5"/>
        <v>17.680368128165547</v>
      </c>
      <c r="H45" s="20">
        <f>D45+E45+F45+G45</f>
        <v>51.791976811618895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4.7671594620720832</v>
      </c>
      <c r="E47" s="20">
        <f t="shared" ref="E47:G47" si="6">E45/100*20</f>
        <v>2.0551622746185854</v>
      </c>
      <c r="F47" s="20">
        <f t="shared" si="6"/>
        <v>0</v>
      </c>
      <c r="G47" s="20">
        <f t="shared" si="6"/>
        <v>3.5360736256331093</v>
      </c>
      <c r="H47" s="20">
        <f>H45/100*20</f>
        <v>10.358395362323778</v>
      </c>
    </row>
    <row r="48" spans="1:8" ht="12.75" customHeight="1" x14ac:dyDescent="0.2">
      <c r="A48" s="22"/>
      <c r="B48" s="28" t="s">
        <v>34</v>
      </c>
      <c r="C48" s="29"/>
      <c r="D48" s="20">
        <f>D47</f>
        <v>4.7671594620720832</v>
      </c>
      <c r="E48" s="20">
        <f>E47</f>
        <v>2.0551622746185854</v>
      </c>
      <c r="F48" s="21">
        <f>F47</f>
        <v>0</v>
      </c>
      <c r="G48" s="20">
        <f>G47</f>
        <v>3.5360736256331093</v>
      </c>
      <c r="H48" s="20">
        <f>D48+E48+F48+G48</f>
        <v>10.358395362323778</v>
      </c>
    </row>
    <row r="49" spans="1:8" ht="12.75" customHeight="1" x14ac:dyDescent="0.2">
      <c r="A49" s="22"/>
      <c r="B49" s="28" t="s">
        <v>35</v>
      </c>
      <c r="C49" s="29"/>
      <c r="D49" s="20">
        <f>D45+D47</f>
        <v>28.602956772432503</v>
      </c>
      <c r="E49" s="20">
        <f>E45+E47</f>
        <v>12.330973647711511</v>
      </c>
      <c r="F49" s="20">
        <f t="shared" ref="F49" si="7">F45+F47</f>
        <v>0</v>
      </c>
      <c r="G49" s="20">
        <f>G45+G47</f>
        <v>21.216441753798655</v>
      </c>
      <c r="H49" s="20">
        <f>H45+H47</f>
        <v>62.150372173942671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2022-11-11T06:48:27Z</dcterms:modified>
</cp:coreProperties>
</file>