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codeName="ЭтаКнига"/>
  <xr:revisionPtr revIDLastSave="0" documentId="13_ncr:1_{6141EFF6-4650-4FA8-BE36-C414B0C730A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КЛ" sheetId="3" r:id="rId1"/>
    <sheet name="Лист2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3" l="1"/>
  <c r="F22" i="3"/>
  <c r="F23" i="3"/>
  <c r="G22" i="3"/>
  <c r="G23" i="3"/>
  <c r="G21" i="3"/>
  <c r="F20" i="3"/>
  <c r="G20" i="3"/>
  <c r="G24" i="3" l="1"/>
  <c r="H24" i="3"/>
  <c r="I24" i="3"/>
  <c r="J24" i="3"/>
  <c r="K24" i="3"/>
  <c r="F24" i="3"/>
  <c r="B22" i="3" l="1"/>
  <c r="A7" i="3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C1" i="2" l="1"/>
  <c r="I1" i="2" s="1"/>
  <c r="D1" i="2"/>
  <c r="J1" i="2" s="1"/>
  <c r="C2" i="2"/>
  <c r="I2" i="2" s="1"/>
  <c r="D2" i="2"/>
  <c r="J2" i="2" s="1"/>
  <c r="C3" i="2"/>
  <c r="I3" i="2" s="1"/>
  <c r="D3" i="2"/>
  <c r="J3" i="2" s="1"/>
  <c r="B2" i="2"/>
  <c r="H2" i="2" s="1"/>
  <c r="B3" i="2"/>
  <c r="H3" i="2" s="1"/>
  <c r="B1" i="2"/>
  <c r="H1" i="2" s="1"/>
</calcChain>
</file>

<file path=xl/sharedStrings.xml><?xml version="1.0" encoding="utf-8"?>
<sst xmlns="http://schemas.openxmlformats.org/spreadsheetml/2006/main" count="65" uniqueCount="52">
  <si>
    <t>№ п/п</t>
  </si>
  <si>
    <t>Номер заключенного договора</t>
  </si>
  <si>
    <t>Дата договора</t>
  </si>
  <si>
    <t>Полное наименование контрагента</t>
  </si>
  <si>
    <t>Тип договора</t>
  </si>
  <si>
    <t>Сумма договора с учетом всех дополнительных соглашений, руб. с НДС</t>
  </si>
  <si>
    <t>15-1-00-1-08-03-2-1070</t>
  </si>
  <si>
    <t>17-1-17-1-08-04-2-0813</t>
  </si>
  <si>
    <t>16-1-17-1-08-04-2-0961</t>
  </si>
  <si>
    <t>ПИР</t>
  </si>
  <si>
    <t>00-0016/2017 ПИР</t>
  </si>
  <si>
    <t>ООО "Олтон +"</t>
  </si>
  <si>
    <t>ООО "Энергоконтроль"</t>
  </si>
  <si>
    <t>ПДР</t>
  </si>
  <si>
    <t>СМР</t>
  </si>
  <si>
    <t>00-0322/2020 ПИР</t>
  </si>
  <si>
    <t>Государственное автономное учреждение "Управление государственной экспертизы Ленинградской области"</t>
  </si>
  <si>
    <t>00-0727/2020 ПИР</t>
  </si>
  <si>
    <t>22-И/18-Г</t>
  </si>
  <si>
    <t>Ленмелиоводхоз Управление</t>
  </si>
  <si>
    <t>ПРЧ</t>
  </si>
  <si>
    <t>93-И/19-Г</t>
  </si>
  <si>
    <t>00-1236/2019 СМР</t>
  </si>
  <si>
    <t>00-1307/2019 АРХ</t>
  </si>
  <si>
    <t>ИП Васильев Ю.М. ИП Березин А.В. ИП Бондарев М.Л.</t>
  </si>
  <si>
    <t>АРХ</t>
  </si>
  <si>
    <t>00-1306/2019 АРХ</t>
  </si>
  <si>
    <t>ИП Васильев Ю.М. ИП Березин А.В.</t>
  </si>
  <si>
    <t>00-1305/2019 АРХ</t>
  </si>
  <si>
    <t>Мурино УК</t>
  </si>
  <si>
    <t>13-Ар/05-19</t>
  </si>
  <si>
    <t>ООО "СПЕЦСТРОЙ"</t>
  </si>
  <si>
    <t>00-1009/2019 АРХ</t>
  </si>
  <si>
    <t>Племенной завод Бугры</t>
  </si>
  <si>
    <t>00-0926/2019 АРХ</t>
  </si>
  <si>
    <t>ООО "ЭТАЛОН"</t>
  </si>
  <si>
    <t>9579-А</t>
  </si>
  <si>
    <t>АНО "Дирекция КРТ Ленинградской области"</t>
  </si>
  <si>
    <t>00-0969/2019 АРХ</t>
  </si>
  <si>
    <t>ООО "СТАТУС"</t>
  </si>
  <si>
    <t>Проценты банка</t>
  </si>
  <si>
    <t>Строительный контроль</t>
  </si>
  <si>
    <t>Итого</t>
  </si>
  <si>
    <t>Сумма договора с учетом всех дополнительных соглашений, руб. без НДС</t>
  </si>
  <si>
    <t xml:space="preserve">ПИР  </t>
  </si>
  <si>
    <t xml:space="preserve">Прочие    </t>
  </si>
  <si>
    <t xml:space="preserve">Оборудование </t>
  </si>
  <si>
    <t>Работы, выполненные хозяйственным способом</t>
  </si>
  <si>
    <t>Расчет стоимости инвестиционного проекта: Всев, Стр-во КЛ-110 кВ от проектируемой опоры ВЛ-110 кВ до проектируемой ПС-110/10 кВ "Новая-4" (17-1-17-1-08-04-2-0813)</t>
  </si>
  <si>
    <t xml:space="preserve">Идентификатор инвестиционного проекта: </t>
  </si>
  <si>
    <t>I_17-1-17-1-08-04-2-0813</t>
  </si>
  <si>
    <t>Начало строительства 2017г., окончание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</si>
</sst>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2" borderId="1" xfId="5" applyNumberFormat="1" applyFont="1" applyFill="1" applyBorder="1"/>
    <xf numFmtId="0" fontId="7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" fontId="4" fillId="0" borderId="1" xfId="0" applyNumberFormat="1" applyFont="1" applyFill="1" applyBorder="1" applyAlignment="1">
      <alignment horizontal="center" vertical="center"/>
    </xf>
    <xf numFmtId="1" fontId="7" fillId="0" borderId="0" xfId="0" applyNumberFormat="1" applyFont="1" applyFill="1"/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/>
    <xf numFmtId="0" fontId="11" fillId="0" borderId="0" xfId="0" applyFont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right" vertical="top" wrapText="1"/>
    </xf>
    <xf numFmtId="43" fontId="9" fillId="0" borderId="1" xfId="0" applyNumberFormat="1" applyFont="1" applyFill="1" applyBorder="1" applyAlignment="1">
      <alignment horizontal="right" vertical="center"/>
    </xf>
    <xf numFmtId="4" fontId="7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/>
    </xf>
  </cellXfs>
  <cellStyles count="14">
    <cellStyle name="Обычный" xfId="0" builtinId="0"/>
    <cellStyle name="Обычный 2" xfId="4" xr:uid="{DB17E54B-30BF-4F77-870F-1BC8C04EEF7E}"/>
    <cellStyle name="Обычный 3" xfId="5" xr:uid="{B3241A88-F210-454B-B2DB-1B327724F414}"/>
    <cellStyle name="Обычный 4" xfId="2" xr:uid="{00000000-0005-0000-0000-00002F000000}"/>
    <cellStyle name="Обычный 5" xfId="8" xr:uid="{00000000-0005-0000-0000-000035000000}"/>
    <cellStyle name="Обычный 6" xfId="1" xr:uid="{00000000-0005-0000-0000-00002F000000}"/>
    <cellStyle name="Обычный 7" xfId="12" xr:uid="{00000000-0005-0000-0000-00003A000000}"/>
    <cellStyle name="Процентный 2" xfId="7" xr:uid="{00000000-0005-0000-0000-000032000000}"/>
    <cellStyle name="Процентный 3" xfId="11" xr:uid="{00000000-0005-0000-0000-000036000000}"/>
    <cellStyle name="Процентный 4" xfId="13" xr:uid="{00000000-0005-0000-0000-00003C000000}"/>
    <cellStyle name="Финансовый 2" xfId="6" xr:uid="{B02EAB90-15F0-48D7-8008-A8AF9F533569}"/>
    <cellStyle name="Финансовый 2 2" xfId="10" xr:uid="{B02EAB90-15F0-48D7-8008-A8AF9F533569}"/>
    <cellStyle name="Финансовый 3" xfId="3" xr:uid="{00000000-0005-0000-0000-000033000000}"/>
    <cellStyle name="Финансовый 4" xfId="9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gadin/AppData/Local/Microsoft/Windows/INetCache/Content.Outlook/WRO80YMG/&#1087;&#1088;&#1080;&#1084;&#1077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 refreshError="1">
        <row r="3">
          <cell r="B3" t="str">
            <v xml:space="preserve">Идентификатор инвестиционного проекта: </v>
          </cell>
        </row>
        <row r="20">
          <cell r="B20" t="str">
            <v>Содержание службы Заказчика-застройщика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FA613-8AB0-4447-958F-25D4F798C1D3}">
  <sheetPr codeName="Лист2"/>
  <dimension ref="A1:K27"/>
  <sheetViews>
    <sheetView tabSelected="1" workbookViewId="0">
      <pane xSplit="2" ySplit="5" topLeftCell="C6" activePane="bottomRight" state="frozen"/>
      <selection pane="topRight" activeCell="G1" sqref="G1"/>
      <selection pane="bottomLeft" activeCell="A4" sqref="A4"/>
      <selection pane="bottomRight" activeCell="E9" sqref="E9"/>
    </sheetView>
  </sheetViews>
  <sheetFormatPr defaultRowHeight="15" x14ac:dyDescent="0.25"/>
  <cols>
    <col min="1" max="1" width="9.140625" style="16"/>
    <col min="2" max="2" width="49.7109375" style="8" customWidth="1"/>
    <col min="3" max="3" width="25.5703125" style="8" customWidth="1"/>
    <col min="4" max="4" width="12.28515625" style="8" customWidth="1"/>
    <col min="5" max="5" width="11.42578125" style="8" customWidth="1"/>
    <col min="6" max="6" width="17.85546875" style="8" customWidth="1"/>
    <col min="7" max="7" width="16.5703125" style="8" customWidth="1"/>
    <col min="8" max="8" width="13.85546875" style="8" customWidth="1"/>
    <col min="9" max="9" width="16.85546875" style="8" customWidth="1"/>
    <col min="10" max="11" width="13.85546875" style="8" customWidth="1"/>
    <col min="12" max="16384" width="9.140625" style="8"/>
  </cols>
  <sheetData>
    <row r="1" spans="1:11" s="21" customFormat="1" ht="23.25" customHeight="1" x14ac:dyDescent="0.2">
      <c r="A1" s="20" t="s">
        <v>48</v>
      </c>
      <c r="C1" s="22"/>
      <c r="D1" s="22"/>
    </row>
    <row r="2" spans="1:11" s="12" customFormat="1" ht="21.75" customHeight="1" x14ac:dyDescent="0.25">
      <c r="A2" s="14" t="s">
        <v>49</v>
      </c>
      <c r="C2" s="12" t="s">
        <v>50</v>
      </c>
    </row>
    <row r="3" spans="1:11" s="12" customFormat="1" ht="21.75" customHeight="1" x14ac:dyDescent="0.25">
      <c r="A3" s="14" t="s">
        <v>51</v>
      </c>
      <c r="C3" s="19"/>
      <c r="D3" s="19"/>
    </row>
    <row r="4" spans="1:11" ht="38.25" customHeight="1" x14ac:dyDescent="0.25">
      <c r="A4" s="29" t="s">
        <v>0</v>
      </c>
      <c r="B4" s="28" t="s">
        <v>3</v>
      </c>
      <c r="C4" s="28" t="s">
        <v>1</v>
      </c>
      <c r="D4" s="28" t="s">
        <v>2</v>
      </c>
      <c r="E4" s="28" t="s">
        <v>4</v>
      </c>
      <c r="F4" s="28" t="s">
        <v>5</v>
      </c>
      <c r="G4" s="28" t="s">
        <v>43</v>
      </c>
      <c r="H4" s="28"/>
      <c r="I4" s="28"/>
      <c r="J4" s="28"/>
      <c r="K4" s="28"/>
    </row>
    <row r="5" spans="1:11" ht="39.75" customHeight="1" x14ac:dyDescent="0.25">
      <c r="A5" s="29"/>
      <c r="B5" s="28"/>
      <c r="C5" s="28"/>
      <c r="D5" s="28"/>
      <c r="E5" s="28"/>
      <c r="F5" s="28"/>
      <c r="G5" s="4" t="s">
        <v>42</v>
      </c>
      <c r="H5" s="24" t="s">
        <v>44</v>
      </c>
      <c r="I5" s="24" t="s">
        <v>14</v>
      </c>
      <c r="J5" s="24" t="s">
        <v>46</v>
      </c>
      <c r="K5" s="24" t="s">
        <v>45</v>
      </c>
    </row>
    <row r="6" spans="1:11" ht="21.75" customHeight="1" x14ac:dyDescent="0.25">
      <c r="A6" s="15">
        <v>1</v>
      </c>
      <c r="B6" s="13" t="s">
        <v>11</v>
      </c>
      <c r="C6" s="2" t="s">
        <v>10</v>
      </c>
      <c r="D6" s="5">
        <v>42748</v>
      </c>
      <c r="E6" s="2" t="s">
        <v>9</v>
      </c>
      <c r="F6" s="3">
        <v>11427026.210000001</v>
      </c>
      <c r="G6" s="3">
        <v>9670936.0747175161</v>
      </c>
      <c r="H6" s="3">
        <v>9670936.0747175161</v>
      </c>
      <c r="I6" s="25"/>
      <c r="J6" s="25"/>
      <c r="K6" s="25"/>
    </row>
    <row r="7" spans="1:11" ht="22.5" customHeight="1" x14ac:dyDescent="0.25">
      <c r="A7" s="15">
        <f>A6+1</f>
        <v>2</v>
      </c>
      <c r="B7" s="13" t="s">
        <v>12</v>
      </c>
      <c r="C7" s="2" t="s">
        <v>22</v>
      </c>
      <c r="D7" s="5">
        <v>43810</v>
      </c>
      <c r="E7" s="2" t="s">
        <v>14</v>
      </c>
      <c r="F7" s="3">
        <v>219895871.19999999</v>
      </c>
      <c r="G7" s="3">
        <v>183246559.33333334</v>
      </c>
      <c r="H7" s="3"/>
      <c r="I7" s="3">
        <v>183246559.33333334</v>
      </c>
      <c r="J7" s="3"/>
      <c r="K7" s="3"/>
    </row>
    <row r="8" spans="1:11" ht="50.25" customHeight="1" x14ac:dyDescent="0.25">
      <c r="A8" s="15">
        <f t="shared" ref="A8:A24" si="0">A7+1</f>
        <v>3</v>
      </c>
      <c r="B8" s="1" t="s">
        <v>16</v>
      </c>
      <c r="C8" s="2" t="s">
        <v>15</v>
      </c>
      <c r="D8" s="5">
        <v>43970</v>
      </c>
      <c r="E8" s="2" t="s">
        <v>9</v>
      </c>
      <c r="F8" s="3">
        <v>496149.20399999997</v>
      </c>
      <c r="G8" s="3">
        <v>413457.67</v>
      </c>
      <c r="H8" s="3">
        <v>413457.67</v>
      </c>
      <c r="I8" s="3"/>
      <c r="J8" s="3"/>
      <c r="K8" s="3"/>
    </row>
    <row r="9" spans="1:11" ht="43.5" customHeight="1" x14ac:dyDescent="0.25">
      <c r="A9" s="15">
        <f t="shared" si="0"/>
        <v>4</v>
      </c>
      <c r="B9" s="1" t="s">
        <v>16</v>
      </c>
      <c r="C9" s="2" t="s">
        <v>17</v>
      </c>
      <c r="D9" s="5">
        <v>44159</v>
      </c>
      <c r="E9" s="2" t="s">
        <v>9</v>
      </c>
      <c r="F9" s="3">
        <v>137090.69999999998</v>
      </c>
      <c r="G9" s="3">
        <v>114242.25</v>
      </c>
      <c r="H9" s="3">
        <v>114242.25</v>
      </c>
      <c r="I9" s="3"/>
      <c r="J9" s="3"/>
      <c r="K9" s="3"/>
    </row>
    <row r="10" spans="1:11" x14ac:dyDescent="0.25">
      <c r="A10" s="15">
        <f t="shared" si="0"/>
        <v>5</v>
      </c>
      <c r="B10" s="1" t="s">
        <v>19</v>
      </c>
      <c r="C10" s="2" t="s">
        <v>18</v>
      </c>
      <c r="D10" s="5">
        <v>43133</v>
      </c>
      <c r="E10" s="2" t="s">
        <v>20</v>
      </c>
      <c r="F10" s="3">
        <v>37900.800000000003</v>
      </c>
      <c r="G10" s="3">
        <v>37900.800000000003</v>
      </c>
      <c r="H10" s="3"/>
      <c r="I10" s="3"/>
      <c r="J10" s="3"/>
      <c r="K10" s="3">
        <v>37900.800000000003</v>
      </c>
    </row>
    <row r="11" spans="1:11" x14ac:dyDescent="0.25">
      <c r="A11" s="15">
        <f t="shared" si="0"/>
        <v>6</v>
      </c>
      <c r="B11" s="1" t="s">
        <v>19</v>
      </c>
      <c r="C11" s="2" t="s">
        <v>21</v>
      </c>
      <c r="D11" s="5">
        <v>43613</v>
      </c>
      <c r="E11" s="2" t="s">
        <v>13</v>
      </c>
      <c r="F11" s="3">
        <v>16380</v>
      </c>
      <c r="G11" s="3">
        <v>16380</v>
      </c>
      <c r="H11" s="3"/>
      <c r="I11" s="3"/>
      <c r="J11" s="3"/>
      <c r="K11" s="3">
        <v>16380</v>
      </c>
    </row>
    <row r="12" spans="1:11" ht="30" x14ac:dyDescent="0.25">
      <c r="A12" s="15">
        <f t="shared" si="0"/>
        <v>7</v>
      </c>
      <c r="B12" s="1" t="s">
        <v>24</v>
      </c>
      <c r="C12" s="2" t="s">
        <v>23</v>
      </c>
      <c r="D12" s="5">
        <v>43829</v>
      </c>
      <c r="E12" s="2" t="s">
        <v>25</v>
      </c>
      <c r="F12" s="3">
        <v>378532</v>
      </c>
      <c r="G12" s="3">
        <v>315443.33</v>
      </c>
      <c r="H12" s="3"/>
      <c r="I12" s="3"/>
      <c r="J12" s="3"/>
      <c r="K12" s="3">
        <v>315443.33</v>
      </c>
    </row>
    <row r="13" spans="1:11" x14ac:dyDescent="0.25">
      <c r="A13" s="15">
        <f t="shared" si="0"/>
        <v>8</v>
      </c>
      <c r="B13" s="1" t="s">
        <v>27</v>
      </c>
      <c r="C13" s="2" t="s">
        <v>26</v>
      </c>
      <c r="D13" s="5">
        <v>43829</v>
      </c>
      <c r="E13" s="2" t="s">
        <v>25</v>
      </c>
      <c r="F13" s="3">
        <v>20614</v>
      </c>
      <c r="G13" s="3">
        <v>17178.330000000002</v>
      </c>
      <c r="H13" s="3"/>
      <c r="I13" s="3"/>
      <c r="J13" s="3"/>
      <c r="K13" s="3">
        <v>17178.330000000002</v>
      </c>
    </row>
    <row r="14" spans="1:11" x14ac:dyDescent="0.25">
      <c r="A14" s="15">
        <f t="shared" si="0"/>
        <v>9</v>
      </c>
      <c r="B14" s="1" t="s">
        <v>29</v>
      </c>
      <c r="C14" s="2" t="s">
        <v>28</v>
      </c>
      <c r="D14" s="5">
        <v>43829</v>
      </c>
      <c r="E14" s="2" t="s">
        <v>25</v>
      </c>
      <c r="F14" s="3">
        <v>592.67999999999995</v>
      </c>
      <c r="G14" s="3">
        <v>493.9</v>
      </c>
      <c r="H14" s="3"/>
      <c r="I14" s="3"/>
      <c r="J14" s="3"/>
      <c r="K14" s="3">
        <v>493.9</v>
      </c>
    </row>
    <row r="15" spans="1:11" x14ac:dyDescent="0.25">
      <c r="A15" s="15">
        <f t="shared" si="0"/>
        <v>10</v>
      </c>
      <c r="B15" s="1" t="s">
        <v>31</v>
      </c>
      <c r="C15" s="2" t="s">
        <v>30</v>
      </c>
      <c r="D15" s="5">
        <v>43753</v>
      </c>
      <c r="E15" s="2" t="s">
        <v>25</v>
      </c>
      <c r="F15" s="3">
        <v>29.89</v>
      </c>
      <c r="G15" s="3">
        <v>24.909999999999997</v>
      </c>
      <c r="H15" s="3"/>
      <c r="I15" s="3"/>
      <c r="J15" s="3"/>
      <c r="K15" s="3">
        <v>24.909999999999997</v>
      </c>
    </row>
    <row r="16" spans="1:11" x14ac:dyDescent="0.25">
      <c r="A16" s="15">
        <f t="shared" si="0"/>
        <v>11</v>
      </c>
      <c r="B16" s="1" t="s">
        <v>33</v>
      </c>
      <c r="C16" s="2" t="s">
        <v>32</v>
      </c>
      <c r="D16" s="5">
        <v>43745</v>
      </c>
      <c r="E16" s="2" t="s">
        <v>25</v>
      </c>
      <c r="F16" s="3">
        <v>587.15</v>
      </c>
      <c r="G16" s="3">
        <v>489.29</v>
      </c>
      <c r="H16" s="3"/>
      <c r="I16" s="3"/>
      <c r="J16" s="3"/>
      <c r="K16" s="3">
        <v>489.29</v>
      </c>
    </row>
    <row r="17" spans="1:11" x14ac:dyDescent="0.25">
      <c r="A17" s="15">
        <f t="shared" si="0"/>
        <v>12</v>
      </c>
      <c r="B17" s="1" t="s">
        <v>35</v>
      </c>
      <c r="C17" s="2" t="s">
        <v>34</v>
      </c>
      <c r="D17" s="5">
        <v>43724</v>
      </c>
      <c r="E17" s="2" t="s">
        <v>25</v>
      </c>
      <c r="F17" s="3">
        <v>6.54</v>
      </c>
      <c r="G17" s="3">
        <v>6.54</v>
      </c>
      <c r="H17" s="3"/>
      <c r="I17" s="3"/>
      <c r="J17" s="3"/>
      <c r="K17" s="3">
        <v>6.54</v>
      </c>
    </row>
    <row r="18" spans="1:11" x14ac:dyDescent="0.25">
      <c r="A18" s="15">
        <f t="shared" si="0"/>
        <v>13</v>
      </c>
      <c r="B18" s="1" t="s">
        <v>37</v>
      </c>
      <c r="C18" s="2" t="s">
        <v>36</v>
      </c>
      <c r="D18" s="5">
        <v>43724</v>
      </c>
      <c r="E18" s="2" t="s">
        <v>25</v>
      </c>
      <c r="F18" s="3">
        <v>7269.89</v>
      </c>
      <c r="G18" s="3">
        <v>7269.89</v>
      </c>
      <c r="H18" s="3"/>
      <c r="I18" s="3"/>
      <c r="J18" s="3"/>
      <c r="K18" s="3">
        <v>7269.89</v>
      </c>
    </row>
    <row r="19" spans="1:11" x14ac:dyDescent="0.25">
      <c r="A19" s="15">
        <f t="shared" si="0"/>
        <v>14</v>
      </c>
      <c r="B19" s="1" t="s">
        <v>39</v>
      </c>
      <c r="C19" s="2" t="s">
        <v>38</v>
      </c>
      <c r="D19" s="5">
        <v>43738</v>
      </c>
      <c r="E19" s="2" t="s">
        <v>25</v>
      </c>
      <c r="F19" s="3">
        <v>25903.68</v>
      </c>
      <c r="G19" s="3">
        <v>25903.68</v>
      </c>
      <c r="H19" s="3"/>
      <c r="I19" s="3"/>
      <c r="J19" s="3"/>
      <c r="K19" s="3">
        <v>25903.68</v>
      </c>
    </row>
    <row r="20" spans="1:11" ht="24.75" customHeight="1" x14ac:dyDescent="0.25">
      <c r="A20" s="15">
        <f t="shared" si="0"/>
        <v>15</v>
      </c>
      <c r="B20" s="1" t="s">
        <v>47</v>
      </c>
      <c r="C20" s="2"/>
      <c r="D20" s="5"/>
      <c r="E20" s="2"/>
      <c r="F20" s="17">
        <f>G20</f>
        <v>173583.79</v>
      </c>
      <c r="G20" s="26">
        <f>I20</f>
        <v>173583.79</v>
      </c>
      <c r="H20" s="3"/>
      <c r="I20" s="3">
        <v>173583.79</v>
      </c>
      <c r="J20" s="3"/>
      <c r="K20" s="3"/>
    </row>
    <row r="21" spans="1:11" ht="24.75" customHeight="1" x14ac:dyDescent="0.25">
      <c r="A21" s="15">
        <f t="shared" si="0"/>
        <v>16</v>
      </c>
      <c r="B21" s="1" t="s">
        <v>41</v>
      </c>
      <c r="C21" s="2"/>
      <c r="D21" s="5"/>
      <c r="E21" s="2"/>
      <c r="F21" s="17">
        <f t="shared" ref="F21:F23" si="1">G21</f>
        <v>2444.7800000000002</v>
      </c>
      <c r="G21" s="26">
        <f>K21</f>
        <v>2444.7800000000002</v>
      </c>
      <c r="H21" s="3"/>
      <c r="I21" s="3"/>
      <c r="J21" s="3"/>
      <c r="K21" s="3">
        <v>2444.7800000000002</v>
      </c>
    </row>
    <row r="22" spans="1:11" ht="23.25" customHeight="1" x14ac:dyDescent="0.25">
      <c r="A22" s="15">
        <f t="shared" si="0"/>
        <v>17</v>
      </c>
      <c r="B22" s="1" t="str">
        <f>'[1]1'!$B$20</f>
        <v>Содержание службы Заказчика-застройщика</v>
      </c>
      <c r="C22" s="2"/>
      <c r="D22" s="5"/>
      <c r="E22" s="2"/>
      <c r="F22" s="17">
        <f t="shared" si="1"/>
        <v>3381963.9</v>
      </c>
      <c r="G22" s="26">
        <f t="shared" ref="G22:G23" si="2">K22</f>
        <v>3381963.9</v>
      </c>
      <c r="H22" s="3"/>
      <c r="I22" s="3"/>
      <c r="J22" s="3"/>
      <c r="K22" s="3">
        <v>3381963.9</v>
      </c>
    </row>
    <row r="23" spans="1:11" ht="22.5" customHeight="1" x14ac:dyDescent="0.25">
      <c r="A23" s="15">
        <f t="shared" si="0"/>
        <v>18</v>
      </c>
      <c r="B23" s="1" t="s">
        <v>40</v>
      </c>
      <c r="C23" s="2"/>
      <c r="D23" s="5"/>
      <c r="E23" s="2"/>
      <c r="F23" s="17">
        <f t="shared" si="1"/>
        <v>41465596.990000002</v>
      </c>
      <c r="G23" s="26">
        <f t="shared" si="2"/>
        <v>41465596.990000002</v>
      </c>
      <c r="H23" s="3"/>
      <c r="I23" s="3"/>
      <c r="J23" s="3"/>
      <c r="K23" s="3">
        <v>41465596.990000002</v>
      </c>
    </row>
    <row r="24" spans="1:11" s="11" customFormat="1" ht="20.25" customHeight="1" x14ac:dyDescent="0.25">
      <c r="A24" s="15">
        <f t="shared" si="0"/>
        <v>19</v>
      </c>
      <c r="B24" s="9" t="s">
        <v>42</v>
      </c>
      <c r="C24" s="23"/>
      <c r="D24" s="10"/>
      <c r="E24" s="23"/>
      <c r="F24" s="18">
        <f>SUM(F6:F23)</f>
        <v>277467543.40399998</v>
      </c>
      <c r="G24" s="18">
        <f t="shared" ref="G24:K24" si="3">SUM(G6:G23)</f>
        <v>238889875.45805088</v>
      </c>
      <c r="H24" s="18">
        <f t="shared" si="3"/>
        <v>10198635.994717516</v>
      </c>
      <c r="I24" s="18">
        <f t="shared" si="3"/>
        <v>183420143.12333333</v>
      </c>
      <c r="J24" s="18">
        <f t="shared" si="3"/>
        <v>0</v>
      </c>
      <c r="K24" s="18">
        <f t="shared" si="3"/>
        <v>45271096.340000004</v>
      </c>
    </row>
    <row r="26" spans="1:11" x14ac:dyDescent="0.25">
      <c r="F26" s="27"/>
    </row>
    <row r="27" spans="1:11" x14ac:dyDescent="0.25">
      <c r="F27" s="27"/>
    </row>
  </sheetData>
  <mergeCells count="7">
    <mergeCell ref="G4:K4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A80AE-7A15-4CB9-AC03-F25CE787857C}">
  <sheetPr codeName="Лист3"/>
  <dimension ref="A1:J3"/>
  <sheetViews>
    <sheetView workbookViewId="0">
      <selection activeCell="I16" sqref="I16"/>
    </sheetView>
  </sheetViews>
  <sheetFormatPr defaultRowHeight="15" x14ac:dyDescent="0.25"/>
  <cols>
    <col min="1" max="1" width="21.42578125" bestFit="1" customWidth="1"/>
    <col min="2" max="7" width="13.5703125" bestFit="1" customWidth="1"/>
  </cols>
  <sheetData>
    <row r="1" spans="1:10" x14ac:dyDescent="0.25">
      <c r="A1" s="2" t="s">
        <v>6</v>
      </c>
      <c r="B1" s="6" t="e">
        <f>SUMIFS(#REF!,#REF!,$A1)</f>
        <v>#REF!</v>
      </c>
      <c r="C1" s="6" t="e">
        <f>SUMIFS(#REF!,#REF!,$A1)</f>
        <v>#REF!</v>
      </c>
      <c r="D1" s="6" t="e">
        <f>SUMIFS(#REF!,#REF!,$A1)</f>
        <v>#REF!</v>
      </c>
      <c r="E1" s="7">
        <v>680534819.40999997</v>
      </c>
      <c r="F1" s="7">
        <v>657335831.68999994</v>
      </c>
      <c r="G1" s="7">
        <v>550437599.50830519</v>
      </c>
      <c r="H1" t="e">
        <f>B1=E1</f>
        <v>#REF!</v>
      </c>
      <c r="I1" t="e">
        <f t="shared" ref="I1:I3" si="0">C1=F1</f>
        <v>#REF!</v>
      </c>
      <c r="J1" t="e">
        <f t="shared" ref="J1:J3" si="1">D1=G1</f>
        <v>#REF!</v>
      </c>
    </row>
    <row r="2" spans="1:10" x14ac:dyDescent="0.25">
      <c r="A2" s="2" t="s">
        <v>7</v>
      </c>
      <c r="B2" s="6" t="e">
        <f>SUMIFS(#REF!,#REF!,$A2)</f>
        <v>#REF!</v>
      </c>
      <c r="C2" s="6" t="e">
        <f>SUMIFS(#REF!,#REF!,$A2)</f>
        <v>#REF!</v>
      </c>
      <c r="D2" s="6" t="e">
        <f>SUMIFS(#REF!,#REF!,$A2)</f>
        <v>#REF!</v>
      </c>
      <c r="E2" s="7">
        <v>232443953.94399998</v>
      </c>
      <c r="F2" s="7">
        <v>229249337.67399997</v>
      </c>
      <c r="G2" s="7">
        <v>191162470.6271469</v>
      </c>
      <c r="H2" t="e">
        <f t="shared" ref="H2:H3" si="2">B2=E2</f>
        <v>#REF!</v>
      </c>
      <c r="I2" t="e">
        <f t="shared" si="0"/>
        <v>#REF!</v>
      </c>
      <c r="J2" t="e">
        <f t="shared" si="1"/>
        <v>#REF!</v>
      </c>
    </row>
    <row r="3" spans="1:10" x14ac:dyDescent="0.25">
      <c r="A3" s="2" t="s">
        <v>8</v>
      </c>
      <c r="B3" s="6" t="e">
        <f>SUMIFS(#REF!,#REF!,$A3)</f>
        <v>#REF!</v>
      </c>
      <c r="C3" s="6" t="e">
        <f>SUMIFS(#REF!,#REF!,$A3)</f>
        <v>#REF!</v>
      </c>
      <c r="D3" s="6" t="e">
        <f>SUMIFS(#REF!,#REF!,$A3)</f>
        <v>#REF!</v>
      </c>
      <c r="E3" s="7">
        <v>88183700.251999989</v>
      </c>
      <c r="F3" s="7">
        <v>62716143.171999998</v>
      </c>
      <c r="G3" s="7">
        <v>52332600.700254239</v>
      </c>
      <c r="H3" t="e">
        <f t="shared" si="2"/>
        <v>#REF!</v>
      </c>
      <c r="I3" t="e">
        <f t="shared" si="0"/>
        <v>#REF!</v>
      </c>
      <c r="J3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КЛ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2024-03-28T13:34:22Z</dcterms:modified>
</cp:coreProperties>
</file>