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ynullina-zr\AppData\Local\Microsoft\Windows\INetCache\Content.Outlook\M9GENXTZ\"/>
    </mc:Choice>
  </mc:AlternateContent>
  <xr:revisionPtr revIDLastSave="0" documentId="8_{2A92B7A0-55E4-4E68-A52D-786428EDE097}" xr6:coauthVersionLast="36" xr6:coauthVersionMax="36" xr10:uidLastSave="{00000000-0000-0000-0000-000000000000}"/>
  <bookViews>
    <workbookView xWindow="0" yWindow="0" windowWidth="28800" windowHeight="13005" tabRatio="581" xr2:uid="{00000000-000D-0000-FFFF-FFFF00000000}"/>
  </bookViews>
  <sheets>
    <sheet name="тек.ц." sheetId="1" r:id="rId1"/>
    <sheet name="база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 localSheetId="1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3" l="1"/>
  <c r="G44" i="3" s="1"/>
  <c r="H44" i="3" s="1"/>
  <c r="F25" i="3"/>
  <c r="H25" i="3" s="1"/>
  <c r="H26" i="3" s="1"/>
  <c r="H43" i="3"/>
  <c r="H42" i="3"/>
  <c r="H41" i="3"/>
  <c r="H40" i="3"/>
  <c r="H39" i="3"/>
  <c r="F35" i="3"/>
  <c r="E35" i="3"/>
  <c r="D35" i="3"/>
  <c r="E30" i="3"/>
  <c r="G29" i="3"/>
  <c r="G30" i="3" s="1"/>
  <c r="G47" i="3" s="1"/>
  <c r="G48" i="3" s="1"/>
  <c r="F29" i="3"/>
  <c r="E29" i="3"/>
  <c r="D29" i="3"/>
  <c r="H28" i="3"/>
  <c r="G26" i="3"/>
  <c r="E26" i="3"/>
  <c r="D26" i="3"/>
  <c r="D30" i="3" s="1"/>
  <c r="D36" i="3" s="1"/>
  <c r="D45" i="3" s="1"/>
  <c r="G29" i="1"/>
  <c r="F26" i="3" l="1"/>
  <c r="F30" i="3" s="1"/>
  <c r="F36" i="3" s="1"/>
  <c r="F45" i="3" s="1"/>
  <c r="F47" i="3" s="1"/>
  <c r="F48" i="3" s="1"/>
  <c r="H38" i="3"/>
  <c r="H29" i="3"/>
  <c r="H30" i="3" s="1"/>
  <c r="H47" i="3" s="1"/>
  <c r="D47" i="3"/>
  <c r="D48" i="3" s="1"/>
  <c r="E36" i="3"/>
  <c r="E45" i="3" s="1"/>
  <c r="G44" i="1"/>
  <c r="G34" i="3" l="1"/>
  <c r="H34" i="3" s="1"/>
  <c r="G33" i="3"/>
  <c r="H33" i="3" s="1"/>
  <c r="F49" i="3"/>
  <c r="D49" i="3"/>
  <c r="E47" i="3"/>
  <c r="E48" i="3" s="1"/>
  <c r="H48" i="3" s="1"/>
  <c r="G35" i="3" l="1"/>
  <c r="G36" i="3" s="1"/>
  <c r="G45" i="3" s="1"/>
  <c r="E49" i="3"/>
  <c r="H35" i="3"/>
  <c r="H36" i="3" s="1"/>
  <c r="H39" i="1"/>
  <c r="H40" i="1"/>
  <c r="H41" i="1"/>
  <c r="H42" i="1"/>
  <c r="H43" i="1"/>
  <c r="H38" i="1"/>
  <c r="E35" i="1"/>
  <c r="F35" i="1"/>
  <c r="D35" i="1"/>
  <c r="H28" i="1"/>
  <c r="F29" i="1"/>
  <c r="E29" i="1"/>
  <c r="D29" i="1"/>
  <c r="D26" i="1"/>
  <c r="G49" i="3" l="1"/>
  <c r="H45" i="3"/>
  <c r="H49" i="3" s="1"/>
  <c r="D6" i="3" s="1"/>
  <c r="D30" i="1"/>
  <c r="H29" i="1"/>
  <c r="F26" i="1"/>
  <c r="F30" i="1" s="1"/>
  <c r="F36" i="1" s="1"/>
  <c r="F45" i="1" s="1"/>
  <c r="F47" i="1" s="1"/>
  <c r="F49" i="1" s="1"/>
  <c r="G26" i="1"/>
  <c r="G30" i="1" s="1"/>
  <c r="G47" i="1" s="1"/>
  <c r="D36" i="1" l="1"/>
  <c r="D45" i="1" s="1"/>
  <c r="F48" i="1"/>
  <c r="H25" i="1" l="1"/>
  <c r="E26" i="1" l="1"/>
  <c r="E30" i="1" s="1"/>
  <c r="G34" i="1" l="1"/>
  <c r="H34" i="1" s="1"/>
  <c r="G33" i="1"/>
  <c r="G35" i="1"/>
  <c r="E36" i="1"/>
  <c r="E45" i="1" s="1"/>
  <c r="H33" i="1" l="1"/>
  <c r="G36" i="1"/>
  <c r="G45" i="1" s="1"/>
  <c r="H44" i="1"/>
  <c r="E47" i="1"/>
  <c r="E48" i="1" s="1"/>
  <c r="D47" i="1"/>
  <c r="D48" i="1" s="1"/>
  <c r="H35" i="1" l="1"/>
  <c r="H45" i="1"/>
  <c r="H26" i="1"/>
  <c r="H30" i="1" s="1"/>
  <c r="H47" i="1" s="1"/>
  <c r="D49" i="1"/>
  <c r="E49" i="1"/>
  <c r="H49" i="1" l="1"/>
  <c r="G48" i="1"/>
  <c r="H48" i="1" s="1"/>
  <c r="H36" i="1"/>
  <c r="G49" i="1" l="1"/>
  <c r="D6" i="1" l="1"/>
</calcChain>
</file>

<file path=xl/sharedStrings.xml><?xml version="1.0" encoding="utf-8"?>
<sst xmlns="http://schemas.openxmlformats.org/spreadsheetml/2006/main" count="112" uniqueCount="52">
  <si>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</si>
  <si>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</si>
  <si>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</si>
  <si>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</si>
  <si>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</si>
  <si>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</si>
  <si>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</si>
  <si>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</si>
  <si>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</si>
  <si>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</si>
  <si>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</si>
  <si>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</si>
  <si>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</si>
  <si>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</si>
  <si>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</si>
  <si>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</si>
  <si>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</si>
  <si>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</si>
  <si>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</si>
  <si>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</si>
  <si>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</si>
  <si>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</si>
  <si>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</si>
  <si>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</si>
  <si>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</si>
  <si>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</si>
  <si>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</si>
  <si>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</si>
  <si>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</si>
  <si>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</si>
  <si>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</si>
  <si>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</si>
  <si>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</si>
  <si>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</si>
  <si>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</si>
  <si>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</si>
  <si>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</si>
  <si>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</si>
  <si>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</si>
  <si>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</si>
  <si>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</si>
  <si>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</si>
  <si>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</si>
  <si>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</si>
  <si>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</si>
  <si>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 xml:space="preserve">Пусконаладочные работы </t>
  </si>
  <si>
    <t>Создание ЦУС ЛОЭСК ЦА (20-1-00-1-03-04-2-0143)</t>
  </si>
  <si>
    <t>Составлена в ценах по состоянию на 4  кв.2022 г.</t>
  </si>
  <si>
    <t>Расчет сметной стоимости формируется  на основании Сборника расценок ФЕР-2001 редакция 2020 ДИЗ №4, сборника базовых цен ФССЦ 01.2000 редакция 2020 ДИЗ №4, сборника текущих цен ФССЦ 01.2000 редакция 2020 ДИЗ №4, сборника индексов Индексы по расценкам 01.2000 редакция 2020 ДИЗ №4, сборника косвенных затрат Территория-2020, сборника Единой нормативной базы МРР № 5.4 МРР-5-5.4-16.</t>
  </si>
  <si>
    <t>Приказ АО "ЛОЭСК" №550а о/д от 29.12.2021</t>
  </si>
  <si>
    <t>Проектные работы</t>
  </si>
  <si>
    <t>Составлена в базовых ценах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</si>
</sst>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9" fillId="0" borderId="0" applyFont="0" applyFill="0" applyBorder="0" applyAlignment="0" applyProtection="0"/>
  </cellStyleXfs>
  <cellXfs count="49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4" fontId="1" fillId="0" borderId="3" xfId="1" applyNumberFormat="1" applyFont="1" applyFill="1" applyBorder="1" applyAlignment="1">
      <alignment vertical="top"/>
    </xf>
    <xf numFmtId="2" fontId="1" fillId="0" borderId="0" xfId="0" applyNumberFormat="1" applyFont="1"/>
    <xf numFmtId="4" fontId="1" fillId="0" borderId="0" xfId="0" applyNumberFormat="1" applyFont="1"/>
    <xf numFmtId="0" fontId="7" fillId="0" borderId="0" xfId="0" applyFont="1" applyAlignment="1">
      <alignment horizontal="left" vertical="center"/>
    </xf>
    <xf numFmtId="0" fontId="1" fillId="0" borderId="5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8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0" fontId="1" fillId="0" borderId="0" xfId="2" applyNumberFormat="1" applyFont="1" applyAlignment="1">
      <alignment vertical="center"/>
    </xf>
  </cellXfs>
  <cellStyles count="3">
    <cellStyle name="Обычный" xfId="0" builtinId="0"/>
    <cellStyle name="Обычный 2 2" xfId="1" xr:uid="{00000000-0005-0000-0000-000001000000}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1"/>
  <sheetViews>
    <sheetView tabSelected="1" view="pageBreakPreview" zoomScaleNormal="75" zoomScaleSheetLayoutView="100" workbookViewId="0">
      <selection activeCell="B34" sqref="B34"/>
    </sheetView>
  </sheetViews>
  <sheetFormatPr defaultColWidth="9.140625" defaultRowHeight="12.75" x14ac:dyDescent="0.2"/>
  <cols>
    <col min="1" max="1" width="5" style="15" customWidth="1"/>
    <col min="2" max="2" width="19.710937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7109375" style="11" customWidth="1"/>
    <col min="9" max="9" width="26.42578125" style="4" customWidth="1"/>
    <col min="10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43</v>
      </c>
      <c r="C6" s="42"/>
      <c r="D6" s="24">
        <f>H49</f>
        <v>51947.767962359998</v>
      </c>
      <c r="E6" s="2" t="s">
        <v>42</v>
      </c>
      <c r="F6" s="2"/>
      <c r="G6" s="2"/>
      <c r="H6" s="2"/>
    </row>
    <row r="7" spans="2:8" x14ac:dyDescent="0.2">
      <c r="B7" s="43" t="s">
        <v>5</v>
      </c>
      <c r="C7" s="43"/>
      <c r="D7" s="2"/>
      <c r="E7" s="2" t="s">
        <v>42</v>
      </c>
      <c r="F7" s="2"/>
      <c r="G7" s="2"/>
      <c r="H7" s="2"/>
    </row>
    <row r="8" spans="2:8" ht="24.75" customHeight="1" x14ac:dyDescent="0.2">
      <c r="C8" s="36"/>
      <c r="D8" s="37"/>
      <c r="E8" s="37"/>
      <c r="F8" s="37"/>
      <c r="G8" s="37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8" t="s">
        <v>46</v>
      </c>
      <c r="D15" s="35"/>
      <c r="E15" s="35"/>
      <c r="F15" s="35"/>
      <c r="G15" s="35"/>
      <c r="H15" s="2"/>
    </row>
    <row r="16" spans="2:8" x14ac:dyDescent="0.2">
      <c r="D16" s="14" t="s">
        <v>9</v>
      </c>
      <c r="F16" s="2"/>
      <c r="G16" s="2"/>
      <c r="H16" s="2"/>
    </row>
    <row r="17" spans="1:9" x14ac:dyDescent="0.2">
      <c r="H17" s="2"/>
    </row>
    <row r="18" spans="1:9" x14ac:dyDescent="0.2">
      <c r="B18" s="1" t="s">
        <v>47</v>
      </c>
      <c r="D18" s="13"/>
      <c r="E18" s="2"/>
      <c r="F18" s="2"/>
      <c r="G18" s="2"/>
      <c r="H18" s="2"/>
    </row>
    <row r="19" spans="1:9" ht="12.75" customHeight="1" x14ac:dyDescent="0.2">
      <c r="A19" s="39" t="s">
        <v>10</v>
      </c>
      <c r="B19" s="40" t="s">
        <v>11</v>
      </c>
      <c r="C19" s="40" t="s">
        <v>12</v>
      </c>
      <c r="D19" s="41" t="s">
        <v>13</v>
      </c>
      <c r="E19" s="41"/>
      <c r="F19" s="41"/>
      <c r="G19" s="41"/>
      <c r="H19" s="39" t="s">
        <v>14</v>
      </c>
    </row>
    <row r="20" spans="1:9" x14ac:dyDescent="0.2">
      <c r="A20" s="39"/>
      <c r="B20" s="40"/>
      <c r="C20" s="40"/>
      <c r="D20" s="39" t="s">
        <v>15</v>
      </c>
      <c r="E20" s="39" t="s">
        <v>16</v>
      </c>
      <c r="F20" s="39" t="s">
        <v>17</v>
      </c>
      <c r="G20" s="39" t="s">
        <v>18</v>
      </c>
      <c r="H20" s="39"/>
    </row>
    <row r="21" spans="1:9" x14ac:dyDescent="0.2">
      <c r="A21" s="39"/>
      <c r="B21" s="40"/>
      <c r="C21" s="40"/>
      <c r="D21" s="39"/>
      <c r="E21" s="39"/>
      <c r="F21" s="39"/>
      <c r="G21" s="39"/>
      <c r="H21" s="39"/>
    </row>
    <row r="22" spans="1:9" x14ac:dyDescent="0.2">
      <c r="A22" s="39"/>
      <c r="B22" s="40"/>
      <c r="C22" s="40"/>
      <c r="D22" s="39"/>
      <c r="E22" s="39"/>
      <c r="F22" s="39"/>
      <c r="G22" s="39"/>
      <c r="H22" s="39"/>
    </row>
    <row r="23" spans="1:9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9" x14ac:dyDescent="0.2">
      <c r="A24" s="33" t="s">
        <v>19</v>
      </c>
      <c r="B24" s="34"/>
      <c r="C24" s="34"/>
      <c r="D24" s="34"/>
      <c r="E24" s="34"/>
      <c r="F24" s="34"/>
      <c r="G24" s="34"/>
      <c r="H24" s="34"/>
    </row>
    <row r="25" spans="1:9" x14ac:dyDescent="0.2">
      <c r="A25" s="18">
        <v>1</v>
      </c>
      <c r="B25" s="19" t="s">
        <v>20</v>
      </c>
      <c r="C25" s="25" t="s">
        <v>46</v>
      </c>
      <c r="D25" s="26"/>
      <c r="E25" s="26">
        <v>204.87299999999999</v>
      </c>
      <c r="F25" s="21">
        <v>12990.987999999999</v>
      </c>
      <c r="G25" s="21">
        <v>0</v>
      </c>
      <c r="H25" s="20">
        <f>D25+E25+G25+F25</f>
        <v>13195.860999999999</v>
      </c>
    </row>
    <row r="26" spans="1:9" x14ac:dyDescent="0.2">
      <c r="A26" s="22"/>
      <c r="B26" s="44" t="s">
        <v>21</v>
      </c>
      <c r="C26" s="45"/>
      <c r="D26" s="20">
        <f>D25</f>
        <v>0</v>
      </c>
      <c r="E26" s="20">
        <f>E25</f>
        <v>204.87299999999999</v>
      </c>
      <c r="F26" s="21">
        <f>F25</f>
        <v>12990.987999999999</v>
      </c>
      <c r="G26" s="21">
        <f>G25</f>
        <v>0</v>
      </c>
      <c r="H26" s="20">
        <f>H25</f>
        <v>13195.860999999999</v>
      </c>
    </row>
    <row r="27" spans="1:9" x14ac:dyDescent="0.2">
      <c r="A27" s="33" t="s">
        <v>22</v>
      </c>
      <c r="B27" s="34"/>
      <c r="C27" s="34"/>
      <c r="D27" s="34"/>
      <c r="E27" s="34"/>
      <c r="F27" s="34"/>
      <c r="G27" s="34"/>
      <c r="H27" s="34"/>
    </row>
    <row r="28" spans="1:9" x14ac:dyDescent="0.2">
      <c r="A28" s="18">
        <v>2</v>
      </c>
      <c r="B28" s="19" t="s">
        <v>20</v>
      </c>
      <c r="C28" s="19" t="s">
        <v>45</v>
      </c>
      <c r="D28" s="21"/>
      <c r="E28" s="21"/>
      <c r="F28" s="21"/>
      <c r="G28" s="20">
        <v>24426.560000000001</v>
      </c>
      <c r="H28" s="20">
        <f>G28+D28+E28+F28</f>
        <v>24426.560000000001</v>
      </c>
    </row>
    <row r="29" spans="1:9" x14ac:dyDescent="0.2">
      <c r="A29" s="22"/>
      <c r="B29" s="44" t="s">
        <v>23</v>
      </c>
      <c r="C29" s="45"/>
      <c r="D29" s="21">
        <f>D28</f>
        <v>0</v>
      </c>
      <c r="E29" s="21">
        <f>E28</f>
        <v>0</v>
      </c>
      <c r="F29" s="21">
        <f>F28</f>
        <v>0</v>
      </c>
      <c r="G29" s="21">
        <f>G28</f>
        <v>24426.560000000001</v>
      </c>
      <c r="H29" s="20">
        <f>G29+F29+E29+D29</f>
        <v>24426.560000000001</v>
      </c>
    </row>
    <row r="30" spans="1:9" x14ac:dyDescent="0.2">
      <c r="A30" s="22"/>
      <c r="B30" s="44" t="s">
        <v>24</v>
      </c>
      <c r="C30" s="45"/>
      <c r="D30" s="20">
        <f>D26+D29</f>
        <v>0</v>
      </c>
      <c r="E30" s="20">
        <f t="shared" ref="E30:F30" si="0">E26+E29</f>
        <v>204.87299999999999</v>
      </c>
      <c r="F30" s="20">
        <f t="shared" si="0"/>
        <v>12990.987999999999</v>
      </c>
      <c r="G30" s="20">
        <f>G26+G29</f>
        <v>24426.560000000001</v>
      </c>
      <c r="H30" s="20">
        <f>H26+H29</f>
        <v>37622.421000000002</v>
      </c>
      <c r="I30" s="28"/>
    </row>
    <row r="31" spans="1:9" ht="13.5" customHeight="1" x14ac:dyDescent="0.2">
      <c r="A31" s="33" t="s">
        <v>39</v>
      </c>
      <c r="B31" s="34"/>
      <c r="C31" s="34"/>
      <c r="D31" s="34"/>
      <c r="E31" s="34"/>
      <c r="F31" s="34"/>
      <c r="G31" s="34"/>
      <c r="H31" s="34"/>
    </row>
    <row r="32" spans="1:9" ht="24" hidden="1" customHeight="1" x14ac:dyDescent="0.2">
      <c r="A32" s="18">
        <v>3</v>
      </c>
      <c r="B32" s="19" t="s">
        <v>44</v>
      </c>
      <c r="C32" s="19" t="s">
        <v>37</v>
      </c>
      <c r="D32" s="21"/>
      <c r="E32" s="21"/>
      <c r="F32" s="21"/>
      <c r="G32" s="20"/>
      <c r="H32" s="20"/>
    </row>
    <row r="33" spans="1:10" ht="25.5" x14ac:dyDescent="0.2">
      <c r="A33" s="18">
        <v>3</v>
      </c>
      <c r="B33" s="19" t="s">
        <v>49</v>
      </c>
      <c r="C33" s="31" t="s">
        <v>38</v>
      </c>
      <c r="D33" s="21"/>
      <c r="E33" s="21"/>
      <c r="F33" s="21"/>
      <c r="G33" s="20">
        <f>(D30+E30+F30+G38+G39+G40+G41+G42+G43+G30)/100*8.44</f>
        <v>3360.6660729600003</v>
      </c>
      <c r="H33" s="20">
        <f>D33+E33+F33+G33</f>
        <v>3360.6660729600003</v>
      </c>
    </row>
    <row r="34" spans="1:10" ht="25.5" x14ac:dyDescent="0.2">
      <c r="A34" s="18">
        <v>4</v>
      </c>
      <c r="B34" s="19" t="s">
        <v>49</v>
      </c>
      <c r="C34" s="30" t="s">
        <v>37</v>
      </c>
      <c r="D34" s="21"/>
      <c r="E34" s="21"/>
      <c r="F34" s="21"/>
      <c r="G34" s="20">
        <f>(E30+F30+G30)/100*2.14</f>
        <v>805.11980940000012</v>
      </c>
      <c r="H34" s="20">
        <f>D34+E34+F34+G34</f>
        <v>805.11980940000012</v>
      </c>
    </row>
    <row r="35" spans="1:10" x14ac:dyDescent="0.2">
      <c r="A35" s="22"/>
      <c r="B35" s="44" t="s">
        <v>40</v>
      </c>
      <c r="C35" s="45"/>
      <c r="D35" s="21">
        <f>D32+D33</f>
        <v>0</v>
      </c>
      <c r="E35" s="21">
        <f>E32+E33</f>
        <v>0</v>
      </c>
      <c r="F35" s="21">
        <f>F32+F33</f>
        <v>0</v>
      </c>
      <c r="G35" s="21">
        <f>SUM(G33:G34)</f>
        <v>4165.78588236</v>
      </c>
      <c r="H35" s="20">
        <f>D35+E35+F35+G35</f>
        <v>4165.78588236</v>
      </c>
    </row>
    <row r="36" spans="1:10" x14ac:dyDescent="0.2">
      <c r="A36" s="22"/>
      <c r="B36" s="44" t="s">
        <v>41</v>
      </c>
      <c r="C36" s="45"/>
      <c r="D36" s="20">
        <f>D30+D35</f>
        <v>0</v>
      </c>
      <c r="E36" s="20">
        <f>E30+E35</f>
        <v>204.87299999999999</v>
      </c>
      <c r="F36" s="20">
        <f>F30+F35</f>
        <v>12990.987999999999</v>
      </c>
      <c r="G36" s="20">
        <f>G30+G35</f>
        <v>28592.345882360001</v>
      </c>
      <c r="H36" s="20">
        <f>H35+H30</f>
        <v>41788.206882359998</v>
      </c>
    </row>
    <row r="37" spans="1:10" x14ac:dyDescent="0.2">
      <c r="A37" s="33" t="s">
        <v>25</v>
      </c>
      <c r="B37" s="34"/>
      <c r="C37" s="34"/>
      <c r="D37" s="34"/>
      <c r="E37" s="34"/>
      <c r="F37" s="34"/>
      <c r="G37" s="34"/>
      <c r="H37" s="34"/>
    </row>
    <row r="38" spans="1:10" ht="12" customHeight="1" x14ac:dyDescent="0.2">
      <c r="A38" s="18">
        <v>5</v>
      </c>
      <c r="B38" s="23"/>
      <c r="C38" s="19" t="s">
        <v>50</v>
      </c>
      <c r="D38" s="21"/>
      <c r="E38" s="21"/>
      <c r="F38" s="21"/>
      <c r="G38" s="20">
        <v>2195.8973999999998</v>
      </c>
      <c r="H38" s="20">
        <f>G38+F38+E38+D38</f>
        <v>2195.8973999999998</v>
      </c>
    </row>
    <row r="39" spans="1:10" ht="3" hidden="1" customHeight="1" x14ac:dyDescent="0.2">
      <c r="A39" s="18">
        <v>6</v>
      </c>
      <c r="B39" s="23"/>
      <c r="C39" s="19" t="s">
        <v>26</v>
      </c>
      <c r="D39" s="21"/>
      <c r="E39" s="21"/>
      <c r="F39" s="21"/>
      <c r="G39" s="20"/>
      <c r="H39" s="20">
        <f t="shared" ref="H39:H43" si="1">G39+F39+E39+D39</f>
        <v>0</v>
      </c>
    </row>
    <row r="40" spans="1:10" hidden="1" x14ac:dyDescent="0.2">
      <c r="A40" s="18">
        <v>7</v>
      </c>
      <c r="B40" s="23"/>
      <c r="C40" s="19" t="s">
        <v>27</v>
      </c>
      <c r="D40" s="21"/>
      <c r="E40" s="21"/>
      <c r="F40" s="21"/>
      <c r="G40" s="20"/>
      <c r="H40" s="20">
        <f t="shared" si="1"/>
        <v>0</v>
      </c>
    </row>
    <row r="41" spans="1:10" hidden="1" x14ac:dyDescent="0.2">
      <c r="A41" s="18">
        <v>8</v>
      </c>
      <c r="B41" s="23"/>
      <c r="C41" s="19" t="s">
        <v>28</v>
      </c>
      <c r="D41" s="21"/>
      <c r="E41" s="21"/>
      <c r="F41" s="21"/>
      <c r="G41" s="20"/>
      <c r="H41" s="20">
        <f t="shared" si="1"/>
        <v>0</v>
      </c>
    </row>
    <row r="42" spans="1:10" hidden="1" x14ac:dyDescent="0.2">
      <c r="A42" s="18">
        <v>9</v>
      </c>
      <c r="B42" s="23"/>
      <c r="C42" s="19" t="s">
        <v>36</v>
      </c>
      <c r="D42" s="21"/>
      <c r="E42" s="21"/>
      <c r="F42" s="21"/>
      <c r="G42" s="20"/>
      <c r="H42" s="20">
        <f t="shared" si="1"/>
        <v>0</v>
      </c>
    </row>
    <row r="43" spans="1:10" hidden="1" x14ac:dyDescent="0.2">
      <c r="A43" s="18">
        <v>10</v>
      </c>
      <c r="B43" s="23"/>
      <c r="C43" s="19" t="s">
        <v>29</v>
      </c>
      <c r="D43" s="21"/>
      <c r="E43" s="21"/>
      <c r="F43" s="21"/>
      <c r="G43" s="20"/>
      <c r="H43" s="20">
        <f t="shared" si="1"/>
        <v>0</v>
      </c>
    </row>
    <row r="44" spans="1:10" x14ac:dyDescent="0.2">
      <c r="A44" s="22"/>
      <c r="B44" s="44" t="s">
        <v>30</v>
      </c>
      <c r="C44" s="45"/>
      <c r="D44" s="20"/>
      <c r="E44" s="20"/>
      <c r="F44" s="20"/>
      <c r="G44" s="20">
        <f>SUM(G38)</f>
        <v>2195.8973999999998</v>
      </c>
      <c r="H44" s="20">
        <f>G44+F44+E44+D44</f>
        <v>2195.8973999999998</v>
      </c>
    </row>
    <row r="45" spans="1:10" x14ac:dyDescent="0.2">
      <c r="A45" s="22"/>
      <c r="B45" s="44" t="s">
        <v>31</v>
      </c>
      <c r="C45" s="45"/>
      <c r="D45" s="20">
        <f>D36+D44</f>
        <v>0</v>
      </c>
      <c r="E45" s="20">
        <f>E36+E44</f>
        <v>204.87299999999999</v>
      </c>
      <c r="F45" s="20">
        <f>F36+F44</f>
        <v>12990.987999999999</v>
      </c>
      <c r="G45" s="20">
        <f>G36+G44</f>
        <v>30788.243282360003</v>
      </c>
      <c r="H45" s="20">
        <f>D45+E45+F45+G45</f>
        <v>43984.10428236</v>
      </c>
    </row>
    <row r="46" spans="1:10" x14ac:dyDescent="0.2">
      <c r="A46" s="33" t="s">
        <v>32</v>
      </c>
      <c r="B46" s="34"/>
      <c r="C46" s="34"/>
      <c r="D46" s="34"/>
      <c r="E46" s="34"/>
      <c r="F46" s="34"/>
      <c r="G46" s="34"/>
      <c r="H46" s="34"/>
    </row>
    <row r="47" spans="1:10" x14ac:dyDescent="0.2">
      <c r="A47" s="18">
        <v>6</v>
      </c>
      <c r="B47" s="23"/>
      <c r="C47" s="19" t="s">
        <v>33</v>
      </c>
      <c r="D47" s="20">
        <f>D45/100*20</f>
        <v>0</v>
      </c>
      <c r="E47" s="20">
        <f t="shared" ref="E47:F47" si="2">E45/100*20</f>
        <v>40.974599999999995</v>
      </c>
      <c r="F47" s="20">
        <f t="shared" si="2"/>
        <v>2598.1975999999995</v>
      </c>
      <c r="G47" s="20">
        <f>(G30+G38+G39+G40+G41+G42+G43)/100*20</f>
        <v>5324.4914800000006</v>
      </c>
      <c r="H47" s="20">
        <f>(H30+H38+H39+H40+H41+H42+H43)/100*20</f>
        <v>7963.6636800000006</v>
      </c>
    </row>
    <row r="48" spans="1:10" x14ac:dyDescent="0.2">
      <c r="A48" s="22"/>
      <c r="B48" s="44" t="s">
        <v>34</v>
      </c>
      <c r="C48" s="45"/>
      <c r="D48" s="20">
        <f>D47</f>
        <v>0</v>
      </c>
      <c r="E48" s="20">
        <f>E47</f>
        <v>40.974599999999995</v>
      </c>
      <c r="F48" s="21">
        <f>F47</f>
        <v>2598.1975999999995</v>
      </c>
      <c r="G48" s="20">
        <f>G47</f>
        <v>5324.4914800000006</v>
      </c>
      <c r="H48" s="20">
        <f>D48+E48+F48+G48</f>
        <v>7963.6636799999997</v>
      </c>
      <c r="I48" s="28"/>
      <c r="J48" s="28"/>
    </row>
    <row r="49" spans="1:9" x14ac:dyDescent="0.2">
      <c r="A49" s="22"/>
      <c r="B49" s="44" t="s">
        <v>35</v>
      </c>
      <c r="C49" s="45"/>
      <c r="D49" s="20">
        <f>D45+D47</f>
        <v>0</v>
      </c>
      <c r="E49" s="20">
        <f>E45+E47</f>
        <v>245.8476</v>
      </c>
      <c r="F49" s="20">
        <f t="shared" ref="F49" si="3">F45+F47</f>
        <v>15589.185599999999</v>
      </c>
      <c r="G49" s="20">
        <f>G45+G47</f>
        <v>36112.734762360007</v>
      </c>
      <c r="H49" s="20">
        <f>H45+H47</f>
        <v>51947.767962359998</v>
      </c>
      <c r="I49" s="27"/>
    </row>
    <row r="51" spans="1:9" ht="42" customHeight="1" x14ac:dyDescent="0.2">
      <c r="A51" s="29"/>
      <c r="B51" s="32" t="s">
        <v>48</v>
      </c>
      <c r="C51" s="32"/>
      <c r="D51" s="32"/>
      <c r="E51" s="32"/>
      <c r="F51" s="32"/>
      <c r="G51" s="32"/>
    </row>
  </sheetData>
  <mergeCells count="29">
    <mergeCell ref="B49:C49"/>
    <mergeCell ref="B26:C26"/>
    <mergeCell ref="A27:H27"/>
    <mergeCell ref="B29:C29"/>
    <mergeCell ref="B30:C30"/>
    <mergeCell ref="A37:H37"/>
    <mergeCell ref="B44:C44"/>
    <mergeCell ref="A31:H31"/>
    <mergeCell ref="B35:C35"/>
    <mergeCell ref="B36:C36"/>
    <mergeCell ref="B6:C6"/>
    <mergeCell ref="B7:C7"/>
    <mergeCell ref="B45:C45"/>
    <mergeCell ref="A46:H46"/>
    <mergeCell ref="B48:C48"/>
    <mergeCell ref="B51:G51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</mergeCells>
  <pageMargins left="0.23622047244094491" right="0.23622047244094491" top="0.74803149606299213" bottom="0.74803149606299213" header="0.31496062992125984" footer="0.31496062992125984"/>
  <pageSetup paperSize="9" scale="77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95B76-C37F-4D32-B3EF-81CB128064D5}">
  <sheetPr>
    <pageSetUpPr fitToPage="1"/>
  </sheetPr>
  <dimension ref="A1:J51"/>
  <sheetViews>
    <sheetView topLeftCell="A25" zoomScale="90" zoomScaleNormal="90" zoomScaleSheetLayoutView="100" workbookViewId="0">
      <selection activeCell="C52" sqref="C52"/>
    </sheetView>
  </sheetViews>
  <sheetFormatPr defaultColWidth="9.140625" defaultRowHeight="12.75" x14ac:dyDescent="0.2"/>
  <cols>
    <col min="1" max="1" width="5" style="15" customWidth="1"/>
    <col min="2" max="2" width="24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7109375" style="11" customWidth="1"/>
    <col min="9" max="9" width="26.42578125" style="4" customWidth="1"/>
    <col min="10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43</v>
      </c>
      <c r="C6" s="42"/>
      <c r="D6" s="24">
        <f>H49</f>
        <v>5101.3094947602576</v>
      </c>
      <c r="E6" s="2" t="s">
        <v>42</v>
      </c>
      <c r="F6" s="2"/>
      <c r="G6" s="2"/>
      <c r="H6" s="2"/>
    </row>
    <row r="7" spans="2:8" x14ac:dyDescent="0.2">
      <c r="B7" s="43" t="s">
        <v>5</v>
      </c>
      <c r="C7" s="43"/>
      <c r="D7" s="2"/>
      <c r="E7" s="2" t="s">
        <v>42</v>
      </c>
      <c r="F7" s="2"/>
      <c r="G7" s="2"/>
      <c r="H7" s="2"/>
    </row>
    <row r="8" spans="2:8" ht="24.75" customHeight="1" x14ac:dyDescent="0.2">
      <c r="C8" s="36"/>
      <c r="D8" s="37"/>
      <c r="E8" s="37"/>
      <c r="F8" s="37"/>
      <c r="G8" s="37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8" t="s">
        <v>46</v>
      </c>
      <c r="D15" s="35"/>
      <c r="E15" s="35"/>
      <c r="F15" s="35"/>
      <c r="G15" s="35"/>
      <c r="H15" s="2"/>
    </row>
    <row r="16" spans="2:8" x14ac:dyDescent="0.2">
      <c r="D16" s="14" t="s">
        <v>9</v>
      </c>
      <c r="F16" s="2"/>
      <c r="G16" s="2"/>
      <c r="H16" s="2"/>
    </row>
    <row r="17" spans="1:9" x14ac:dyDescent="0.2">
      <c r="H17" s="2"/>
    </row>
    <row r="18" spans="1:9" x14ac:dyDescent="0.2">
      <c r="B18" s="1" t="s">
        <v>51</v>
      </c>
      <c r="D18" s="13"/>
      <c r="E18" s="2"/>
      <c r="F18" s="2"/>
      <c r="G18" s="2"/>
      <c r="H18" s="2"/>
    </row>
    <row r="19" spans="1:9" ht="12.75" customHeight="1" x14ac:dyDescent="0.2">
      <c r="A19" s="39" t="s">
        <v>10</v>
      </c>
      <c r="B19" s="40" t="s">
        <v>11</v>
      </c>
      <c r="C19" s="40" t="s">
        <v>12</v>
      </c>
      <c r="D19" s="41" t="s">
        <v>13</v>
      </c>
      <c r="E19" s="41"/>
      <c r="F19" s="41"/>
      <c r="G19" s="41"/>
      <c r="H19" s="39" t="s">
        <v>14</v>
      </c>
    </row>
    <row r="20" spans="1:9" x14ac:dyDescent="0.2">
      <c r="A20" s="39"/>
      <c r="B20" s="40"/>
      <c r="C20" s="40"/>
      <c r="D20" s="39" t="s">
        <v>15</v>
      </c>
      <c r="E20" s="39" t="s">
        <v>16</v>
      </c>
      <c r="F20" s="39" t="s">
        <v>17</v>
      </c>
      <c r="G20" s="39" t="s">
        <v>18</v>
      </c>
      <c r="H20" s="39"/>
    </row>
    <row r="21" spans="1:9" x14ac:dyDescent="0.2">
      <c r="A21" s="39"/>
      <c r="B21" s="40"/>
      <c r="C21" s="40"/>
      <c r="D21" s="39"/>
      <c r="E21" s="39"/>
      <c r="F21" s="39"/>
      <c r="G21" s="39"/>
      <c r="H21" s="39"/>
    </row>
    <row r="22" spans="1:9" x14ac:dyDescent="0.2">
      <c r="A22" s="39"/>
      <c r="B22" s="40"/>
      <c r="C22" s="40"/>
      <c r="D22" s="39"/>
      <c r="E22" s="39"/>
      <c r="F22" s="39"/>
      <c r="G22" s="39"/>
      <c r="H22" s="39"/>
    </row>
    <row r="23" spans="1:9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9" x14ac:dyDescent="0.2">
      <c r="A24" s="33" t="s">
        <v>19</v>
      </c>
      <c r="B24" s="34"/>
      <c r="C24" s="34"/>
      <c r="D24" s="34"/>
      <c r="E24" s="34"/>
      <c r="F24" s="34"/>
      <c r="G24" s="34"/>
      <c r="H24" s="34"/>
    </row>
    <row r="25" spans="1:9" x14ac:dyDescent="0.2">
      <c r="A25" s="18">
        <v>1</v>
      </c>
      <c r="B25" s="19" t="s">
        <v>20</v>
      </c>
      <c r="C25" s="25" t="s">
        <v>46</v>
      </c>
      <c r="D25" s="26"/>
      <c r="E25" s="26">
        <v>12.583</v>
      </c>
      <c r="F25" s="21">
        <f>12990.988/6.19</f>
        <v>2098.7056542810983</v>
      </c>
      <c r="G25" s="21">
        <v>0</v>
      </c>
      <c r="H25" s="20">
        <f>D25+E25+G25+F25</f>
        <v>2111.2886542810984</v>
      </c>
    </row>
    <row r="26" spans="1:9" x14ac:dyDescent="0.2">
      <c r="A26" s="22"/>
      <c r="B26" s="44" t="s">
        <v>21</v>
      </c>
      <c r="C26" s="45"/>
      <c r="D26" s="20">
        <f>D25</f>
        <v>0</v>
      </c>
      <c r="E26" s="20">
        <f>E25</f>
        <v>12.583</v>
      </c>
      <c r="F26" s="21">
        <f>F25</f>
        <v>2098.7056542810983</v>
      </c>
      <c r="G26" s="21">
        <f>G25</f>
        <v>0</v>
      </c>
      <c r="H26" s="20">
        <f>H25</f>
        <v>2111.2886542810984</v>
      </c>
    </row>
    <row r="27" spans="1:9" x14ac:dyDescent="0.2">
      <c r="A27" s="33" t="s">
        <v>22</v>
      </c>
      <c r="B27" s="34"/>
      <c r="C27" s="34"/>
      <c r="D27" s="34"/>
      <c r="E27" s="34"/>
      <c r="F27" s="34"/>
      <c r="G27" s="34"/>
      <c r="H27" s="34"/>
    </row>
    <row r="28" spans="1:9" x14ac:dyDescent="0.2">
      <c r="A28" s="18">
        <v>2</v>
      </c>
      <c r="B28" s="19" t="s">
        <v>20</v>
      </c>
      <c r="C28" s="19" t="s">
        <v>45</v>
      </c>
      <c r="D28" s="21"/>
      <c r="E28" s="21"/>
      <c r="F28" s="21"/>
      <c r="G28" s="20">
        <v>1381.59</v>
      </c>
      <c r="H28" s="20">
        <f>G28+D28+E28+F28</f>
        <v>1381.59</v>
      </c>
    </row>
    <row r="29" spans="1:9" x14ac:dyDescent="0.2">
      <c r="A29" s="22"/>
      <c r="B29" s="44" t="s">
        <v>23</v>
      </c>
      <c r="C29" s="45"/>
      <c r="D29" s="21">
        <f>D28</f>
        <v>0</v>
      </c>
      <c r="E29" s="21">
        <f>E28</f>
        <v>0</v>
      </c>
      <c r="F29" s="21">
        <f>F28</f>
        <v>0</v>
      </c>
      <c r="G29" s="21">
        <f>G28</f>
        <v>1381.59</v>
      </c>
      <c r="H29" s="20">
        <f>G29+F29+E29+D29</f>
        <v>1381.59</v>
      </c>
    </row>
    <row r="30" spans="1:9" x14ac:dyDescent="0.2">
      <c r="A30" s="22"/>
      <c r="B30" s="44" t="s">
        <v>24</v>
      </c>
      <c r="C30" s="45"/>
      <c r="D30" s="20">
        <f>D26+D29</f>
        <v>0</v>
      </c>
      <c r="E30" s="20">
        <f t="shared" ref="E30:F30" si="0">E26+E29</f>
        <v>12.583</v>
      </c>
      <c r="F30" s="20">
        <f t="shared" si="0"/>
        <v>2098.7056542810983</v>
      </c>
      <c r="G30" s="20">
        <f>G26+G29</f>
        <v>1381.59</v>
      </c>
      <c r="H30" s="20">
        <f>H26+H29</f>
        <v>3492.8786542810985</v>
      </c>
      <c r="I30" s="46"/>
    </row>
    <row r="31" spans="1:9" ht="13.5" customHeight="1" x14ac:dyDescent="0.2">
      <c r="A31" s="33" t="s">
        <v>39</v>
      </c>
      <c r="B31" s="34"/>
      <c r="C31" s="34"/>
      <c r="D31" s="34"/>
      <c r="E31" s="34"/>
      <c r="F31" s="34"/>
      <c r="G31" s="34"/>
      <c r="H31" s="34"/>
      <c r="I31" s="47"/>
    </row>
    <row r="32" spans="1:9" ht="24" hidden="1" customHeight="1" x14ac:dyDescent="0.2">
      <c r="A32" s="18">
        <v>3</v>
      </c>
      <c r="B32" s="19" t="s">
        <v>44</v>
      </c>
      <c r="C32" s="19" t="s">
        <v>37</v>
      </c>
      <c r="D32" s="21"/>
      <c r="E32" s="21"/>
      <c r="F32" s="21"/>
      <c r="G32" s="20"/>
      <c r="H32" s="20"/>
      <c r="I32" s="47"/>
    </row>
    <row r="33" spans="1:10" ht="25.5" x14ac:dyDescent="0.2">
      <c r="A33" s="18">
        <v>3</v>
      </c>
      <c r="B33" s="19" t="s">
        <v>49</v>
      </c>
      <c r="C33" s="31" t="s">
        <v>38</v>
      </c>
      <c r="D33" s="21"/>
      <c r="E33" s="21"/>
      <c r="F33" s="21"/>
      <c r="G33" s="20">
        <f>(D30+E30+F30+G38+G39+G40+G41+G42+G43+G30)/100*8.44</f>
        <v>330.3035064213247</v>
      </c>
      <c r="H33" s="20">
        <f>D33+E33+F33+G33</f>
        <v>330.3035064213247</v>
      </c>
      <c r="I33" s="48"/>
    </row>
    <row r="34" spans="1:10" ht="25.5" x14ac:dyDescent="0.2">
      <c r="A34" s="18">
        <v>4</v>
      </c>
      <c r="B34" s="19" t="s">
        <v>49</v>
      </c>
      <c r="C34" s="30" t="s">
        <v>37</v>
      </c>
      <c r="D34" s="21"/>
      <c r="E34" s="21"/>
      <c r="F34" s="21"/>
      <c r="G34" s="20">
        <f>(E30+F30+G30)/100*2.14</f>
        <v>74.747603201615505</v>
      </c>
      <c r="H34" s="20">
        <f>D34+E34+F34+G34</f>
        <v>74.747603201615505</v>
      </c>
      <c r="I34" s="48"/>
    </row>
    <row r="35" spans="1:10" x14ac:dyDescent="0.2">
      <c r="A35" s="22"/>
      <c r="B35" s="44" t="s">
        <v>40</v>
      </c>
      <c r="C35" s="45"/>
      <c r="D35" s="21">
        <f>D32+D33</f>
        <v>0</v>
      </c>
      <c r="E35" s="21">
        <f>E32+E33</f>
        <v>0</v>
      </c>
      <c r="F35" s="21">
        <f>F32+F33</f>
        <v>0</v>
      </c>
      <c r="G35" s="21">
        <f>SUM(G33:G34)</f>
        <v>405.0511096229402</v>
      </c>
      <c r="H35" s="20">
        <f>D35+E35+F35+G35</f>
        <v>405.0511096229402</v>
      </c>
    </row>
    <row r="36" spans="1:10" x14ac:dyDescent="0.2">
      <c r="A36" s="22"/>
      <c r="B36" s="44" t="s">
        <v>41</v>
      </c>
      <c r="C36" s="45"/>
      <c r="D36" s="20">
        <f>D30+D35</f>
        <v>0</v>
      </c>
      <c r="E36" s="20">
        <f>E30+E35</f>
        <v>12.583</v>
      </c>
      <c r="F36" s="20">
        <f>F30+F35</f>
        <v>2098.7056542810983</v>
      </c>
      <c r="G36" s="20">
        <f>G30+G35</f>
        <v>1786.6411096229401</v>
      </c>
      <c r="H36" s="20">
        <f>H35+H30</f>
        <v>3897.9297639040387</v>
      </c>
    </row>
    <row r="37" spans="1:10" x14ac:dyDescent="0.2">
      <c r="A37" s="33" t="s">
        <v>25</v>
      </c>
      <c r="B37" s="34"/>
      <c r="C37" s="34"/>
      <c r="D37" s="34"/>
      <c r="E37" s="34"/>
      <c r="F37" s="34"/>
      <c r="G37" s="34"/>
      <c r="H37" s="34"/>
    </row>
    <row r="38" spans="1:10" ht="12" customHeight="1" x14ac:dyDescent="0.2">
      <c r="A38" s="18">
        <v>5</v>
      </c>
      <c r="B38" s="23"/>
      <c r="C38" s="19" t="s">
        <v>50</v>
      </c>
      <c r="D38" s="21"/>
      <c r="E38" s="21"/>
      <c r="F38" s="21"/>
      <c r="G38" s="20">
        <f>2195.8974/5.22</f>
        <v>420.67</v>
      </c>
      <c r="H38" s="20">
        <f>G38+F38+E38+D38</f>
        <v>420.67</v>
      </c>
    </row>
    <row r="39" spans="1:10" ht="3" hidden="1" customHeight="1" x14ac:dyDescent="0.2">
      <c r="A39" s="18">
        <v>6</v>
      </c>
      <c r="B39" s="23"/>
      <c r="C39" s="19" t="s">
        <v>26</v>
      </c>
      <c r="D39" s="21"/>
      <c r="E39" s="21"/>
      <c r="F39" s="21"/>
      <c r="G39" s="20"/>
      <c r="H39" s="20">
        <f t="shared" ref="H39:H43" si="1">G39+F39+E39+D39</f>
        <v>0</v>
      </c>
    </row>
    <row r="40" spans="1:10" hidden="1" x14ac:dyDescent="0.2">
      <c r="A40" s="18">
        <v>7</v>
      </c>
      <c r="B40" s="23"/>
      <c r="C40" s="19" t="s">
        <v>27</v>
      </c>
      <c r="D40" s="21"/>
      <c r="E40" s="21"/>
      <c r="F40" s="21"/>
      <c r="G40" s="20"/>
      <c r="H40" s="20">
        <f t="shared" si="1"/>
        <v>0</v>
      </c>
    </row>
    <row r="41" spans="1:10" hidden="1" x14ac:dyDescent="0.2">
      <c r="A41" s="18">
        <v>8</v>
      </c>
      <c r="B41" s="23"/>
      <c r="C41" s="19" t="s">
        <v>28</v>
      </c>
      <c r="D41" s="21"/>
      <c r="E41" s="21"/>
      <c r="F41" s="21"/>
      <c r="G41" s="20"/>
      <c r="H41" s="20">
        <f t="shared" si="1"/>
        <v>0</v>
      </c>
    </row>
    <row r="42" spans="1:10" hidden="1" x14ac:dyDescent="0.2">
      <c r="A42" s="18">
        <v>9</v>
      </c>
      <c r="B42" s="23"/>
      <c r="C42" s="19" t="s">
        <v>36</v>
      </c>
      <c r="D42" s="21"/>
      <c r="E42" s="21"/>
      <c r="F42" s="21"/>
      <c r="G42" s="20"/>
      <c r="H42" s="20">
        <f t="shared" si="1"/>
        <v>0</v>
      </c>
    </row>
    <row r="43" spans="1:10" hidden="1" x14ac:dyDescent="0.2">
      <c r="A43" s="18">
        <v>10</v>
      </c>
      <c r="B43" s="23"/>
      <c r="C43" s="19" t="s">
        <v>29</v>
      </c>
      <c r="D43" s="21"/>
      <c r="E43" s="21"/>
      <c r="F43" s="21"/>
      <c r="G43" s="20"/>
      <c r="H43" s="20">
        <f t="shared" si="1"/>
        <v>0</v>
      </c>
    </row>
    <row r="44" spans="1:10" x14ac:dyDescent="0.2">
      <c r="A44" s="22"/>
      <c r="B44" s="44" t="s">
        <v>30</v>
      </c>
      <c r="C44" s="45"/>
      <c r="D44" s="20"/>
      <c r="E44" s="20"/>
      <c r="F44" s="20"/>
      <c r="G44" s="20">
        <f>SUM(G38)</f>
        <v>420.67</v>
      </c>
      <c r="H44" s="20">
        <f>G44+F44+E44+D44</f>
        <v>420.67</v>
      </c>
    </row>
    <row r="45" spans="1:10" x14ac:dyDescent="0.2">
      <c r="A45" s="22"/>
      <c r="B45" s="44" t="s">
        <v>31</v>
      </c>
      <c r="C45" s="45"/>
      <c r="D45" s="20">
        <f>D36+D44</f>
        <v>0</v>
      </c>
      <c r="E45" s="20">
        <f>E36+E44</f>
        <v>12.583</v>
      </c>
      <c r="F45" s="20">
        <f>F36+F44</f>
        <v>2098.7056542810983</v>
      </c>
      <c r="G45" s="20">
        <f>G36+G44</f>
        <v>2207.31110962294</v>
      </c>
      <c r="H45" s="20">
        <f>D45+E45+F45+G45</f>
        <v>4318.5997639040379</v>
      </c>
    </row>
    <row r="46" spans="1:10" x14ac:dyDescent="0.2">
      <c r="A46" s="33" t="s">
        <v>32</v>
      </c>
      <c r="B46" s="34"/>
      <c r="C46" s="34"/>
      <c r="D46" s="34"/>
      <c r="E46" s="34"/>
      <c r="F46" s="34"/>
      <c r="G46" s="34"/>
      <c r="H46" s="34"/>
    </row>
    <row r="47" spans="1:10" x14ac:dyDescent="0.2">
      <c r="A47" s="18">
        <v>6</v>
      </c>
      <c r="B47" s="23"/>
      <c r="C47" s="19" t="s">
        <v>33</v>
      </c>
      <c r="D47" s="20">
        <f>D45/100*20</f>
        <v>0</v>
      </c>
      <c r="E47" s="20">
        <f t="shared" ref="E47:F47" si="2">E45/100*20</f>
        <v>2.5165999999999999</v>
      </c>
      <c r="F47" s="20">
        <f t="shared" si="2"/>
        <v>419.74113085621968</v>
      </c>
      <c r="G47" s="20">
        <f>(G30+G38+G39+G40+G41+G42+G43)/100*20</f>
        <v>360.452</v>
      </c>
      <c r="H47" s="20">
        <f>(H30+H38+H39+H40+H41+H42+H43)/100*20</f>
        <v>782.70973085621972</v>
      </c>
    </row>
    <row r="48" spans="1:10" x14ac:dyDescent="0.2">
      <c r="A48" s="22"/>
      <c r="B48" s="44" t="s">
        <v>34</v>
      </c>
      <c r="C48" s="45"/>
      <c r="D48" s="20">
        <f>D47</f>
        <v>0</v>
      </c>
      <c r="E48" s="20">
        <f>E47</f>
        <v>2.5165999999999999</v>
      </c>
      <c r="F48" s="21">
        <f>F47</f>
        <v>419.74113085621968</v>
      </c>
      <c r="G48" s="20">
        <f>G47</f>
        <v>360.452</v>
      </c>
      <c r="H48" s="20">
        <f>D48+E48+F48+G48</f>
        <v>782.70973085621972</v>
      </c>
      <c r="I48" s="28"/>
      <c r="J48" s="28"/>
    </row>
    <row r="49" spans="1:9" x14ac:dyDescent="0.2">
      <c r="A49" s="22"/>
      <c r="B49" s="44" t="s">
        <v>35</v>
      </c>
      <c r="C49" s="45"/>
      <c r="D49" s="20">
        <f>D45+D47</f>
        <v>0</v>
      </c>
      <c r="E49" s="20">
        <f>E45+E47</f>
        <v>15.099600000000001</v>
      </c>
      <c r="F49" s="20">
        <f t="shared" ref="F49" si="3">F45+F47</f>
        <v>2518.4467851373179</v>
      </c>
      <c r="G49" s="20">
        <f>G45+G47</f>
        <v>2567.7631096229397</v>
      </c>
      <c r="H49" s="20">
        <f>H45+H47</f>
        <v>5101.3094947602576</v>
      </c>
      <c r="I49" s="27"/>
    </row>
    <row r="51" spans="1:9" ht="42" customHeight="1" x14ac:dyDescent="0.2">
      <c r="A51" s="29"/>
      <c r="B51" s="32" t="s">
        <v>48</v>
      </c>
      <c r="C51" s="32"/>
      <c r="D51" s="32"/>
      <c r="E51" s="32"/>
      <c r="F51" s="32"/>
      <c r="G51" s="32"/>
    </row>
  </sheetData>
  <mergeCells count="29">
    <mergeCell ref="C2:G2"/>
    <mergeCell ref="B6:C6"/>
    <mergeCell ref="B7:C7"/>
    <mergeCell ref="C8:G8"/>
    <mergeCell ref="C15:G15"/>
    <mergeCell ref="B35:C35"/>
    <mergeCell ref="H19:H22"/>
    <mergeCell ref="D20:D22"/>
    <mergeCell ref="E20:E22"/>
    <mergeCell ref="F20:F22"/>
    <mergeCell ref="G20:G22"/>
    <mergeCell ref="A24:H24"/>
    <mergeCell ref="A19:A22"/>
    <mergeCell ref="B19:B22"/>
    <mergeCell ref="C19:C22"/>
    <mergeCell ref="D19:G19"/>
    <mergeCell ref="B26:C26"/>
    <mergeCell ref="A27:H27"/>
    <mergeCell ref="B29:C29"/>
    <mergeCell ref="B30:C30"/>
    <mergeCell ref="A31:H31"/>
    <mergeCell ref="B49:C49"/>
    <mergeCell ref="B51:G51"/>
    <mergeCell ref="B36:C36"/>
    <mergeCell ref="A37:H37"/>
    <mergeCell ref="B44:C44"/>
    <mergeCell ref="B45:C45"/>
    <mergeCell ref="A46:H46"/>
    <mergeCell ref="B48:C48"/>
  </mergeCells>
  <pageMargins left="0.23622047244094491" right="0.23622047244094491" top="0.74803149606299213" bottom="0.74803149606299213" header="0.31496062992125984" footer="0.31496062992125984"/>
  <pageSetup paperSize="9" scale="67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Зайнуллина Зульфия Раиновна</cp:lastModifiedBy>
  <cp:lastPrinted>2023-09-12T06:08:00Z</cp:lastPrinted>
  <dcterms:created xsi:type="dcterms:W3CDTF">2022-07-06T13:17:17Z</dcterms:created>
  <dcterms:modified xsi:type="dcterms:W3CDTF">2023-09-12T06:09:01Z</dcterms:modified>
</cp:coreProperties>
</file>