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7"/>
  <workbookPr defaultThemeVersion="124226"/>
  <mc:AlternateContent xmlns:mc="http://schemas.openxmlformats.org/markup-compatibility/2006">
    <mc:Choice Requires="x15">
      <x15ac:absPath xmlns:x15ac="http://schemas.microsoft.com/office/spreadsheetml/2010/11/ac" url="O:\Технический директор\ОКС\Глюкова В.Н\УНЦ\Июнь 2022 корр ИПР\ССР\"/>
    </mc:Choice>
  </mc:AlternateContent>
  <xr:revisionPtr revIDLastSave="0" documentId="13_ncr:1_{776ABB6B-93EF-498D-82F4-BA79D6B725F8}" xr6:coauthVersionLast="36" xr6:coauthVersionMax="36" xr10:uidLastSave="{00000000-0000-0000-0000-000000000000}"/>
  <bookViews>
    <workbookView xWindow="0" yWindow="0" windowWidth="21570" windowHeight="7965" activeTab="1" xr2:uid="{00000000-000D-0000-FFFF-FFFF00000000}"/>
  </bookViews>
  <sheets>
    <sheet name="сср тек" sheetId="4" r:id="rId1"/>
    <sheet name="сср баз" sheetId="5" r:id="rId2"/>
  </sheets>
  <calcPr calcId="191029"/>
</workbook>
</file>

<file path=xl/calcChain.xml><?xml version="1.0" encoding="utf-8"?>
<calcChain xmlns="http://schemas.openxmlformats.org/spreadsheetml/2006/main">
  <c r="H43" i="5" l="1"/>
  <c r="G43" i="5"/>
  <c r="G42" i="5"/>
  <c r="H41" i="5"/>
  <c r="G41" i="5"/>
  <c r="G27" i="5"/>
  <c r="D27" i="5"/>
  <c r="D25" i="4"/>
  <c r="G25" i="4"/>
  <c r="H39" i="4"/>
  <c r="G40" i="4"/>
  <c r="H37" i="4"/>
  <c r="H36" i="4"/>
  <c r="H35" i="4"/>
  <c r="H34" i="4"/>
  <c r="H39" i="5" l="1"/>
  <c r="H38" i="5"/>
  <c r="H37" i="5"/>
  <c r="H36" i="5"/>
  <c r="G39" i="5"/>
  <c r="G38" i="5"/>
  <c r="G37" i="5"/>
  <c r="G36" i="5"/>
  <c r="G34" i="5"/>
  <c r="G28" i="5"/>
  <c r="G32" i="5" s="1"/>
  <c r="F27" i="5"/>
  <c r="H25" i="4"/>
  <c r="G26" i="4"/>
  <c r="G30" i="4" s="1"/>
  <c r="H32" i="4" l="1"/>
  <c r="E32" i="5" l="1"/>
  <c r="F28" i="5"/>
  <c r="F32" i="5" s="1"/>
  <c r="G31" i="5"/>
  <c r="H31" i="5" s="1"/>
  <c r="H30" i="5"/>
  <c r="D28" i="5"/>
  <c r="D32" i="5" s="1"/>
  <c r="F26" i="4"/>
  <c r="H32" i="5" l="1"/>
  <c r="H28" i="5"/>
  <c r="H27" i="5"/>
  <c r="H28" i="4" l="1"/>
  <c r="H34" i="5" l="1"/>
  <c r="E26" i="4"/>
  <c r="D26" i="4"/>
  <c r="H26" i="4" s="1"/>
  <c r="F43" i="5"/>
  <c r="G29" i="4"/>
  <c r="H29" i="4" s="1"/>
  <c r="F30" i="4"/>
  <c r="F41" i="4" s="1"/>
  <c r="E30" i="4" l="1"/>
  <c r="E41" i="4" s="1"/>
  <c r="E43" i="4" s="1"/>
  <c r="E44" i="4" s="1"/>
  <c r="G41" i="4"/>
  <c r="D43" i="5"/>
  <c r="D45" i="5" s="1"/>
  <c r="D46" i="5" s="1"/>
  <c r="D30" i="4"/>
  <c r="D41" i="4" s="1"/>
  <c r="F45" i="5"/>
  <c r="F46" i="5" s="1"/>
  <c r="E43" i="5"/>
  <c r="H40" i="4"/>
  <c r="F43" i="4"/>
  <c r="F44" i="4" s="1"/>
  <c r="H41" i="4" l="1"/>
  <c r="D43" i="4"/>
  <c r="D44" i="4" s="1"/>
  <c r="E45" i="4"/>
  <c r="H30" i="4"/>
  <c r="F47" i="5"/>
  <c r="E45" i="5"/>
  <c r="E46" i="5" s="1"/>
  <c r="H42" i="5"/>
  <c r="D47" i="5"/>
  <c r="F45" i="4"/>
  <c r="G43" i="4"/>
  <c r="G44" i="4" s="1"/>
  <c r="H44" i="4" l="1"/>
  <c r="H43" i="4"/>
  <c r="D45" i="4"/>
  <c r="H45" i="5"/>
  <c r="H47" i="5" s="1"/>
  <c r="E47" i="5"/>
  <c r="G45" i="5"/>
  <c r="G46" i="5" s="1"/>
  <c r="H46" i="5" s="1"/>
  <c r="G45" i="4"/>
  <c r="H45" i="4" l="1"/>
  <c r="G47" i="5"/>
</calcChain>
</file>

<file path=xl/sharedStrings.xml><?xml version="1.0" encoding="utf-8"?>
<sst xmlns="http://schemas.openxmlformats.org/spreadsheetml/2006/main" count="96" uniqueCount="47">
  <si>
    <t>(наименование стройки)</t>
  </si>
  <si>
    <t>№ пп</t>
  </si>
  <si>
    <t>монтажных работ</t>
  </si>
  <si>
    <t>оборудования, мебели, инвентаря</t>
  </si>
  <si>
    <t>прочих</t>
  </si>
  <si>
    <t>Форма № 1</t>
  </si>
  <si>
    <t>СВОДНЫЙ СМЕТНЫЙ РАСЧЕТ СТОИМОСТИ СТРОИТЕЛЬСТВА</t>
  </si>
  <si>
    <t xml:space="preserve">Заказчик </t>
  </si>
  <si>
    <t>(наименование организации)</t>
  </si>
  <si>
    <t>(ссылка на документ об утверждении)</t>
  </si>
  <si>
    <t>Номера сметных расчетов и смет</t>
  </si>
  <si>
    <t>Наименование глав, объектов, работ и затрат</t>
  </si>
  <si>
    <t>строитель-
ных работ</t>
  </si>
  <si>
    <t>В том числе возвратных сумм  тыс. руб.</t>
  </si>
  <si>
    <t>Сметная стоимость, тыс. руб.</t>
  </si>
  <si>
    <t>Общая сметная стоимость, тыс. руб.</t>
  </si>
  <si>
    <t>Глава 2. Основные объекты строительства</t>
  </si>
  <si>
    <t>ЛС</t>
  </si>
  <si>
    <t>Итого по Главе 2. "Основные объекты строительства"</t>
  </si>
  <si>
    <t>Глава 9. Прочие работы и затраты</t>
  </si>
  <si>
    <t>Итого по Главе 9. "Прочие работы и затраты"</t>
  </si>
  <si>
    <t>Итого по Главам 1-9</t>
  </si>
  <si>
    <t>Итого по Главе 12. "Публичный технологический и ценовой аудит, проектные и изыскательские работы</t>
  </si>
  <si>
    <t>Итого по Главам 1-12</t>
  </si>
  <si>
    <t>Налоги и обязательные платежи</t>
  </si>
  <si>
    <t>НДС  20%</t>
  </si>
  <si>
    <t>Итого "Налоги и обязательные платежи"</t>
  </si>
  <si>
    <t>Всего по сводному расчету</t>
  </si>
  <si>
    <t xml:space="preserve">АО "ЛОЭСК" </t>
  </si>
  <si>
    <t>"Утвержден" «    »________________2022 г.</t>
  </si>
  <si>
    <t>«    »________________2022 г.</t>
  </si>
  <si>
    <t>Глава 12. Публичный технологический и ценовой аудит, проектные и изыскательские работы</t>
  </si>
  <si>
    <t>Экспертная оценка ПСД</t>
  </si>
  <si>
    <t>Топосьемка</t>
  </si>
  <si>
    <t>КИС</t>
  </si>
  <si>
    <t>Вынос в натуру</t>
  </si>
  <si>
    <t xml:space="preserve">Постановление </t>
  </si>
  <si>
    <t>РТН</t>
  </si>
  <si>
    <t>Составлена в ценах по состоянию на 4кв.2021 г.</t>
  </si>
  <si>
    <t>Составлена в ценах по состоянию на 4 кв 2021</t>
  </si>
  <si>
    <t>РК ТП-10 ( монтаж дренажной системы) в г. Кириши ЛО (инв.№ 090000216) (21-1-20-0-01-07-0-0238)</t>
  </si>
  <si>
    <t>пусконаладочные работы 'РК ТП-10 ( монтаж дренажной системы) в г. Кириши ЛО (инв.№ 090000216) (21-1-20-0-01-07-0-0238)</t>
  </si>
  <si>
    <t>проект 'РК ТП-10 ( монтаж дренажной системы) в г. Кириши ЛО (инв.№ 090000216) (21-1-20-0-01-07-0-0238)</t>
  </si>
  <si>
    <t>Затраты заказчика</t>
  </si>
  <si>
    <t>Сводный сметный расчет в сумме 188,29  тыс. руб.</t>
  </si>
  <si>
    <t>Сводный сметный расчет в сумме 1369,35  тыс. руб.</t>
  </si>
  <si>
    <t>приказ АО "ЛОЭСК" №550а о/д от 29.12.2021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</si>
</sst>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"/>
  </numFmts>
  <fonts count="5" x14ac:knownFonts="1"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 applyAlignment="1">
      <alignment horizontal="center" vertical="top"/>
    </xf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right"/>
    </xf>
    <xf numFmtId="0" fontId="1" fillId="0" borderId="0" xfId="0" applyFont="1"/>
    <xf numFmtId="49" fontId="1" fillId="0" borderId="4" xfId="0" applyNumberFormat="1" applyFont="1" applyBorder="1" applyAlignment="1">
      <alignment horizontal="left" vertical="top"/>
    </xf>
    <xf numFmtId="0" fontId="3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right" vertical="top"/>
    </xf>
    <xf numFmtId="0" fontId="1" fillId="0" borderId="4" xfId="0" applyFont="1" applyBorder="1" applyAlignment="1">
      <alignment horizontal="center" vertical="center"/>
    </xf>
    <xf numFmtId="49" fontId="1" fillId="0" borderId="0" xfId="0" applyNumberFormat="1" applyFont="1" applyBorder="1" applyAlignment="1">
      <alignment horizontal="left" vertical="top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top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top" wrapText="1"/>
    </xf>
    <xf numFmtId="49" fontId="1" fillId="0" borderId="2" xfId="0" applyNumberFormat="1" applyFont="1" applyBorder="1" applyAlignment="1">
      <alignment horizontal="left" vertical="top" wrapText="1"/>
    </xf>
    <xf numFmtId="0" fontId="1" fillId="0" borderId="2" xfId="0" applyFont="1" applyBorder="1" applyAlignment="1">
      <alignment horizontal="right" vertical="top"/>
    </xf>
    <xf numFmtId="0" fontId="1" fillId="0" borderId="2" xfId="0" applyFont="1" applyBorder="1" applyAlignment="1">
      <alignment horizontal="center" vertical="top"/>
    </xf>
    <xf numFmtId="49" fontId="1" fillId="0" borderId="2" xfId="0" applyNumberFormat="1" applyFont="1" applyBorder="1" applyAlignment="1">
      <alignment horizontal="left" vertical="top"/>
    </xf>
    <xf numFmtId="2" fontId="1" fillId="0" borderId="2" xfId="0" applyNumberFormat="1" applyFont="1" applyBorder="1" applyAlignment="1">
      <alignment horizontal="right" vertical="top" wrapText="1"/>
    </xf>
    <xf numFmtId="49" fontId="1" fillId="0" borderId="2" xfId="0" quotePrefix="1" applyNumberFormat="1" applyFont="1" applyBorder="1" applyAlignment="1">
      <alignment horizontal="left" vertical="top" wrapText="1"/>
    </xf>
    <xf numFmtId="4" fontId="1" fillId="0" borderId="2" xfId="0" applyNumberFormat="1" applyFont="1" applyBorder="1" applyAlignment="1">
      <alignment horizontal="right" vertical="top" wrapText="1"/>
    </xf>
    <xf numFmtId="4" fontId="1" fillId="0" borderId="2" xfId="0" applyNumberFormat="1" applyFont="1" applyBorder="1" applyAlignment="1">
      <alignment horizontal="right" vertical="top"/>
    </xf>
    <xf numFmtId="0" fontId="1" fillId="0" borderId="0" xfId="0" applyFont="1" applyBorder="1" applyAlignment="1">
      <alignment horizontal="right" vertical="top" wrapText="1"/>
    </xf>
    <xf numFmtId="164" fontId="1" fillId="0" borderId="0" xfId="0" applyNumberFormat="1" applyFont="1" applyBorder="1" applyAlignment="1">
      <alignment horizontal="right" vertical="top" wrapText="1"/>
    </xf>
    <xf numFmtId="2" fontId="1" fillId="0" borderId="0" xfId="0" applyNumberFormat="1" applyFont="1"/>
    <xf numFmtId="2" fontId="1" fillId="0" borderId="2" xfId="0" applyNumberFormat="1" applyFont="1" applyFill="1" applyBorder="1" applyAlignment="1">
      <alignment horizontal="right" vertical="top" wrapText="1"/>
    </xf>
    <xf numFmtId="2" fontId="1" fillId="0" borderId="2" xfId="0" applyNumberFormat="1" applyFont="1" applyBorder="1" applyAlignment="1">
      <alignment horizontal="right" vertical="top"/>
    </xf>
    <xf numFmtId="4" fontId="1" fillId="0" borderId="2" xfId="0" applyNumberFormat="1" applyFont="1" applyFill="1" applyBorder="1" applyAlignment="1">
      <alignment horizontal="right" vertical="top" wrapText="1"/>
    </xf>
    <xf numFmtId="4" fontId="1" fillId="0" borderId="0" xfId="0" applyNumberFormat="1" applyFont="1"/>
    <xf numFmtId="0" fontId="2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left" vertical="top" wrapText="1"/>
    </xf>
    <xf numFmtId="0" fontId="1" fillId="0" borderId="1" xfId="0" applyFont="1" applyBorder="1" applyAlignment="1">
      <alignment wrapText="1"/>
    </xf>
    <xf numFmtId="49" fontId="1" fillId="0" borderId="1" xfId="0" quotePrefix="1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right" vertical="top" wrapText="1"/>
    </xf>
    <xf numFmtId="0" fontId="1" fillId="0" borderId="2" xfId="0" applyFont="1" applyBorder="1" applyAlignment="1">
      <alignment vertical="top" wrapText="1"/>
    </xf>
    <xf numFmtId="49" fontId="1" fillId="0" borderId="1" xfId="0" quotePrefix="1" applyNumberFormat="1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942A05-A576-441D-A1D7-7A72D660164A}">
  <dimension ref="A1:K45"/>
  <sheetViews>
    <sheetView topLeftCell="A20" workbookViewId="0">
      <selection activeCell="B39" sqref="B39"/>
    </sheetView>
  </sheetViews>
  <sheetFormatPr defaultColWidth="9.140625" defaultRowHeight="12.75" x14ac:dyDescent="0.2"/>
  <cols>
    <col min="1" max="1" width="5" style="1" customWidth="1"/>
    <col min="2" max="2" width="19.28515625" style="2" customWidth="1"/>
    <col min="3" max="3" width="51.28515625" style="2" customWidth="1"/>
    <col min="4" max="4" width="13.140625" style="12" customWidth="1"/>
    <col min="5" max="5" width="13" style="12" customWidth="1"/>
    <col min="6" max="6" width="13.42578125" style="12" customWidth="1"/>
    <col min="7" max="7" width="12.5703125" style="12" customWidth="1"/>
    <col min="8" max="8" width="13.85546875" style="12" customWidth="1"/>
    <col min="9" max="16384" width="9.140625" style="5"/>
  </cols>
  <sheetData>
    <row r="1" spans="2:8" x14ac:dyDescent="0.2">
      <c r="D1" s="3"/>
      <c r="E1" s="3"/>
      <c r="F1" s="3"/>
      <c r="G1" s="3"/>
      <c r="H1" s="4" t="s">
        <v>5</v>
      </c>
    </row>
    <row r="2" spans="2:8" x14ac:dyDescent="0.2">
      <c r="B2" s="2" t="s">
        <v>7</v>
      </c>
      <c r="C2" s="36" t="s">
        <v>28</v>
      </c>
      <c r="D2" s="36"/>
      <c r="E2" s="36"/>
      <c r="F2" s="36"/>
      <c r="G2" s="36"/>
      <c r="H2" s="3"/>
    </row>
    <row r="3" spans="2:8" x14ac:dyDescent="0.2">
      <c r="C3" s="6"/>
      <c r="D3" s="7" t="s">
        <v>8</v>
      </c>
      <c r="E3" s="8"/>
      <c r="F3" s="9"/>
      <c r="G3" s="9"/>
      <c r="H3" s="3"/>
    </row>
    <row r="4" spans="2:8" x14ac:dyDescent="0.2">
      <c r="B4" s="2" t="s">
        <v>29</v>
      </c>
      <c r="C4" s="10"/>
      <c r="D4" s="3"/>
      <c r="E4" s="11"/>
      <c r="F4" s="3"/>
      <c r="G4" s="3"/>
      <c r="H4" s="3"/>
    </row>
    <row r="5" spans="2:8" x14ac:dyDescent="0.2">
      <c r="D5" s="3"/>
      <c r="E5" s="11"/>
      <c r="F5" s="3"/>
      <c r="G5" s="3"/>
      <c r="H5" s="3"/>
    </row>
    <row r="6" spans="2:8" x14ac:dyDescent="0.2">
      <c r="B6" s="2" t="s">
        <v>45</v>
      </c>
      <c r="D6" s="3"/>
      <c r="E6" s="11"/>
      <c r="F6" s="3"/>
      <c r="G6" s="3"/>
      <c r="H6" s="3"/>
    </row>
    <row r="7" spans="2:8" x14ac:dyDescent="0.2">
      <c r="B7" s="2" t="s">
        <v>13</v>
      </c>
      <c r="D7" s="3"/>
      <c r="E7" s="3"/>
      <c r="F7" s="3"/>
      <c r="G7" s="3"/>
      <c r="H7" s="3"/>
    </row>
    <row r="8" spans="2:8" ht="28.5" customHeight="1" x14ac:dyDescent="0.2">
      <c r="C8" s="37" t="s">
        <v>40</v>
      </c>
      <c r="D8" s="38"/>
      <c r="E8" s="38"/>
      <c r="F8" s="38"/>
      <c r="G8" s="38"/>
      <c r="H8" s="3"/>
    </row>
    <row r="9" spans="2:8" x14ac:dyDescent="0.2">
      <c r="D9" s="11" t="s">
        <v>9</v>
      </c>
      <c r="F9" s="3"/>
      <c r="G9" s="3"/>
      <c r="H9" s="3"/>
    </row>
    <row r="10" spans="2:8" x14ac:dyDescent="0.2">
      <c r="D10" s="3"/>
      <c r="E10" s="11"/>
      <c r="F10" s="3"/>
      <c r="G10" s="3"/>
      <c r="H10" s="3"/>
    </row>
    <row r="11" spans="2:8" x14ac:dyDescent="0.2">
      <c r="B11" s="2" t="s">
        <v>30</v>
      </c>
      <c r="H11" s="3"/>
    </row>
    <row r="12" spans="2:8" x14ac:dyDescent="0.2">
      <c r="G12" s="3"/>
      <c r="H12" s="3"/>
    </row>
    <row r="13" spans="2:8" x14ac:dyDescent="0.2">
      <c r="D13" s="13" t="s">
        <v>6</v>
      </c>
      <c r="F13" s="3"/>
      <c r="G13" s="3"/>
      <c r="H13" s="3"/>
    </row>
    <row r="14" spans="2:8" x14ac:dyDescent="0.2">
      <c r="D14" s="14"/>
      <c r="F14" s="3"/>
      <c r="G14" s="3"/>
      <c r="H14" s="3"/>
    </row>
    <row r="15" spans="2:8" x14ac:dyDescent="0.2">
      <c r="C15" s="39" t="s">
        <v>40</v>
      </c>
      <c r="D15" s="36"/>
      <c r="E15" s="36"/>
      <c r="F15" s="36"/>
      <c r="G15" s="36"/>
      <c r="H15" s="3"/>
    </row>
    <row r="16" spans="2:8" x14ac:dyDescent="0.2">
      <c r="D16" s="15" t="s">
        <v>0</v>
      </c>
      <c r="F16" s="3"/>
      <c r="G16" s="3"/>
      <c r="H16" s="3"/>
    </row>
    <row r="17" spans="1:11" x14ac:dyDescent="0.2">
      <c r="H17" s="3"/>
    </row>
    <row r="18" spans="1:11" x14ac:dyDescent="0.2">
      <c r="B18" s="2" t="s">
        <v>38</v>
      </c>
      <c r="D18" s="14"/>
      <c r="E18" s="3"/>
      <c r="F18" s="3"/>
      <c r="G18" s="3"/>
      <c r="H18" s="3"/>
    </row>
    <row r="19" spans="1:11" ht="12.75" customHeight="1" x14ac:dyDescent="0.2">
      <c r="A19" s="40" t="s">
        <v>1</v>
      </c>
      <c r="B19" s="41" t="s">
        <v>10</v>
      </c>
      <c r="C19" s="41" t="s">
        <v>11</v>
      </c>
      <c r="D19" s="42" t="s">
        <v>14</v>
      </c>
      <c r="E19" s="42"/>
      <c r="F19" s="42"/>
      <c r="G19" s="42"/>
      <c r="H19" s="40" t="s">
        <v>15</v>
      </c>
    </row>
    <row r="20" spans="1:11" x14ac:dyDescent="0.2">
      <c r="A20" s="40"/>
      <c r="B20" s="41"/>
      <c r="C20" s="41"/>
      <c r="D20" s="40" t="s">
        <v>12</v>
      </c>
      <c r="E20" s="40" t="s">
        <v>2</v>
      </c>
      <c r="F20" s="40" t="s">
        <v>3</v>
      </c>
      <c r="G20" s="40" t="s">
        <v>4</v>
      </c>
      <c r="H20" s="40"/>
    </row>
    <row r="21" spans="1:11" x14ac:dyDescent="0.2">
      <c r="A21" s="40"/>
      <c r="B21" s="41"/>
      <c r="C21" s="41"/>
      <c r="D21" s="40"/>
      <c r="E21" s="40"/>
      <c r="F21" s="40"/>
      <c r="G21" s="40"/>
      <c r="H21" s="40"/>
    </row>
    <row r="22" spans="1:11" x14ac:dyDescent="0.2">
      <c r="A22" s="40"/>
      <c r="B22" s="41"/>
      <c r="C22" s="41"/>
      <c r="D22" s="40"/>
      <c r="E22" s="40"/>
      <c r="F22" s="40"/>
      <c r="G22" s="40"/>
      <c r="H22" s="40"/>
    </row>
    <row r="23" spans="1:11" x14ac:dyDescent="0.2">
      <c r="A23" s="16">
        <v>1</v>
      </c>
      <c r="B23" s="17">
        <v>2</v>
      </c>
      <c r="C23" s="17">
        <v>3</v>
      </c>
      <c r="D23" s="16">
        <v>4</v>
      </c>
      <c r="E23" s="16">
        <v>5</v>
      </c>
      <c r="F23" s="16">
        <v>6</v>
      </c>
      <c r="G23" s="16">
        <v>7</v>
      </c>
      <c r="H23" s="16">
        <v>8</v>
      </c>
    </row>
    <row r="24" spans="1:11" x14ac:dyDescent="0.2">
      <c r="A24" s="34" t="s">
        <v>16</v>
      </c>
      <c r="B24" s="35"/>
      <c r="C24" s="35"/>
      <c r="D24" s="35"/>
      <c r="E24" s="35"/>
      <c r="F24" s="35"/>
      <c r="G24" s="35"/>
      <c r="H24" s="35"/>
    </row>
    <row r="25" spans="1:11" ht="25.5" x14ac:dyDescent="0.2">
      <c r="A25" s="18">
        <v>1</v>
      </c>
      <c r="B25" s="19" t="s">
        <v>17</v>
      </c>
      <c r="C25" s="24" t="s">
        <v>40</v>
      </c>
      <c r="D25" s="25">
        <f>400.47904+201.24067</f>
        <v>601.71970999999996</v>
      </c>
      <c r="E25" s="25">
        <v>0</v>
      </c>
      <c r="F25" s="26">
        <v>197.87134</v>
      </c>
      <c r="G25" s="26">
        <f>63.468+79.25737</f>
        <v>142.72537</v>
      </c>
      <c r="H25" s="25">
        <f>D25+E25+F25+G25</f>
        <v>942.31641999999999</v>
      </c>
    </row>
    <row r="26" spans="1:11" x14ac:dyDescent="0.2">
      <c r="A26" s="21"/>
      <c r="B26" s="43" t="s">
        <v>18</v>
      </c>
      <c r="C26" s="44"/>
      <c r="D26" s="25">
        <f>D25</f>
        <v>601.71970999999996</v>
      </c>
      <c r="E26" s="25">
        <f>E25</f>
        <v>0</v>
      </c>
      <c r="F26" s="26">
        <f>F25</f>
        <v>197.87134</v>
      </c>
      <c r="G26" s="26">
        <f>G25</f>
        <v>142.72537</v>
      </c>
      <c r="H26" s="25">
        <f>D26+E26+F26+G26</f>
        <v>942.31641999999999</v>
      </c>
    </row>
    <row r="27" spans="1:11" x14ac:dyDescent="0.2">
      <c r="A27" s="34" t="s">
        <v>19</v>
      </c>
      <c r="B27" s="35"/>
      <c r="C27" s="35"/>
      <c r="D27" s="35"/>
      <c r="E27" s="35"/>
      <c r="F27" s="35"/>
      <c r="G27" s="35"/>
      <c r="H27" s="35"/>
    </row>
    <row r="28" spans="1:11" ht="38.25" x14ac:dyDescent="0.2">
      <c r="A28" s="18">
        <v>2</v>
      </c>
      <c r="B28" s="19" t="s">
        <v>17</v>
      </c>
      <c r="C28" s="19" t="s">
        <v>41</v>
      </c>
      <c r="D28" s="20"/>
      <c r="E28" s="20"/>
      <c r="F28" s="20"/>
      <c r="G28" s="25">
        <v>0</v>
      </c>
      <c r="H28" s="32">
        <f>G28</f>
        <v>0</v>
      </c>
    </row>
    <row r="29" spans="1:11" x14ac:dyDescent="0.2">
      <c r="A29" s="21"/>
      <c r="B29" s="43" t="s">
        <v>20</v>
      </c>
      <c r="C29" s="44"/>
      <c r="D29" s="20"/>
      <c r="E29" s="20"/>
      <c r="F29" s="20"/>
      <c r="G29" s="25">
        <f>G28</f>
        <v>0</v>
      </c>
      <c r="H29" s="25">
        <f>G29</f>
        <v>0</v>
      </c>
    </row>
    <row r="30" spans="1:11" x14ac:dyDescent="0.2">
      <c r="A30" s="21"/>
      <c r="B30" s="43" t="s">
        <v>21</v>
      </c>
      <c r="C30" s="44"/>
      <c r="D30" s="25">
        <f>D26</f>
        <v>601.71970999999996</v>
      </c>
      <c r="E30" s="25">
        <f>E26</f>
        <v>0</v>
      </c>
      <c r="F30" s="25">
        <f t="shared" ref="F30" si="0">F26</f>
        <v>197.87134</v>
      </c>
      <c r="G30" s="25">
        <f>G26</f>
        <v>142.72537</v>
      </c>
      <c r="H30" s="25">
        <f>D30+E30+F30+G30</f>
        <v>942.31641999999999</v>
      </c>
    </row>
    <row r="31" spans="1:11" x14ac:dyDescent="0.2">
      <c r="A31" s="34" t="s">
        <v>31</v>
      </c>
      <c r="B31" s="35"/>
      <c r="C31" s="35"/>
      <c r="D31" s="35"/>
      <c r="E31" s="35"/>
      <c r="F31" s="35"/>
      <c r="G31" s="35"/>
      <c r="H31" s="35"/>
    </row>
    <row r="32" spans="1:11" ht="25.5" x14ac:dyDescent="0.2">
      <c r="A32" s="18">
        <v>3</v>
      </c>
      <c r="B32" s="22"/>
      <c r="C32" s="19" t="s">
        <v>42</v>
      </c>
      <c r="D32" s="20"/>
      <c r="E32" s="20"/>
      <c r="F32" s="20"/>
      <c r="G32" s="25">
        <v>84.179419999999993</v>
      </c>
      <c r="H32" s="32">
        <f>G32</f>
        <v>84.179419999999993</v>
      </c>
      <c r="J32" s="27"/>
      <c r="K32" s="27"/>
    </row>
    <row r="33" spans="1:11" x14ac:dyDescent="0.2">
      <c r="A33" s="18">
        <v>4</v>
      </c>
      <c r="B33" s="22"/>
      <c r="C33" s="19" t="s">
        <v>32</v>
      </c>
      <c r="D33" s="20"/>
      <c r="E33" s="20"/>
      <c r="F33" s="20"/>
      <c r="G33" s="23"/>
      <c r="H33" s="23"/>
      <c r="J33" s="28"/>
      <c r="K33" s="28"/>
    </row>
    <row r="34" spans="1:11" x14ac:dyDescent="0.2">
      <c r="A34" s="18">
        <v>5</v>
      </c>
      <c r="B34" s="22"/>
      <c r="C34" s="19" t="s">
        <v>33</v>
      </c>
      <c r="D34" s="20"/>
      <c r="E34" s="20"/>
      <c r="F34" s="20"/>
      <c r="G34" s="23">
        <v>29.16667</v>
      </c>
      <c r="H34" s="23">
        <f>G34</f>
        <v>29.16667</v>
      </c>
      <c r="I34" s="29"/>
    </row>
    <row r="35" spans="1:11" x14ac:dyDescent="0.2">
      <c r="A35" s="18">
        <v>6</v>
      </c>
      <c r="B35" s="22"/>
      <c r="C35" s="19" t="s">
        <v>34</v>
      </c>
      <c r="D35" s="20"/>
      <c r="E35" s="20"/>
      <c r="F35" s="20"/>
      <c r="G35" s="23">
        <v>25</v>
      </c>
      <c r="H35" s="30">
        <f>G35</f>
        <v>25</v>
      </c>
    </row>
    <row r="36" spans="1:11" x14ac:dyDescent="0.2">
      <c r="A36" s="18">
        <v>7</v>
      </c>
      <c r="B36" s="22"/>
      <c r="C36" s="19" t="s">
        <v>35</v>
      </c>
      <c r="D36" s="20"/>
      <c r="E36" s="20"/>
      <c r="F36" s="20"/>
      <c r="G36" s="23">
        <v>12.7</v>
      </c>
      <c r="H36" s="23">
        <f>G36</f>
        <v>12.7</v>
      </c>
    </row>
    <row r="37" spans="1:11" x14ac:dyDescent="0.2">
      <c r="A37" s="18">
        <v>8</v>
      </c>
      <c r="B37" s="22"/>
      <c r="C37" s="19" t="s">
        <v>36</v>
      </c>
      <c r="D37" s="20"/>
      <c r="E37" s="20"/>
      <c r="F37" s="20"/>
      <c r="G37" s="23">
        <v>8.5</v>
      </c>
      <c r="H37" s="23">
        <f>G37</f>
        <v>8.5</v>
      </c>
    </row>
    <row r="38" spans="1:11" x14ac:dyDescent="0.2">
      <c r="A38" s="18">
        <v>9</v>
      </c>
      <c r="B38" s="22"/>
      <c r="C38" s="19" t="s">
        <v>37</v>
      </c>
      <c r="D38" s="20"/>
      <c r="E38" s="20"/>
      <c r="F38" s="20"/>
      <c r="G38" s="23">
        <v>0</v>
      </c>
      <c r="H38" s="30">
        <v>0</v>
      </c>
    </row>
    <row r="39" spans="1:11" x14ac:dyDescent="0.2">
      <c r="A39" s="18">
        <v>10</v>
      </c>
      <c r="B39" s="22" t="s">
        <v>46</v>
      </c>
      <c r="C39" s="19" t="s">
        <v>43</v>
      </c>
      <c r="D39" s="20"/>
      <c r="E39" s="20"/>
      <c r="F39" s="20"/>
      <c r="G39" s="23">
        <v>39.265999999999998</v>
      </c>
      <c r="H39" s="30">
        <f>G39</f>
        <v>39.265999999999998</v>
      </c>
    </row>
    <row r="40" spans="1:11" x14ac:dyDescent="0.2">
      <c r="A40" s="21"/>
      <c r="B40" s="43" t="s">
        <v>22</v>
      </c>
      <c r="C40" s="44"/>
      <c r="D40" s="20"/>
      <c r="E40" s="20"/>
      <c r="F40" s="20"/>
      <c r="G40" s="23">
        <f>G32+G33+G34+G35+G36+G37+G38+G39</f>
        <v>198.81208999999998</v>
      </c>
      <c r="H40" s="23">
        <f t="shared" ref="H40" si="1">G40</f>
        <v>198.81208999999998</v>
      </c>
    </row>
    <row r="41" spans="1:11" x14ac:dyDescent="0.2">
      <c r="A41" s="21"/>
      <c r="B41" s="43" t="s">
        <v>23</v>
      </c>
      <c r="C41" s="44"/>
      <c r="D41" s="25">
        <f>D30</f>
        <v>601.71970999999996</v>
      </c>
      <c r="E41" s="25">
        <f>E30</f>
        <v>0</v>
      </c>
      <c r="F41" s="26">
        <f>F30</f>
        <v>197.87134</v>
      </c>
      <c r="G41" s="25">
        <f>G40+G30</f>
        <v>341.53746000000001</v>
      </c>
      <c r="H41" s="25">
        <f>D41+E41+F41+G41</f>
        <v>1141.12851</v>
      </c>
      <c r="I41" s="29"/>
    </row>
    <row r="42" spans="1:11" x14ac:dyDescent="0.2">
      <c r="A42" s="34" t="s">
        <v>24</v>
      </c>
      <c r="B42" s="35"/>
      <c r="C42" s="35"/>
      <c r="D42" s="35"/>
      <c r="E42" s="35"/>
      <c r="F42" s="35"/>
      <c r="G42" s="35"/>
      <c r="H42" s="35"/>
    </row>
    <row r="43" spans="1:11" x14ac:dyDescent="0.2">
      <c r="A43" s="18">
        <v>11</v>
      </c>
      <c r="B43" s="22"/>
      <c r="C43" s="19" t="s">
        <v>25</v>
      </c>
      <c r="D43" s="25">
        <f>D41/100*20</f>
        <v>120.343942</v>
      </c>
      <c r="E43" s="25">
        <f t="shared" ref="E43:G43" si="2">E41/100*20</f>
        <v>0</v>
      </c>
      <c r="F43" s="25">
        <f t="shared" si="2"/>
        <v>39.574267999999996</v>
      </c>
      <c r="G43" s="25">
        <f t="shared" si="2"/>
        <v>68.307492000000011</v>
      </c>
      <c r="H43" s="25">
        <f>H41/100*20</f>
        <v>228.22570200000001</v>
      </c>
    </row>
    <row r="44" spans="1:11" x14ac:dyDescent="0.2">
      <c r="A44" s="21"/>
      <c r="B44" s="43" t="s">
        <v>26</v>
      </c>
      <c r="C44" s="44"/>
      <c r="D44" s="25">
        <f>D43</f>
        <v>120.343942</v>
      </c>
      <c r="E44" s="25">
        <f>E43</f>
        <v>0</v>
      </c>
      <c r="F44" s="26">
        <f>F43</f>
        <v>39.574267999999996</v>
      </c>
      <c r="G44" s="25">
        <f>G43</f>
        <v>68.307492000000011</v>
      </c>
      <c r="H44" s="25">
        <f>D44+E44+F44+G44</f>
        <v>228.22570200000001</v>
      </c>
    </row>
    <row r="45" spans="1:11" x14ac:dyDescent="0.2">
      <c r="A45" s="21"/>
      <c r="B45" s="43" t="s">
        <v>27</v>
      </c>
      <c r="C45" s="44"/>
      <c r="D45" s="25">
        <f>D41+D43</f>
        <v>722.06365199999993</v>
      </c>
      <c r="E45" s="25">
        <f>E41+E43</f>
        <v>0</v>
      </c>
      <c r="F45" s="25">
        <f t="shared" ref="F45" si="3">F41+F43</f>
        <v>237.44560799999999</v>
      </c>
      <c r="G45" s="25">
        <f>G41+G43</f>
        <v>409.84495200000003</v>
      </c>
      <c r="H45" s="25">
        <f>D45+E45+F45+G45</f>
        <v>1369.354212</v>
      </c>
      <c r="K45" s="33"/>
    </row>
  </sheetData>
  <mergeCells count="23">
    <mergeCell ref="B41:C41"/>
    <mergeCell ref="A42:H42"/>
    <mergeCell ref="B44:C44"/>
    <mergeCell ref="B45:C45"/>
    <mergeCell ref="B26:C26"/>
    <mergeCell ref="A27:H27"/>
    <mergeCell ref="B29:C29"/>
    <mergeCell ref="B30:C30"/>
    <mergeCell ref="A31:H31"/>
    <mergeCell ref="B40:C40"/>
    <mergeCell ref="A24:H24"/>
    <mergeCell ref="C2:G2"/>
    <mergeCell ref="C8:G8"/>
    <mergeCell ref="C15:G15"/>
    <mergeCell ref="A19:A22"/>
    <mergeCell ref="B19:B22"/>
    <mergeCell ref="C19:C22"/>
    <mergeCell ref="D19:G19"/>
    <mergeCell ref="H19:H22"/>
    <mergeCell ref="D20:D22"/>
    <mergeCell ref="E20:E22"/>
    <mergeCell ref="F20:F22"/>
    <mergeCell ref="G20:G2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B1BB9D-5F0E-4E54-BED5-8FB54303329E}">
  <dimension ref="A1:H47"/>
  <sheetViews>
    <sheetView tabSelected="1" topLeftCell="A26" workbookViewId="0">
      <selection activeCell="B41" sqref="B41"/>
    </sheetView>
  </sheetViews>
  <sheetFormatPr defaultColWidth="9.140625" defaultRowHeight="12.75" x14ac:dyDescent="0.2"/>
  <cols>
    <col min="1" max="1" width="5" style="1" customWidth="1"/>
    <col min="2" max="2" width="19.28515625" style="2" customWidth="1"/>
    <col min="3" max="3" width="51.28515625" style="2" customWidth="1"/>
    <col min="4" max="4" width="13.140625" style="12" customWidth="1"/>
    <col min="5" max="5" width="13" style="12" customWidth="1"/>
    <col min="6" max="6" width="13.42578125" style="12" customWidth="1"/>
    <col min="7" max="7" width="12.5703125" style="12" customWidth="1"/>
    <col min="8" max="8" width="13.85546875" style="12" customWidth="1"/>
    <col min="9" max="16384" width="9.140625" style="5"/>
  </cols>
  <sheetData>
    <row r="1" spans="2:8" x14ac:dyDescent="0.2">
      <c r="D1" s="3"/>
      <c r="E1" s="3"/>
      <c r="F1" s="3"/>
      <c r="G1" s="3"/>
      <c r="H1" s="4" t="s">
        <v>5</v>
      </c>
    </row>
    <row r="2" spans="2:8" x14ac:dyDescent="0.2">
      <c r="B2" s="2" t="s">
        <v>7</v>
      </c>
      <c r="C2" s="36" t="s">
        <v>28</v>
      </c>
      <c r="D2" s="36"/>
      <c r="E2" s="36"/>
      <c r="F2" s="36"/>
      <c r="G2" s="36"/>
      <c r="H2" s="3"/>
    </row>
    <row r="3" spans="2:8" x14ac:dyDescent="0.2">
      <c r="C3" s="6"/>
      <c r="D3" s="7" t="s">
        <v>8</v>
      </c>
      <c r="E3" s="8"/>
      <c r="F3" s="9"/>
      <c r="G3" s="9"/>
      <c r="H3" s="3"/>
    </row>
    <row r="4" spans="2:8" x14ac:dyDescent="0.2">
      <c r="B4" s="2" t="s">
        <v>29</v>
      </c>
      <c r="C4" s="10"/>
      <c r="D4" s="3"/>
      <c r="E4" s="11"/>
      <c r="F4" s="3"/>
      <c r="G4" s="3"/>
      <c r="H4" s="3"/>
    </row>
    <row r="5" spans="2:8" x14ac:dyDescent="0.2">
      <c r="D5" s="3"/>
      <c r="E5" s="11"/>
      <c r="F5" s="3"/>
      <c r="G5" s="3"/>
      <c r="H5" s="3"/>
    </row>
    <row r="6" spans="2:8" x14ac:dyDescent="0.2">
      <c r="B6" s="2" t="s">
        <v>44</v>
      </c>
      <c r="D6" s="3"/>
      <c r="E6" s="11"/>
      <c r="F6" s="3"/>
      <c r="G6" s="3"/>
      <c r="H6" s="3"/>
    </row>
    <row r="7" spans="2:8" x14ac:dyDescent="0.2">
      <c r="B7" s="2" t="s">
        <v>13</v>
      </c>
      <c r="D7" s="3"/>
      <c r="E7" s="3"/>
      <c r="F7" s="3"/>
      <c r="G7" s="3"/>
      <c r="H7" s="3"/>
    </row>
    <row r="8" spans="2:8" ht="28.5" customHeight="1" x14ac:dyDescent="0.2">
      <c r="C8" s="45" t="s">
        <v>40</v>
      </c>
      <c r="D8" s="38"/>
      <c r="E8" s="38"/>
      <c r="F8" s="38"/>
      <c r="G8" s="38"/>
      <c r="H8" s="3"/>
    </row>
    <row r="9" spans="2:8" x14ac:dyDescent="0.2">
      <c r="D9" s="11" t="s">
        <v>9</v>
      </c>
      <c r="F9" s="3"/>
      <c r="G9" s="3"/>
      <c r="H9" s="3"/>
    </row>
    <row r="10" spans="2:8" x14ac:dyDescent="0.2">
      <c r="D10" s="3"/>
      <c r="E10" s="11"/>
      <c r="F10" s="3"/>
      <c r="G10" s="3"/>
      <c r="H10" s="3"/>
    </row>
    <row r="11" spans="2:8" x14ac:dyDescent="0.2">
      <c r="B11" s="2" t="s">
        <v>30</v>
      </c>
      <c r="H11" s="3"/>
    </row>
    <row r="12" spans="2:8" x14ac:dyDescent="0.2">
      <c r="G12" s="3"/>
      <c r="H12" s="3"/>
    </row>
    <row r="13" spans="2:8" x14ac:dyDescent="0.2">
      <c r="D13" s="13" t="s">
        <v>6</v>
      </c>
      <c r="F13" s="3"/>
      <c r="G13" s="3"/>
      <c r="H13" s="3"/>
    </row>
    <row r="14" spans="2:8" x14ac:dyDescent="0.2">
      <c r="D14" s="14"/>
      <c r="F14" s="3"/>
      <c r="G14" s="3"/>
      <c r="H14" s="3"/>
    </row>
    <row r="15" spans="2:8" x14ac:dyDescent="0.2">
      <c r="C15" s="39" t="s">
        <v>40</v>
      </c>
      <c r="D15" s="36"/>
      <c r="E15" s="36"/>
      <c r="F15" s="36"/>
      <c r="G15" s="36"/>
      <c r="H15" s="3"/>
    </row>
    <row r="16" spans="2:8" x14ac:dyDescent="0.2">
      <c r="D16" s="15" t="s">
        <v>0</v>
      </c>
      <c r="F16" s="3"/>
      <c r="G16" s="3"/>
      <c r="H16" s="3"/>
    </row>
    <row r="17" spans="1:8" x14ac:dyDescent="0.2">
      <c r="H17" s="3"/>
    </row>
    <row r="18" spans="1:8" x14ac:dyDescent="0.2">
      <c r="B18" s="2" t="s">
        <v>39</v>
      </c>
      <c r="D18" s="14"/>
      <c r="E18" s="3"/>
      <c r="F18" s="3"/>
      <c r="G18" s="3"/>
      <c r="H18" s="3"/>
    </row>
    <row r="19" spans="1:8" x14ac:dyDescent="0.2">
      <c r="D19" s="14"/>
      <c r="E19" s="3"/>
      <c r="F19" s="3"/>
      <c r="G19" s="3"/>
      <c r="H19" s="3"/>
    </row>
    <row r="20" spans="1:8" x14ac:dyDescent="0.2">
      <c r="D20" s="3"/>
      <c r="E20" s="3"/>
      <c r="F20" s="3"/>
      <c r="G20" s="3"/>
      <c r="H20" s="3"/>
    </row>
    <row r="21" spans="1:8" ht="12.75" customHeight="1" x14ac:dyDescent="0.2">
      <c r="A21" s="40" t="s">
        <v>1</v>
      </c>
      <c r="B21" s="41" t="s">
        <v>10</v>
      </c>
      <c r="C21" s="41" t="s">
        <v>11</v>
      </c>
      <c r="D21" s="42" t="s">
        <v>14</v>
      </c>
      <c r="E21" s="42"/>
      <c r="F21" s="42"/>
      <c r="G21" s="42"/>
      <c r="H21" s="40" t="s">
        <v>15</v>
      </c>
    </row>
    <row r="22" spans="1:8" x14ac:dyDescent="0.2">
      <c r="A22" s="40"/>
      <c r="B22" s="41"/>
      <c r="C22" s="41"/>
      <c r="D22" s="40" t="s">
        <v>12</v>
      </c>
      <c r="E22" s="40" t="s">
        <v>2</v>
      </c>
      <c r="F22" s="40" t="s">
        <v>3</v>
      </c>
      <c r="G22" s="40" t="s">
        <v>4</v>
      </c>
      <c r="H22" s="40"/>
    </row>
    <row r="23" spans="1:8" x14ac:dyDescent="0.2">
      <c r="A23" s="40"/>
      <c r="B23" s="41"/>
      <c r="C23" s="41"/>
      <c r="D23" s="40"/>
      <c r="E23" s="40"/>
      <c r="F23" s="40"/>
      <c r="G23" s="40"/>
      <c r="H23" s="40"/>
    </row>
    <row r="24" spans="1:8" x14ac:dyDescent="0.2">
      <c r="A24" s="40"/>
      <c r="B24" s="41"/>
      <c r="C24" s="41"/>
      <c r="D24" s="40"/>
      <c r="E24" s="40"/>
      <c r="F24" s="40"/>
      <c r="G24" s="40"/>
      <c r="H24" s="40"/>
    </row>
    <row r="25" spans="1:8" x14ac:dyDescent="0.2">
      <c r="A25" s="16">
        <v>1</v>
      </c>
      <c r="B25" s="17">
        <v>2</v>
      </c>
      <c r="C25" s="17">
        <v>3</v>
      </c>
      <c r="D25" s="16">
        <v>4</v>
      </c>
      <c r="E25" s="16">
        <v>5</v>
      </c>
      <c r="F25" s="16">
        <v>6</v>
      </c>
      <c r="G25" s="16">
        <v>7</v>
      </c>
      <c r="H25" s="16">
        <v>8</v>
      </c>
    </row>
    <row r="26" spans="1:8" x14ac:dyDescent="0.2">
      <c r="A26" s="34" t="s">
        <v>16</v>
      </c>
      <c r="B26" s="35"/>
      <c r="C26" s="35"/>
      <c r="D26" s="35"/>
      <c r="E26" s="35"/>
      <c r="F26" s="35"/>
      <c r="G26" s="35"/>
      <c r="H26" s="35"/>
    </row>
    <row r="27" spans="1:8" ht="25.5" x14ac:dyDescent="0.2">
      <c r="A27" s="18">
        <v>1</v>
      </c>
      <c r="B27" s="19" t="s">
        <v>17</v>
      </c>
      <c r="C27" s="24" t="s">
        <v>40</v>
      </c>
      <c r="D27" s="25">
        <f>601.72/7.36</f>
        <v>81.755434782608702</v>
      </c>
      <c r="E27" s="25">
        <v>0</v>
      </c>
      <c r="F27" s="26">
        <f>197.87134/5.71</f>
        <v>34.653474605954464</v>
      </c>
      <c r="G27" s="26">
        <f>142.73/11.3</f>
        <v>12.630973451327431</v>
      </c>
      <c r="H27" s="25">
        <f>E27+F27</f>
        <v>34.653474605954464</v>
      </c>
    </row>
    <row r="28" spans="1:8" x14ac:dyDescent="0.2">
      <c r="A28" s="21"/>
      <c r="B28" s="43" t="s">
        <v>18</v>
      </c>
      <c r="C28" s="44"/>
      <c r="D28" s="25">
        <f>D27</f>
        <v>81.755434782608702</v>
      </c>
      <c r="E28" s="25">
        <v>0</v>
      </c>
      <c r="F28" s="26">
        <f>F27</f>
        <v>34.653474605954464</v>
      </c>
      <c r="G28" s="26">
        <f>G27</f>
        <v>12.630973451327431</v>
      </c>
      <c r="H28" s="25">
        <f>E28+F28</f>
        <v>34.653474605954464</v>
      </c>
    </row>
    <row r="29" spans="1:8" x14ac:dyDescent="0.2">
      <c r="A29" s="34" t="s">
        <v>19</v>
      </c>
      <c r="B29" s="35"/>
      <c r="C29" s="35"/>
      <c r="D29" s="35"/>
      <c r="E29" s="35"/>
      <c r="F29" s="35"/>
      <c r="G29" s="35"/>
      <c r="H29" s="35"/>
    </row>
    <row r="30" spans="1:8" ht="38.25" x14ac:dyDescent="0.2">
      <c r="A30" s="18">
        <v>2</v>
      </c>
      <c r="B30" s="19" t="s">
        <v>17</v>
      </c>
      <c r="C30" s="19" t="s">
        <v>41</v>
      </c>
      <c r="D30" s="20"/>
      <c r="E30" s="20"/>
      <c r="F30" s="20"/>
      <c r="G30" s="25"/>
      <c r="H30" s="25">
        <f>G30</f>
        <v>0</v>
      </c>
    </row>
    <row r="31" spans="1:8" x14ac:dyDescent="0.2">
      <c r="A31" s="21"/>
      <c r="B31" s="43" t="s">
        <v>20</v>
      </c>
      <c r="C31" s="44"/>
      <c r="D31" s="20"/>
      <c r="E31" s="20"/>
      <c r="F31" s="20"/>
      <c r="G31" s="25">
        <f>G30</f>
        <v>0</v>
      </c>
      <c r="H31" s="25">
        <f>G31</f>
        <v>0</v>
      </c>
    </row>
    <row r="32" spans="1:8" x14ac:dyDescent="0.2">
      <c r="A32" s="21"/>
      <c r="B32" s="43" t="s">
        <v>21</v>
      </c>
      <c r="C32" s="44"/>
      <c r="D32" s="25">
        <f>D28</f>
        <v>81.755434782608702</v>
      </c>
      <c r="E32" s="25">
        <f>E28</f>
        <v>0</v>
      </c>
      <c r="F32" s="25">
        <f t="shared" ref="F32" si="0">F28</f>
        <v>34.653474605954464</v>
      </c>
      <c r="G32" s="25">
        <f>G28</f>
        <v>12.630973451327431</v>
      </c>
      <c r="H32" s="25">
        <f>D32+E32+F32+G32</f>
        <v>129.03988283989059</v>
      </c>
    </row>
    <row r="33" spans="1:8" x14ac:dyDescent="0.2">
      <c r="A33" s="34" t="s">
        <v>31</v>
      </c>
      <c r="B33" s="35"/>
      <c r="C33" s="35"/>
      <c r="D33" s="35"/>
      <c r="E33" s="35"/>
      <c r="F33" s="35"/>
      <c r="G33" s="35"/>
      <c r="H33" s="35"/>
    </row>
    <row r="34" spans="1:8" ht="25.5" x14ac:dyDescent="0.2">
      <c r="A34" s="18">
        <v>3</v>
      </c>
      <c r="B34" s="22"/>
      <c r="C34" s="19" t="s">
        <v>42</v>
      </c>
      <c r="D34" s="20"/>
      <c r="E34" s="20"/>
      <c r="F34" s="20"/>
      <c r="G34" s="25">
        <f>84.17942/4.75</f>
        <v>17.721983157894737</v>
      </c>
      <c r="H34" s="25">
        <f>G34</f>
        <v>17.721983157894737</v>
      </c>
    </row>
    <row r="35" spans="1:8" x14ac:dyDescent="0.2">
      <c r="A35" s="18">
        <v>4</v>
      </c>
      <c r="B35" s="22"/>
      <c r="C35" s="19" t="s">
        <v>32</v>
      </c>
      <c r="D35" s="20"/>
      <c r="E35" s="20"/>
      <c r="F35" s="20"/>
      <c r="G35" s="23"/>
      <c r="H35" s="23"/>
    </row>
    <row r="36" spans="1:8" x14ac:dyDescent="0.2">
      <c r="A36" s="18">
        <v>5</v>
      </c>
      <c r="B36" s="22"/>
      <c r="C36" s="19" t="s">
        <v>33</v>
      </c>
      <c r="D36" s="20"/>
      <c r="E36" s="20"/>
      <c r="F36" s="20"/>
      <c r="G36" s="23">
        <f>29.16667/11.3</f>
        <v>2.5811212389380529</v>
      </c>
      <c r="H36" s="23">
        <f>G36</f>
        <v>2.5811212389380529</v>
      </c>
    </row>
    <row r="37" spans="1:8" x14ac:dyDescent="0.2">
      <c r="A37" s="18">
        <v>6</v>
      </c>
      <c r="B37" s="22"/>
      <c r="C37" s="19" t="s">
        <v>34</v>
      </c>
      <c r="D37" s="20"/>
      <c r="E37" s="20"/>
      <c r="F37" s="20"/>
      <c r="G37" s="23">
        <f>25/11.3</f>
        <v>2.2123893805309733</v>
      </c>
      <c r="H37" s="23">
        <f>G37</f>
        <v>2.2123893805309733</v>
      </c>
    </row>
    <row r="38" spans="1:8" x14ac:dyDescent="0.2">
      <c r="A38" s="18">
        <v>7</v>
      </c>
      <c r="B38" s="22"/>
      <c r="C38" s="19" t="s">
        <v>35</v>
      </c>
      <c r="D38" s="20"/>
      <c r="E38" s="20"/>
      <c r="F38" s="20"/>
      <c r="G38" s="23">
        <f>12.7/11.3</f>
        <v>1.1238938053097345</v>
      </c>
      <c r="H38" s="23">
        <f>G38</f>
        <v>1.1238938053097345</v>
      </c>
    </row>
    <row r="39" spans="1:8" x14ac:dyDescent="0.2">
      <c r="A39" s="18">
        <v>8</v>
      </c>
      <c r="B39" s="22"/>
      <c r="C39" s="19" t="s">
        <v>36</v>
      </c>
      <c r="D39" s="20"/>
      <c r="E39" s="20"/>
      <c r="F39" s="20"/>
      <c r="G39" s="23">
        <f>8.5/11.3</f>
        <v>0.75221238938053092</v>
      </c>
      <c r="H39" s="23">
        <f>G39</f>
        <v>0.75221238938053092</v>
      </c>
    </row>
    <row r="40" spans="1:8" x14ac:dyDescent="0.2">
      <c r="A40" s="18">
        <v>9</v>
      </c>
      <c r="B40" s="22"/>
      <c r="C40" s="19" t="s">
        <v>37</v>
      </c>
      <c r="D40" s="20"/>
      <c r="E40" s="20"/>
      <c r="F40" s="20"/>
      <c r="G40" s="23"/>
      <c r="H40" s="23"/>
    </row>
    <row r="41" spans="1:8" x14ac:dyDescent="0.2">
      <c r="A41" s="18">
        <v>10</v>
      </c>
      <c r="B41" s="22" t="s">
        <v>46</v>
      </c>
      <c r="C41" s="19" t="s">
        <v>43</v>
      </c>
      <c r="D41" s="20"/>
      <c r="E41" s="20"/>
      <c r="F41" s="20"/>
      <c r="G41" s="23">
        <f>39.27/11.3</f>
        <v>3.4752212389380532</v>
      </c>
      <c r="H41" s="23">
        <f>G41</f>
        <v>3.4752212389380532</v>
      </c>
    </row>
    <row r="42" spans="1:8" x14ac:dyDescent="0.2">
      <c r="A42" s="21"/>
      <c r="B42" s="43" t="s">
        <v>22</v>
      </c>
      <c r="C42" s="44"/>
      <c r="D42" s="20"/>
      <c r="E42" s="20"/>
      <c r="F42" s="20"/>
      <c r="G42" s="23">
        <f>G34+G35+G36+G37+G38+G39+G40+G41</f>
        <v>27.866821210992082</v>
      </c>
      <c r="H42" s="23">
        <f t="shared" ref="H42" si="1">G42</f>
        <v>27.866821210992082</v>
      </c>
    </row>
    <row r="43" spans="1:8" x14ac:dyDescent="0.2">
      <c r="A43" s="21"/>
      <c r="B43" s="43" t="s">
        <v>23</v>
      </c>
      <c r="C43" s="44"/>
      <c r="D43" s="23">
        <f>D32</f>
        <v>81.755434782608702</v>
      </c>
      <c r="E43" s="23">
        <f>E32</f>
        <v>0</v>
      </c>
      <c r="F43" s="31">
        <f>F32</f>
        <v>34.653474605954464</v>
      </c>
      <c r="G43" s="23">
        <f>G42+G32</f>
        <v>40.497794662319514</v>
      </c>
      <c r="H43" s="23">
        <f>D43+E43+F43+G43</f>
        <v>156.90670405088267</v>
      </c>
    </row>
    <row r="44" spans="1:8" x14ac:dyDescent="0.2">
      <c r="A44" s="34" t="s">
        <v>24</v>
      </c>
      <c r="B44" s="35"/>
      <c r="C44" s="35"/>
      <c r="D44" s="35"/>
      <c r="E44" s="35"/>
      <c r="F44" s="35"/>
      <c r="G44" s="35"/>
      <c r="H44" s="35"/>
    </row>
    <row r="45" spans="1:8" x14ac:dyDescent="0.2">
      <c r="A45" s="18">
        <v>11</v>
      </c>
      <c r="B45" s="22"/>
      <c r="C45" s="19" t="s">
        <v>25</v>
      </c>
      <c r="D45" s="25">
        <f>D43/100*20</f>
        <v>16.35108695652174</v>
      </c>
      <c r="E45" s="25">
        <f t="shared" ref="E45:G45" si="2">E43/100*20</f>
        <v>0</v>
      </c>
      <c r="F45" s="25">
        <f t="shared" si="2"/>
        <v>6.9306949211908933</v>
      </c>
      <c r="G45" s="25">
        <f t="shared" si="2"/>
        <v>8.0995589324639035</v>
      </c>
      <c r="H45" s="25">
        <f>H43/100*20</f>
        <v>31.381340810176535</v>
      </c>
    </row>
    <row r="46" spans="1:8" x14ac:dyDescent="0.2">
      <c r="A46" s="21"/>
      <c r="B46" s="43" t="s">
        <v>26</v>
      </c>
      <c r="C46" s="44"/>
      <c r="D46" s="25">
        <f>D45</f>
        <v>16.35108695652174</v>
      </c>
      <c r="E46" s="25">
        <f>E45</f>
        <v>0</v>
      </c>
      <c r="F46" s="26">
        <f>F45</f>
        <v>6.9306949211908933</v>
      </c>
      <c r="G46" s="25">
        <f>G45</f>
        <v>8.0995589324639035</v>
      </c>
      <c r="H46" s="25">
        <f>D46+E46+F46+G46</f>
        <v>31.381340810176535</v>
      </c>
    </row>
    <row r="47" spans="1:8" x14ac:dyDescent="0.2">
      <c r="A47" s="21"/>
      <c r="B47" s="43" t="s">
        <v>27</v>
      </c>
      <c r="C47" s="44"/>
      <c r="D47" s="25">
        <f>D43+D45</f>
        <v>98.106521739130443</v>
      </c>
      <c r="E47" s="25">
        <f>E43+E45</f>
        <v>0</v>
      </c>
      <c r="F47" s="25">
        <f t="shared" ref="F47" si="3">F43+F45</f>
        <v>41.584169527145356</v>
      </c>
      <c r="G47" s="25">
        <f>G43+G45</f>
        <v>48.597353594783414</v>
      </c>
      <c r="H47" s="25">
        <f>H43+H45</f>
        <v>188.28804486105921</v>
      </c>
    </row>
  </sheetData>
  <mergeCells count="23">
    <mergeCell ref="B43:C43"/>
    <mergeCell ref="A44:H44"/>
    <mergeCell ref="B46:C46"/>
    <mergeCell ref="B47:C47"/>
    <mergeCell ref="B28:C28"/>
    <mergeCell ref="A29:H29"/>
    <mergeCell ref="B31:C31"/>
    <mergeCell ref="B32:C32"/>
    <mergeCell ref="A33:H33"/>
    <mergeCell ref="B42:C42"/>
    <mergeCell ref="A26:H26"/>
    <mergeCell ref="C2:G2"/>
    <mergeCell ref="C8:G8"/>
    <mergeCell ref="C15:G15"/>
    <mergeCell ref="A21:A24"/>
    <mergeCell ref="B21:B24"/>
    <mergeCell ref="C21:C24"/>
    <mergeCell ref="D21:G21"/>
    <mergeCell ref="H21:H24"/>
    <mergeCell ref="D22:D24"/>
    <mergeCell ref="E22:E24"/>
    <mergeCell ref="F22:F24"/>
    <mergeCell ref="G22:G2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сср тек</vt:lpstr>
      <vt:lpstr>сср баз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Глюкова Виктория Николаевна</cp:lastModifiedBy>
  <cp:lastPrinted>2016-07-14T10:34:54Z</cp:lastPrinted>
  <dcterms:created xsi:type="dcterms:W3CDTF">2002-03-25T05:35:56Z</dcterms:created>
  <dcterms:modified xsi:type="dcterms:W3CDTF">2022-07-14T11:56:37Z</dcterms:modified>
</cp:coreProperties>
</file>