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2-1-10-1-01-00-2-0135\"/>
    </mc:Choice>
  </mc:AlternateContent>
  <xr:revisionPtr revIDLastSave="0" documentId="13_ncr:1_{88FB66EC-9154-43F6-920C-8429B2BCADDE}" xr6:coauthVersionLast="36" xr6:coauthVersionMax="36" xr10:uidLastSave="{00000000-0000-0000-0000-000000000000}"/>
  <bookViews>
    <workbookView xWindow="0" yWindow="0" windowWidth="2407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E19" i="4" s="1"/>
  <c r="F19" i="4" s="1"/>
  <c r="H19" i="4" s="1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E22" i="4" s="1"/>
  <c r="F22" i="4" s="1"/>
  <c r="H22" i="4" s="1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E16" i="4" s="1"/>
  <c r="D10" i="5"/>
  <c r="D9" i="5"/>
  <c r="D8" i="5"/>
  <c r="C9" i="6"/>
  <c r="C5" i="6"/>
  <c r="C8" i="6" s="1"/>
  <c r="C4" i="6"/>
  <c r="C18" i="6" l="1"/>
  <c r="C6" i="6" s="1"/>
  <c r="E20" i="4"/>
  <c r="F20" i="4" s="1"/>
  <c r="H20" i="4" s="1"/>
  <c r="C20" i="6" l="1"/>
  <c r="F16" i="4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<sst xmlns="http://schemas.openxmlformats.org/spreadsheetml/2006/main" count="695" uniqueCount="380">
  <si>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</si>
  <si>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</si>
  <si>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</si>
  <si>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</si>
  <si>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</si>
  <si>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</si>
  <si>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</si>
  <si>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</si>
  <si>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</si>
  <si>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</si>
  <si>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</si>
  <si>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</si>
  <si>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</si>
  <si>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</si>
  <si>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</si>
  <si>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</si>
  <si>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</si>
  <si>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</si>
  <si>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</si>
  <si>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</si>
  <si>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</si>
  <si>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</si>
  <si>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</si>
  <si>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</si>
  <si>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</si>
  <si>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</si>
  <si>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</si>
  <si>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</si>
  <si>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</si>
  <si>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</si>
  <si>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</si>
  <si>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</si>
  <si>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</si>
  <si>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</si>
  <si>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</si>
  <si>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</si>
  <si>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</si>
  <si>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</si>
  <si>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</si>
  <si>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</si>
  <si>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</si>
  <si>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</si>
  <si>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</si>
  <si>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</si>
  <si>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</si>
  <si>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</si>
  <si>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</si>
  <si>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</si>
  <si>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</si>
  <si>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</si>
  <si>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</si>
  <si>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</si>
  <si>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</si>
  <si>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</si>
  <si>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</si>
  <si>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</si>
  <si>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</si>
  <si>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</si>
  <si>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</si>
  <si>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</si>
  <si>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</si>
  <si>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</si>
  <si>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</si>
  <si>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</si>
  <si>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</si>
  <si>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</si>
  <si>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</si>
  <si>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</si>
  <si>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</si>
  <si>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</si>
  <si>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</si>
  <si>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</si>
  <si>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</si>
  <si>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</si>
  <si>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</si>
  <si>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</si>
  <si>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</si>
  <si>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</si>
  <si>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</si>
  <si>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</si>
  <si>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</si>
  <si>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</si>
  <si>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</si>
  <si>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</si>
  <si>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</si>
  <si>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</si>
  <si>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</si>
  <si>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</si>
  <si>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</si>
  <si>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</si>
  <si>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</si>
  <si>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</si>
  <si>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</si>
  <si>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</si>
  <si>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</si>
  <si>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</si>
  <si>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</si>
  <si>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</si>
  <si>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</si>
  <si>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</si>
  <si>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</si>
  <si>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</si>
  <si>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</si>
  <si>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</si>
  <si>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</si>
  <si>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</si>
  <si>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</si>
  <si>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</si>
  <si>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</si>
  <si>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</si>
  <si>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</si>
  <si>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</si>
  <si>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</si>
  <si>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</si>
  <si>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</si>
  <si>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</si>
  <si>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</si>
  <si>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</si>
  <si>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</si>
  <si>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</si>
  <si>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</si>
  <si>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</si>
  <si>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</si>
  <si>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</si>
  <si>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</si>
  <si>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</si>
  <si>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</si>
  <si>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</si>
  <si>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</si>
  <si>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</si>
  <si>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</si>
  <si>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</si>
  <si>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</si>
  <si>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</si>
  <si>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</si>
  <si>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</si>
  <si>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</si>
  <si>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</si>
  <si>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</si>
  <si>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</si>
  <si>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</si>
  <si>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</si>
  <si>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</si>
  <si>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</si>
  <si>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</si>
  <si>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</si>
  <si>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</si>
  <si>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</si>
  <si>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</si>
  <si>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</si>
  <si>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</si>
  <si>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</si>
  <si>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</si>
  <si>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</si>
  <si>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</si>
  <si>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</si>
  <si>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</si>
  <si>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</si>
  <si>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</si>
  <si>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</si>
  <si>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</si>
  <si>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</si>
  <si>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</si>
  <si>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</si>
  <si>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</si>
  <si>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</si>
  <si>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</si>
  <si>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</si>
  <si>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</si>
  <si>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</si>
  <si>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</si>
  <si>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</si>
  <si>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</si>
  <si>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</si>
  <si>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</si>
  <si>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</si>
  <si>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</si>
  <si>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</si>
  <si>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</si>
  <si>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</si>
  <si>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</si>
  <si>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</si>
  <si>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</si>
  <si>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</si>
  <si>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</si>
  <si>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</si>
  <si>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</si>
  <si>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</si>
  <si>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</si>
  <si>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</si>
  <si>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</si>
  <si>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</si>
  <si>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</si>
  <si>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</si>
  <si>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</si>
  <si>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</si>
  <si>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</si>
  <si>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</si>
  <si>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</si>
  <si>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</si>
  <si>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</si>
  <si>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</si>
  <si>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</si>
  <si>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</si>
  <si>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</si>
  <si>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</si>
  <si>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</si>
  <si>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</si>
  <si>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</si>
  <si>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</si>
  <si>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</si>
  <si>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</si>
  <si>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</si>
  <si>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</si>
  <si>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</si>
  <si>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</si>
  <si>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</si>
  <si>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</si>
  <si>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</si>
  <si>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</si>
  <si>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</si>
  <si>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</si>
  <si>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</si>
  <si>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</si>
  <si>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</si>
  <si>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</si>
  <si>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</si>
  <si>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</si>
  <si>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</si>
  <si>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</si>
  <si>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</si>
  <si>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</si>
  <si>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</si>
  <si>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</si>
  <si>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</si>
  <si>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</si>
  <si>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</si>
  <si>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</si>
  <si>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</si>
  <si>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</si>
  <si>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</si>
  <si>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</si>
  <si>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</si>
  <si>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</si>
  <si>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</si>
  <si>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</si>
  <si>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</si>
  <si>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</si>
  <si>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</si>
  <si>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</si>
  <si>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</si>
  <si>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</si>
  <si>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</si>
  <si>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</si>
  <si>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</si>
  <si>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</si>
  <si>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</si>
  <si>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</si>
  <si>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</si>
  <si>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</si>
  <si>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</si>
  <si>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</si>
  <si>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</si>
  <si>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</si>
  <si>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</si>
  <si>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</si>
  <si>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</si>
  <si>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</si>
  <si>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</si>
  <si>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</si>
  <si>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</si>
  <si>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</si>
  <si>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</si>
  <si>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</si>
  <si>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</si>
  <si>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</si>
  <si>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</si>
  <si>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</si>
  <si>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</si>
  <si>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</si>
  <si>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</si>
  <si>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</si>
  <si>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</si>
  <si>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</si>
  <si>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</si>
  <si>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</si>
  <si>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</si>
  <si>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</si>
  <si>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</si>
  <si>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</si>
  <si>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</si>
  <si>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</si>
  <si>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</si>
  <si>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</si>
  <si>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</si>
  <si>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</si>
  <si>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</si>
  <si>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</si>
  <si>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</si>
  <si>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</si>
  <si>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</si>
  <si>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</si>
  <si>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</si>
  <si>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</si>
  <si>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</si>
  <si>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</si>
  <si>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</si>
  <si>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</si>
  <si>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</si>
  <si>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</si>
  <si>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</si>
  <si>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</si>
  <si>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</si>
  <si>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</si>
  <si>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</si>
  <si>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</si>
  <si>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</si>
  <si>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</si>
  <si>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</si>
  <si>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</si>
  <si>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</si>
  <si>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</si>
  <si>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</si>
  <si>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</si>
  <si>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</si>
  <si>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</si>
  <si>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</si>
  <si>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</si>
  <si>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</si>
  <si>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</si>
  <si>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</si>
  <si>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</si>
  <si>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</si>
  <si>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</si>
  <si>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</si>
  <si>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</si>
  <si>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</si>
  <si>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</si>
  <si>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</si>
  <si>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</si>
  <si>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</si>
  <si>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</si>
  <si>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</si>
  <si>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</si>
  <si>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</si>
  <si>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</si>
  <si>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</si>
  <si>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</si>
  <si>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</si>
  <si>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</si>
  <si>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</si>
  <si>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</si>
  <si>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</si>
  <si>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</si>
  <si>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</si>
  <si>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</si>
  <si>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</si>
  <si>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</si>
  <si>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</si>
  <si>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</si>
  <si>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</si>
  <si>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</si>
  <si>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</si>
  <si>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</si>
  <si>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</si>
  <si>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</si>
  <si>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</si>
  <si>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</si>
  <si>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</si>
  <si>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</si>
  <si>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</si>
  <si>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</si>
  <si>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</si>
  <si>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</si>
  <si>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Стр-во реклоузера ПП-19 на ВЛ-10 кВ от ПС- 500 (Инв. №210000712) ф. 500-39 в п .Красный Бор ЛО (22-1-10-1-01-00-2-0135)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</si>
  <si>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</si>
  <si>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</si>
  <si>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</si>
  <si>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K_22-1-10-1-01-00-2-0135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</si>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</sst>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1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24.75" customHeight="1" x14ac:dyDescent="0.25">
      <c r="A5" s="108" t="s">
        <v>374</v>
      </c>
      <c r="B5" s="108"/>
      <c r="C5" s="108"/>
      <c r="D5" s="108"/>
      <c r="E5" s="108"/>
      <c r="F5" s="108"/>
    </row>
    <row r="7" spans="1:16" ht="21" customHeight="1" x14ac:dyDescent="0.25">
      <c r="A7" s="73" t="s">
        <v>8</v>
      </c>
      <c r="F7" s="109" t="s">
        <v>378</v>
      </c>
      <c r="G7" s="109"/>
      <c r="H7" s="109"/>
    </row>
    <row r="8" spans="1:16" x14ac:dyDescent="0.25">
      <c r="A8" s="74"/>
    </row>
    <row r="9" spans="1:16" x14ac:dyDescent="0.25">
      <c r="A9" s="73" t="s">
        <v>15</v>
      </c>
      <c r="F9" s="109" t="s">
        <v>334</v>
      </c>
      <c r="G9" s="109"/>
      <c r="H9" s="109"/>
    </row>
    <row r="10" spans="1:16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379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70"/>
      <c r="J13" s="69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9"/>
      <c r="J14" s="69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4"/>
      <c r="E15" s="64"/>
      <c r="F15" s="64"/>
      <c r="G15" s="64"/>
      <c r="H15" s="64"/>
      <c r="I15" s="68"/>
      <c r="J15" s="68"/>
      <c r="K15" s="77">
        <v>5.62</v>
      </c>
      <c r="M15" s="78"/>
      <c r="N15" s="79"/>
      <c r="O15" s="84"/>
      <c r="P15" s="85"/>
    </row>
    <row r="16" spans="1:16" ht="15.75" x14ac:dyDescent="0.25">
      <c r="A16" s="86" t="s">
        <v>356</v>
      </c>
      <c r="B16" s="87" t="s">
        <v>55</v>
      </c>
      <c r="C16" s="88" t="s">
        <v>327</v>
      </c>
      <c r="D16" s="65">
        <v>0.04</v>
      </c>
      <c r="E16" s="65">
        <f>VLOOKUP(B16,'Типовые 2 кв. 2021'!B:D,3,)</f>
        <v>398600.30833333335</v>
      </c>
      <c r="F16" s="65">
        <f>D16*E16</f>
        <v>15944.012333333334</v>
      </c>
      <c r="G16" s="66">
        <v>6.16</v>
      </c>
      <c r="H16" s="65">
        <f>F16*G16</f>
        <v>98215.115973333333</v>
      </c>
      <c r="J16" s="89"/>
      <c r="K16" s="89"/>
      <c r="M16" s="78"/>
      <c r="N16" s="79"/>
      <c r="O16" s="84"/>
      <c r="P16" s="85"/>
    </row>
    <row r="17" spans="1:16" ht="15.75" hidden="1" x14ac:dyDescent="0.25">
      <c r="A17" s="86" t="s">
        <v>354</v>
      </c>
      <c r="B17" s="87" t="s">
        <v>196</v>
      </c>
      <c r="C17" s="88" t="s">
        <v>327</v>
      </c>
      <c r="D17" s="65">
        <v>0</v>
      </c>
      <c r="E17" s="65">
        <f>VLOOKUP(B17,'Типовые 2 кв. 2021'!B:D,3,)</f>
        <v>1332610.1083333334</v>
      </c>
      <c r="F17" s="65">
        <f>D17*E17</f>
        <v>0</v>
      </c>
      <c r="G17" s="66">
        <v>5.62</v>
      </c>
      <c r="H17" s="65">
        <f>F17*G17</f>
        <v>0</v>
      </c>
      <c r="J17" s="89"/>
      <c r="K17" s="89"/>
      <c r="M17" s="78"/>
      <c r="N17" s="79"/>
      <c r="O17" s="84"/>
      <c r="P17" s="85"/>
    </row>
    <row r="18" spans="1:16" ht="15.75" hidden="1" x14ac:dyDescent="0.25">
      <c r="A18" s="86" t="s">
        <v>355</v>
      </c>
      <c r="B18" s="87" t="s">
        <v>229</v>
      </c>
      <c r="C18" s="88" t="s">
        <v>327</v>
      </c>
      <c r="D18" s="65">
        <v>0</v>
      </c>
      <c r="E18" s="65">
        <f>VLOOKUP(B18,'Типовые 2 кв. 2021'!B:D,3,)</f>
        <v>479819.14166666666</v>
      </c>
      <c r="F18" s="65">
        <f>D18*E18</f>
        <v>0</v>
      </c>
      <c r="G18" s="66">
        <v>5.62</v>
      </c>
      <c r="H18" s="65">
        <f>F18*G18</f>
        <v>0</v>
      </c>
      <c r="J18" s="89"/>
      <c r="K18" s="89"/>
      <c r="M18" s="78"/>
      <c r="N18" s="79"/>
      <c r="O18" s="84"/>
      <c r="P18" s="85"/>
    </row>
    <row r="19" spans="1:16" ht="15.75" x14ac:dyDescent="0.25">
      <c r="A19" s="86" t="s">
        <v>354</v>
      </c>
      <c r="B19" s="87" t="s">
        <v>316</v>
      </c>
      <c r="C19" s="88" t="s">
        <v>353</v>
      </c>
      <c r="D19" s="65">
        <v>1</v>
      </c>
      <c r="E19" s="65">
        <f>VLOOKUP(B19,'Типовые 2 кв. 2021'!B:D,3,)</f>
        <v>258253.78333333333</v>
      </c>
      <c r="F19" s="65">
        <f>D19*E19</f>
        <v>258253.78333333333</v>
      </c>
      <c r="G19" s="66">
        <v>6.16</v>
      </c>
      <c r="H19" s="65">
        <f>F19*G19</f>
        <v>1590843.3053333333</v>
      </c>
      <c r="J19" s="89"/>
      <c r="K19" s="89"/>
      <c r="M19" s="78"/>
      <c r="N19" s="79"/>
      <c r="O19" s="84"/>
      <c r="P19" s="85"/>
    </row>
    <row r="20" spans="1:16" ht="15.75" x14ac:dyDescent="0.25">
      <c r="A20" s="90"/>
      <c r="B20" s="91" t="s">
        <v>2</v>
      </c>
      <c r="C20" s="88" t="s">
        <v>353</v>
      </c>
      <c r="D20" s="65">
        <f>D19</f>
        <v>1</v>
      </c>
      <c r="E20" s="65">
        <f>E19-E21</f>
        <v>63364.483333333337</v>
      </c>
      <c r="F20" s="65">
        <f t="shared" ref="F20:F21" si="0">D20*E20</f>
        <v>63364.483333333337</v>
      </c>
      <c r="G20" s="66">
        <v>6.16</v>
      </c>
      <c r="H20" s="65">
        <f t="shared" ref="H20:H21" si="1">F20*G20</f>
        <v>390325.21733333339</v>
      </c>
      <c r="J20" s="89"/>
      <c r="K20" s="89"/>
      <c r="M20" s="78"/>
      <c r="N20" s="79"/>
      <c r="O20" s="84"/>
      <c r="P20" s="85"/>
    </row>
    <row r="21" spans="1:16" ht="15.75" x14ac:dyDescent="0.25">
      <c r="A21" s="90"/>
      <c r="B21" s="91" t="s">
        <v>3</v>
      </c>
      <c r="C21" s="88" t="s">
        <v>353</v>
      </c>
      <c r="D21" s="65">
        <f>D19</f>
        <v>1</v>
      </c>
      <c r="E21" s="55">
        <f>VLOOKUP(B19,'Типовые 2 кв. 2021'!B:E,4,)</f>
        <v>194889.3</v>
      </c>
      <c r="F21" s="65">
        <f t="shared" si="0"/>
        <v>194889.3</v>
      </c>
      <c r="G21" s="66">
        <v>6.16</v>
      </c>
      <c r="H21" s="65">
        <f t="shared" si="1"/>
        <v>1200518.088</v>
      </c>
      <c r="M21" s="78"/>
      <c r="N21" s="79"/>
      <c r="O21" s="84"/>
      <c r="P21" s="85"/>
    </row>
    <row r="22" spans="1:16" ht="15.75" x14ac:dyDescent="0.25">
      <c r="A22" s="86" t="s">
        <v>355</v>
      </c>
      <c r="B22" s="87" t="s">
        <v>139</v>
      </c>
      <c r="C22" s="88" t="s">
        <v>353</v>
      </c>
      <c r="D22" s="65">
        <v>1</v>
      </c>
      <c r="E22" s="65">
        <f>VLOOKUP(B22,'Типовые 2 кв. 2021'!B:D,3,)</f>
        <v>17188.408333333333</v>
      </c>
      <c r="F22" s="65">
        <f>D22*E22</f>
        <v>17188.408333333333</v>
      </c>
      <c r="G22" s="66">
        <v>6.16</v>
      </c>
      <c r="H22" s="65">
        <f>F22*G22</f>
        <v>105880.59533333333</v>
      </c>
      <c r="J22" s="89"/>
      <c r="K22" s="89"/>
      <c r="M22" s="78"/>
      <c r="N22" s="79"/>
      <c r="O22" s="84"/>
      <c r="P22" s="85"/>
    </row>
    <row r="23" spans="1:16" ht="15.75" x14ac:dyDescent="0.25">
      <c r="A23" s="90"/>
      <c r="B23" s="91"/>
      <c r="C23" s="88"/>
      <c r="D23" s="65"/>
      <c r="E23" s="55"/>
      <c r="F23" s="65"/>
      <c r="G23" s="66"/>
      <c r="H23" s="65"/>
      <c r="M23" s="78"/>
      <c r="N23" s="79"/>
      <c r="O23" s="84"/>
      <c r="P23" s="85"/>
    </row>
    <row r="24" spans="1:16" x14ac:dyDescent="0.25">
      <c r="A24" s="90"/>
      <c r="B24" s="83"/>
      <c r="C24" s="88"/>
      <c r="D24" s="66"/>
      <c r="E24" s="66"/>
      <c r="F24" s="66"/>
      <c r="G24" s="66"/>
      <c r="H24" s="66"/>
    </row>
    <row r="25" spans="1:16" x14ac:dyDescent="0.25">
      <c r="A25" s="90"/>
      <c r="B25" s="83"/>
      <c r="C25" s="88"/>
      <c r="D25" s="66"/>
      <c r="E25" s="66"/>
      <c r="F25" s="66"/>
      <c r="G25" s="66"/>
      <c r="H25" s="66"/>
    </row>
    <row r="26" spans="1:16" x14ac:dyDescent="0.25">
      <c r="A26" s="90"/>
      <c r="B26" s="82" t="s">
        <v>12</v>
      </c>
      <c r="C26" s="88"/>
      <c r="D26" s="66"/>
      <c r="E26" s="66"/>
      <c r="F26" s="66"/>
      <c r="G26" s="66"/>
      <c r="H26" s="66">
        <f>SUM(H27:H28)</f>
        <v>1794939.01664</v>
      </c>
    </row>
    <row r="27" spans="1:16" x14ac:dyDescent="0.25">
      <c r="A27" s="90"/>
      <c r="B27" s="92" t="s">
        <v>2</v>
      </c>
      <c r="C27" s="88"/>
      <c r="D27" s="66"/>
      <c r="E27" s="66"/>
      <c r="F27" s="66"/>
      <c r="G27" s="66"/>
      <c r="H27" s="66">
        <f>H16+H17+H18+H20+H22</f>
        <v>594420.92864000006</v>
      </c>
    </row>
    <row r="28" spans="1:16" x14ac:dyDescent="0.25">
      <c r="A28" s="90"/>
      <c r="B28" s="92" t="s">
        <v>3</v>
      </c>
      <c r="C28" s="88"/>
      <c r="D28" s="66"/>
      <c r="E28" s="66"/>
      <c r="F28" s="66"/>
      <c r="G28" s="66"/>
      <c r="H28" s="66">
        <f>H21</f>
        <v>1200518.088</v>
      </c>
    </row>
    <row r="29" spans="1:16" x14ac:dyDescent="0.25">
      <c r="A29" s="81" t="s">
        <v>24</v>
      </c>
      <c r="B29" s="82" t="s">
        <v>31</v>
      </c>
      <c r="C29" s="88"/>
      <c r="D29" s="66"/>
      <c r="E29" s="66"/>
      <c r="F29" s="66"/>
      <c r="G29" s="66"/>
      <c r="H29" s="66">
        <f>H26*0.08</f>
        <v>143595.1213312</v>
      </c>
    </row>
    <row r="30" spans="1:16" x14ac:dyDescent="0.25">
      <c r="A30" s="81" t="s">
        <v>26</v>
      </c>
      <c r="B30" s="82" t="s">
        <v>25</v>
      </c>
      <c r="C30" s="88"/>
      <c r="D30" s="66"/>
      <c r="E30" s="66"/>
      <c r="F30" s="66"/>
      <c r="G30" s="66"/>
      <c r="H30" s="66">
        <f>H29+H26</f>
        <v>1938534.1379712</v>
      </c>
      <c r="I30" s="93">
        <f>H30-(SUM(C35:C37))</f>
        <v>0</v>
      </c>
    </row>
    <row r="31" spans="1:16" x14ac:dyDescent="0.25">
      <c r="A31" s="94"/>
      <c r="B31" s="68"/>
      <c r="C31" s="68"/>
    </row>
    <row r="32" spans="1:16" x14ac:dyDescent="0.25">
      <c r="A32" s="76" t="s">
        <v>13</v>
      </c>
      <c r="B32" s="68"/>
      <c r="C32" s="68"/>
    </row>
    <row r="33" spans="1:12" x14ac:dyDescent="0.25">
      <c r="A33" s="95"/>
      <c r="B33" s="68"/>
      <c r="C33" s="68"/>
      <c r="G33" s="62" t="s">
        <v>379</v>
      </c>
    </row>
    <row r="34" spans="1:12" ht="63.75" customHeight="1" x14ac:dyDescent="0.25">
      <c r="A34" s="67" t="s">
        <v>9</v>
      </c>
      <c r="B34" s="67" t="s">
        <v>0</v>
      </c>
      <c r="C34" s="63" t="s">
        <v>44</v>
      </c>
      <c r="D34" s="67" t="s">
        <v>40</v>
      </c>
      <c r="E34" s="67" t="s">
        <v>16</v>
      </c>
      <c r="F34" s="67" t="s">
        <v>17</v>
      </c>
      <c r="G34" s="67" t="s">
        <v>18</v>
      </c>
    </row>
    <row r="35" spans="1:12" ht="15.75" x14ac:dyDescent="0.25">
      <c r="A35" s="96">
        <v>1</v>
      </c>
      <c r="B35" s="92" t="s">
        <v>1</v>
      </c>
      <c r="C35" s="97">
        <f>H29</f>
        <v>143595.1213312</v>
      </c>
      <c r="D35" s="98">
        <v>1.0369999999999999</v>
      </c>
      <c r="E35" s="60">
        <f>C35*D35</f>
        <v>148908.1408204544</v>
      </c>
      <c r="F35" s="60">
        <f>E35*0.2</f>
        <v>29781.628164090882</v>
      </c>
      <c r="G35" s="60">
        <f>E35+F35</f>
        <v>178689.76898454528</v>
      </c>
      <c r="I35" s="78"/>
      <c r="J35" s="79">
        <v>148.90814082045441</v>
      </c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594420.92864000006</v>
      </c>
      <c r="D36" s="98">
        <v>1.0369999999999999</v>
      </c>
      <c r="E36" s="60">
        <f t="shared" ref="E36:E43" si="2">C36*D36</f>
        <v>616414.50299968</v>
      </c>
      <c r="F36" s="60">
        <f t="shared" ref="F36:F43" si="3">E36*0.2</f>
        <v>123282.90059993601</v>
      </c>
      <c r="G36" s="60">
        <f t="shared" ref="G36:G43" si="4">E36+F36</f>
        <v>739697.40359961602</v>
      </c>
      <c r="I36" s="78"/>
      <c r="J36" s="79">
        <v>616.41450299968005</v>
      </c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1200518.088</v>
      </c>
      <c r="D37" s="98">
        <v>1.0369999999999999</v>
      </c>
      <c r="E37" s="60">
        <f t="shared" si="2"/>
        <v>1244937.2572559998</v>
      </c>
      <c r="F37" s="60">
        <f t="shared" si="3"/>
        <v>248987.45145119997</v>
      </c>
      <c r="G37" s="60">
        <f t="shared" si="4"/>
        <v>1493924.7087071999</v>
      </c>
      <c r="I37" s="78"/>
      <c r="J37" s="79">
        <v>1244.9372572559998</v>
      </c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321215.10666182783</v>
      </c>
      <c r="D38" s="98">
        <v>1.0369999999999999</v>
      </c>
      <c r="E38" s="60">
        <f t="shared" si="2"/>
        <v>333100.06560831546</v>
      </c>
      <c r="F38" s="60">
        <f t="shared" si="3"/>
        <v>66620.013121663098</v>
      </c>
      <c r="G38" s="60">
        <f t="shared" si="4"/>
        <v>399720.07872997853</v>
      </c>
      <c r="I38" s="78"/>
      <c r="J38" s="79">
        <v>333.10006560831545</v>
      </c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18803.781138320643</v>
      </c>
      <c r="D39" s="98">
        <v>1.0369999999999999</v>
      </c>
      <c r="E39" s="60">
        <f t="shared" si="2"/>
        <v>19499.521040438503</v>
      </c>
      <c r="F39" s="60">
        <f t="shared" si="3"/>
        <v>3899.9042080877007</v>
      </c>
      <c r="G39" s="60">
        <f t="shared" si="4"/>
        <v>23399.425248526204</v>
      </c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41484.63055258368</v>
      </c>
      <c r="D40" s="98">
        <v>1.0369999999999999</v>
      </c>
      <c r="E40" s="60">
        <f t="shared" si="2"/>
        <v>43019.561883029273</v>
      </c>
      <c r="F40" s="60">
        <f t="shared" si="3"/>
        <v>8603.9123766058547</v>
      </c>
      <c r="G40" s="60">
        <f t="shared" si="4"/>
        <v>51623.474259635128</v>
      </c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163612.28124476928</v>
      </c>
      <c r="D41" s="98">
        <v>1.0369999999999999</v>
      </c>
      <c r="E41" s="60">
        <f t="shared" si="2"/>
        <v>169665.93565082573</v>
      </c>
      <c r="F41" s="60">
        <f t="shared" si="3"/>
        <v>33933.187130165148</v>
      </c>
      <c r="G41" s="60">
        <f t="shared" si="4"/>
        <v>203599.12278099087</v>
      </c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55248.222932179204</v>
      </c>
      <c r="D42" s="98">
        <v>1.0369999999999999</v>
      </c>
      <c r="E42" s="60">
        <f t="shared" si="2"/>
        <v>57292.407180669827</v>
      </c>
      <c r="F42" s="60">
        <f t="shared" si="3"/>
        <v>11458.481436133967</v>
      </c>
      <c r="G42" s="60">
        <f t="shared" si="4"/>
        <v>68750.888616803801</v>
      </c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42066.190793975045</v>
      </c>
      <c r="D43" s="98">
        <v>1.0369999999999999</v>
      </c>
      <c r="E43" s="60">
        <f t="shared" si="2"/>
        <v>43622.639853352121</v>
      </c>
      <c r="F43" s="60">
        <f t="shared" si="3"/>
        <v>8724.5279706704241</v>
      </c>
      <c r="G43" s="60">
        <f t="shared" si="4"/>
        <v>52347.167824022545</v>
      </c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2259749.2446330278</v>
      </c>
      <c r="D44" s="98">
        <v>1.0369999999999999</v>
      </c>
      <c r="E44" s="60">
        <f>SUM(E35:E38)</f>
        <v>2343359.9666844499</v>
      </c>
      <c r="F44" s="60">
        <f>SUM(F35:F38)</f>
        <v>468671.99333689001</v>
      </c>
      <c r="G44" s="60">
        <f>SUM(G35:G38)</f>
        <v>2812031.9600213394</v>
      </c>
    </row>
    <row r="46" spans="1:12" s="68" customFormat="1" ht="12.75" x14ac:dyDescent="0.2">
      <c r="A46" s="3" t="s">
        <v>28</v>
      </c>
      <c r="B46" s="3"/>
      <c r="C46" s="2"/>
      <c r="D46" s="2"/>
      <c r="E46" s="2"/>
    </row>
    <row r="47" spans="1:12" s="69" customFormat="1" ht="67.5" customHeight="1" x14ac:dyDescent="0.25">
      <c r="A47" s="4" t="s">
        <v>29</v>
      </c>
      <c r="B47" s="105" t="s">
        <v>375</v>
      </c>
      <c r="C47" s="105"/>
      <c r="D47" s="105"/>
      <c r="E47" s="105"/>
      <c r="F47" s="105"/>
      <c r="G47" s="105"/>
    </row>
    <row r="48" spans="1:12" s="69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70"/>
      <c r="I48" s="70" t="s">
        <v>370</v>
      </c>
      <c r="J48" s="69">
        <v>7.46</v>
      </c>
    </row>
    <row r="49" spans="1:10" s="69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9" t="s">
        <v>368</v>
      </c>
      <c r="J49" s="69">
        <v>5.62</v>
      </c>
    </row>
    <row r="50" spans="1:10" s="68" customFormat="1" ht="16.5" customHeight="1" x14ac:dyDescent="0.2">
      <c r="A50" s="4" t="s">
        <v>34</v>
      </c>
      <c r="B50" s="5" t="s">
        <v>376</v>
      </c>
      <c r="C50" s="5"/>
      <c r="D50" s="2"/>
      <c r="E50" s="2"/>
      <c r="I50" s="68" t="s">
        <v>367</v>
      </c>
      <c r="J50" s="68">
        <v>6.16</v>
      </c>
    </row>
    <row r="51" spans="1:10" s="68" customFormat="1" ht="15.75" customHeight="1" x14ac:dyDescent="0.2">
      <c r="A51" s="6" t="s">
        <v>35</v>
      </c>
      <c r="B51" s="5" t="s">
        <v>377</v>
      </c>
      <c r="C51" s="5"/>
      <c r="D51" s="2"/>
      <c r="E51" s="2"/>
    </row>
    <row r="52" spans="1:10" s="68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8" customFormat="1" ht="12.75" x14ac:dyDescent="0.2">
      <c r="A53" s="94"/>
    </row>
    <row r="54" spans="1:10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2">
    <dataValidation type="list" allowBlank="1" showInputMessage="1" showErrorMessage="1" sqref="G16 G19:G22" xr:uid="{00000000-0002-0000-0000-000000000000}">
      <formula1>$K$13:$K$15</formula1>
    </dataValidation>
    <dataValidation type="list" allowBlank="1" showInputMessage="1" showErrorMessage="1" sqref="G17:G18 G23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0" t="s">
        <v>46</v>
      </c>
      <c r="C3" s="110"/>
      <c r="D3" s="110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1"/>
      <c r="D6" s="111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366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367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367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367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367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367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367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367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367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367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367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367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367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367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367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367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367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367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367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367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367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367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367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367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367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367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367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367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367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367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367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367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367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367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367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367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367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367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367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367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367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367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367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367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367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367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367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367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367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367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367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367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367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367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367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367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367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367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367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367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367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367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367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367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367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367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367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367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367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367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367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367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367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367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367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367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367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367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367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367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367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367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367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367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367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367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367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367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367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367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9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9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9" t="s">
        <v>368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369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369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369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369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369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369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369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369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369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369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369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369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369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369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369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369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369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369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369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369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369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369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369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369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369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369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369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369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369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369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369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369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369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369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369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369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369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369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369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369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369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369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369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369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369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369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369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369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369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369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368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367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367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367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369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369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369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369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369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369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369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369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369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369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367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2022-03-14T12:20:50Z</dcterms:modified>
</cp:coreProperties>
</file>