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7F7E338C-B054-486E-AA92-7AF99678F92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J14" i="1"/>
  <c r="E15" i="1" l="1"/>
  <c r="K9" i="1" l="1"/>
  <c r="L9" i="1" s="1"/>
  <c r="H9" i="1"/>
  <c r="E9" i="1"/>
  <c r="I9" i="1" l="1"/>
  <c r="I14" i="1" s="1"/>
  <c r="H14" i="1"/>
  <c r="F9" i="1"/>
  <c r="F14" i="1" s="1"/>
  <c r="E14" i="1"/>
  <c r="H3" i="2"/>
  <c r="H11" i="2" s="1"/>
  <c r="G3" i="2" l="1"/>
  <c r="G10" i="2" s="1"/>
  <c r="H10" i="2" s="1"/>
  <c r="F3" i="2"/>
  <c r="F9" i="2" s="1"/>
  <c r="E3" i="2"/>
  <c r="D3" i="2"/>
  <c r="C3" i="2"/>
  <c r="C6" i="2" s="1"/>
  <c r="G9" i="2" l="1"/>
  <c r="H9" i="2" s="1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4" i="1" l="1"/>
  <c r="K14" i="1"/>
  <c r="E18" i="1" s="1"/>
  <c r="M14" i="1"/>
  <c r="E19" i="1" l="1"/>
</calcChain>
</file>

<file path=xl/sharedStrings.xml><?xml version="1.0" encoding="utf-8"?>
<sst xmlns="http://schemas.openxmlformats.org/spreadsheetml/2006/main" count="49" uniqueCount="33">
  <si>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</si>
  <si>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</si>
  <si>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</si>
  <si>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</si>
  <si>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</si>
  <si>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</si>
  <si>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</si>
  <si>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</si>
  <si>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</si>
  <si>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</si>
  <si>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</si>
  <si>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</si>
  <si>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</si>
  <si>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</si>
  <si>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</si>
  <si>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</si>
  <si>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</si>
  <si>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</si>
  <si>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</si>
  <si>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</si>
  <si>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</si>
  <si>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</si>
  <si>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</si>
  <si>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</si>
  <si>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</si>
  <si>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</si>
  <si>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</si>
  <si>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</si>
  <si>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</si>
  <si>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ООО "Элмонт"</t>
  </si>
  <si>
    <t>ООО "СтройЭнерго"</t>
  </si>
  <si>
    <t>Киров, Покупка навеса металлического (23-1-10-3-05-07-0-0206)</t>
  </si>
  <si>
    <t>ИП "Болотов"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</si>
</sst>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8" fillId="0" borderId="1" xfId="0" applyNumberFormat="1" applyFont="1" applyBorder="1" applyProtection="1">
      <protection locked="0"/>
    </xf>
    <xf numFmtId="0" fontId="9" fillId="0" borderId="1" xfId="0" applyFont="1" applyBorder="1" applyAlignment="1" applyProtection="1">
      <alignment horizontal="centerContinuous"/>
      <protection locked="0"/>
    </xf>
    <xf numFmtId="0" fontId="8" fillId="0" borderId="0" xfId="0" applyFont="1" applyProtection="1">
      <protection locked="0"/>
    </xf>
    <xf numFmtId="164" fontId="11" fillId="2" borderId="0" xfId="0" applyNumberFormat="1" applyFont="1" applyFill="1" applyBorder="1" applyProtection="1"/>
    <xf numFmtId="0" fontId="11" fillId="2" borderId="0" xfId="0" applyFont="1" applyFill="1" applyBorder="1" applyProtection="1">
      <protection locked="0"/>
    </xf>
    <xf numFmtId="164" fontId="3" fillId="0" borderId="5" xfId="0" applyNumberFormat="1" applyFont="1" applyBorder="1" applyProtection="1"/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 wrapText="1" indent="4"/>
      <protection locked="0"/>
    </xf>
    <xf numFmtId="0" fontId="3" fillId="0" borderId="4" xfId="0" applyFont="1" applyBorder="1" applyAlignment="1" applyProtection="1">
      <alignment horizontal="left" wrapText="1" indent="4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0" fontId="10" fillId="0" borderId="1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2" borderId="2" xfId="0" applyFont="1" applyFill="1" applyBorder="1" applyAlignment="1" applyProtection="1">
      <alignment horizontal="center"/>
      <protection locked="0"/>
    </xf>
    <xf numFmtId="0" fontId="10" fillId="2" borderId="1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17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15</v>
      </c>
    </row>
    <row r="6" spans="1:13" x14ac:dyDescent="0.25">
      <c r="A6" s="43" t="s">
        <v>0</v>
      </c>
      <c r="B6" s="44" t="s">
        <v>1</v>
      </c>
      <c r="C6" s="45"/>
      <c r="D6" s="43" t="s">
        <v>7</v>
      </c>
      <c r="E6" s="10" t="s">
        <v>8</v>
      </c>
      <c r="F6" s="10"/>
      <c r="G6" s="10"/>
      <c r="H6" s="20" t="s">
        <v>9</v>
      </c>
      <c r="I6" s="20"/>
      <c r="J6" s="20"/>
      <c r="K6" s="20" t="s">
        <v>10</v>
      </c>
      <c r="L6" s="20"/>
      <c r="M6" s="20"/>
    </row>
    <row r="7" spans="1:13" x14ac:dyDescent="0.25">
      <c r="A7" s="43"/>
      <c r="B7" s="46"/>
      <c r="C7" s="47"/>
      <c r="D7" s="43"/>
      <c r="E7" s="34" t="s">
        <v>29</v>
      </c>
      <c r="F7" s="35"/>
      <c r="G7" s="36"/>
      <c r="H7" s="37" t="s">
        <v>30</v>
      </c>
      <c r="I7" s="38"/>
      <c r="J7" s="39"/>
      <c r="K7" s="40" t="s">
        <v>32</v>
      </c>
      <c r="L7" s="41"/>
      <c r="M7" s="42"/>
    </row>
    <row r="8" spans="1:13" x14ac:dyDescent="0.25">
      <c r="A8" s="43"/>
      <c r="B8" s="48"/>
      <c r="C8" s="49"/>
      <c r="D8" s="43"/>
      <c r="E8" s="10" t="s">
        <v>12</v>
      </c>
      <c r="F8" s="10" t="s">
        <v>13</v>
      </c>
      <c r="G8" s="10" t="s">
        <v>14</v>
      </c>
      <c r="H8" s="20" t="s">
        <v>12</v>
      </c>
      <c r="I8" s="20" t="s">
        <v>13</v>
      </c>
      <c r="J8" s="20" t="s">
        <v>14</v>
      </c>
      <c r="K8" s="20" t="s">
        <v>12</v>
      </c>
      <c r="L8" s="20" t="s">
        <v>13</v>
      </c>
      <c r="M8" s="20" t="s">
        <v>14</v>
      </c>
    </row>
    <row r="9" spans="1:13" ht="16.5" customHeight="1" x14ac:dyDescent="0.25">
      <c r="A9" s="11" t="s">
        <v>2</v>
      </c>
      <c r="B9" s="30" t="s">
        <v>31</v>
      </c>
      <c r="C9" s="31"/>
      <c r="D9" s="12">
        <v>1</v>
      </c>
      <c r="E9" s="18">
        <f>G9/1.2</f>
        <v>526.08333333333337</v>
      </c>
      <c r="F9" s="18">
        <f>G9-E9</f>
        <v>105.21666666666658</v>
      </c>
      <c r="G9" s="19">
        <v>631.29999999999995</v>
      </c>
      <c r="H9" s="19">
        <f>J9/1.2</f>
        <v>511.72416666666663</v>
      </c>
      <c r="I9" s="19">
        <f>J9-H9</f>
        <v>102.34483333333333</v>
      </c>
      <c r="J9" s="19">
        <v>614.06899999999996</v>
      </c>
      <c r="K9" s="19">
        <f>M9/1.2</f>
        <v>511.59166666666664</v>
      </c>
      <c r="L9" s="19">
        <f>M9-K9</f>
        <v>102.31833333333333</v>
      </c>
      <c r="M9" s="19">
        <v>613.91</v>
      </c>
    </row>
    <row r="10" spans="1:13" ht="15" hidden="1" customHeight="1" x14ac:dyDescent="0.25">
      <c r="A10" s="11" t="s">
        <v>3</v>
      </c>
      <c r="B10" s="32" t="s">
        <v>26</v>
      </c>
      <c r="C10" s="33"/>
      <c r="D10" s="12"/>
      <c r="E10" s="18"/>
      <c r="F10" s="18"/>
      <c r="G10" s="18"/>
      <c r="H10" s="19"/>
      <c r="I10" s="19"/>
      <c r="J10" s="19"/>
      <c r="K10" s="19"/>
      <c r="L10" s="19"/>
      <c r="M10" s="19"/>
    </row>
    <row r="11" spans="1:13" ht="15" hidden="1" customHeight="1" x14ac:dyDescent="0.25">
      <c r="A11" s="11" t="s">
        <v>4</v>
      </c>
      <c r="B11" s="32" t="s">
        <v>26</v>
      </c>
      <c r="C11" s="33"/>
      <c r="D11" s="12"/>
      <c r="E11" s="18"/>
      <c r="F11" s="18"/>
      <c r="G11" s="18"/>
      <c r="H11" s="19"/>
      <c r="I11" s="19"/>
      <c r="J11" s="19"/>
      <c r="K11" s="19"/>
      <c r="L11" s="19"/>
      <c r="M11" s="19"/>
    </row>
    <row r="12" spans="1:13" ht="15" hidden="1" customHeight="1" x14ac:dyDescent="0.25">
      <c r="A12" s="11" t="s">
        <v>5</v>
      </c>
      <c r="B12" s="32" t="s">
        <v>26</v>
      </c>
      <c r="C12" s="33"/>
      <c r="D12" s="12"/>
      <c r="E12" s="18"/>
      <c r="F12" s="18"/>
      <c r="G12" s="18"/>
      <c r="H12" s="19"/>
      <c r="I12" s="19"/>
      <c r="J12" s="19"/>
      <c r="K12" s="19"/>
      <c r="L12" s="19"/>
      <c r="M12" s="19"/>
    </row>
    <row r="13" spans="1:13" ht="15" hidden="1" customHeight="1" x14ac:dyDescent="0.25">
      <c r="A13" s="11" t="s">
        <v>6</v>
      </c>
      <c r="B13" s="32" t="s">
        <v>26</v>
      </c>
      <c r="C13" s="33"/>
      <c r="D13" s="12"/>
      <c r="E13" s="18"/>
      <c r="F13" s="18"/>
      <c r="G13" s="18"/>
      <c r="H13" s="19"/>
      <c r="I13" s="19"/>
      <c r="J13" s="19"/>
      <c r="K13" s="19"/>
      <c r="L13" s="19"/>
      <c r="M13" s="19"/>
    </row>
    <row r="14" spans="1:13" x14ac:dyDescent="0.25">
      <c r="A14" s="11" t="s">
        <v>21</v>
      </c>
      <c r="B14" s="28" t="s">
        <v>11</v>
      </c>
      <c r="C14" s="29"/>
      <c r="D14" s="12"/>
      <c r="E14" s="19">
        <f t="shared" ref="E14:J14" si="0">IFERROR(E9*$E$15*$D$9,"Необходимо указать год по п.4-5 в диапазоне 2020-2024")</f>
        <v>526.08333333333337</v>
      </c>
      <c r="F14" s="19">
        <f t="shared" si="0"/>
        <v>105.21666666666658</v>
      </c>
      <c r="G14" s="19">
        <f t="shared" si="0"/>
        <v>631.29999999999995</v>
      </c>
      <c r="H14" s="19">
        <f t="shared" si="0"/>
        <v>511.72416666666663</v>
      </c>
      <c r="I14" s="19">
        <f t="shared" si="0"/>
        <v>102.34483333333333</v>
      </c>
      <c r="J14" s="19">
        <f t="shared" si="0"/>
        <v>614.06899999999996</v>
      </c>
      <c r="K14" s="19">
        <f t="shared" ref="K14:M14" si="1">IFERROR(K9*$E$15*$D$9,"Необходимо указать год по п.4-5 в диапазоне 2020-2024")</f>
        <v>511.59166666666664</v>
      </c>
      <c r="L14" s="19">
        <f t="shared" si="1"/>
        <v>102.31833333333333</v>
      </c>
      <c r="M14" s="19">
        <f t="shared" si="1"/>
        <v>613.91</v>
      </c>
    </row>
    <row r="15" spans="1:13" x14ac:dyDescent="0.25">
      <c r="A15" s="11" t="s">
        <v>22</v>
      </c>
      <c r="B15" s="28" t="s">
        <v>16</v>
      </c>
      <c r="C15" s="29"/>
      <c r="D15" s="13" t="s">
        <v>20</v>
      </c>
      <c r="E15" s="24">
        <f>IF(E17&lt;E16,"Год поставки не может быть раньше года КП",IFERROR(INDEX(Матрица!B6:H12,MATCH(Лист1!E16,Матрица!A6:A12,0),MATCH(Лист1!E17,Матрица!B5:H5,0)),"Необходимо указать год по п.4-5 в диапазоне 2020-2024"))</f>
        <v>1</v>
      </c>
      <c r="F15" s="22">
        <v>1</v>
      </c>
      <c r="H15" s="21"/>
      <c r="I15" s="21"/>
      <c r="J15" s="21"/>
      <c r="K15" s="21"/>
      <c r="L15" s="21"/>
      <c r="M15" s="21"/>
    </row>
    <row r="16" spans="1:13" x14ac:dyDescent="0.25">
      <c r="A16" s="11" t="s">
        <v>23</v>
      </c>
      <c r="B16" s="28" t="s">
        <v>18</v>
      </c>
      <c r="C16" s="29"/>
      <c r="D16" s="13" t="s">
        <v>20</v>
      </c>
      <c r="E16" s="12">
        <v>2023</v>
      </c>
      <c r="F16" s="23">
        <v>2023</v>
      </c>
    </row>
    <row r="17" spans="1:5" x14ac:dyDescent="0.25">
      <c r="A17" s="11" t="s">
        <v>24</v>
      </c>
      <c r="B17" s="28" t="s">
        <v>19</v>
      </c>
      <c r="C17" s="29"/>
      <c r="D17" s="13" t="s">
        <v>20</v>
      </c>
      <c r="E17" s="12">
        <v>2023</v>
      </c>
    </row>
    <row r="18" spans="1:5" ht="23.25" customHeight="1" x14ac:dyDescent="0.25">
      <c r="A18" s="26" t="s">
        <v>25</v>
      </c>
      <c r="B18" s="25" t="s">
        <v>28</v>
      </c>
      <c r="C18" s="14" t="s">
        <v>12</v>
      </c>
      <c r="D18" s="14" t="s">
        <v>20</v>
      </c>
      <c r="E18" s="18">
        <f>(E14+H14+K14)/3</f>
        <v>516.4663888888889</v>
      </c>
    </row>
    <row r="19" spans="1:5" ht="27" customHeight="1" x14ac:dyDescent="0.25">
      <c r="A19" s="27"/>
      <c r="B19" s="25"/>
      <c r="C19" s="13" t="s">
        <v>14</v>
      </c>
      <c r="D19" s="13" t="s">
        <v>20</v>
      </c>
      <c r="E19" s="18">
        <f>E18*1.2</f>
        <v>619.7596666666667</v>
      </c>
    </row>
  </sheetData>
  <mergeCells count="17">
    <mergeCell ref="E7:G7"/>
    <mergeCell ref="H7:J7"/>
    <mergeCell ref="K7:M7"/>
    <mergeCell ref="D6:D8"/>
    <mergeCell ref="A6:A8"/>
    <mergeCell ref="B6:C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G11" sqref="G11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5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6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20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7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2023-01-24T12:48:03Z</dcterms:modified>
</cp:coreProperties>
</file>