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ИПР_ОКТЯБРЬ_2022\Приказы_ПСД\Приказы_ПСД_по_ТИТУЛам\Новые_261022 - 4 приказа меньше стоимости, не выложены\"/>
    </mc:Choice>
  </mc:AlternateContent>
  <xr:revisionPtr revIDLastSave="0" documentId="13_ncr:1_{BE56CA78-AEE7-42C7-8ADA-077C788FCC11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38" i="1"/>
  <c r="I37" i="1"/>
  <c r="G45" i="1"/>
  <c r="G44" i="1"/>
  <c r="G49" i="1"/>
  <c r="I38" i="2"/>
  <c r="J38" i="2"/>
  <c r="I37" i="2"/>
  <c r="H49" i="2"/>
  <c r="G33" i="2"/>
  <c r="G32" i="2"/>
  <c r="G35" i="2"/>
  <c r="G34" i="2"/>
  <c r="H30" i="2"/>
  <c r="H29" i="2"/>
  <c r="H28" i="2"/>
  <c r="H25" i="2"/>
  <c r="G44" i="2"/>
  <c r="H26" i="2"/>
  <c r="G30" i="2"/>
  <c r="D30" i="2"/>
  <c r="G42" i="2" l="1"/>
  <c r="G41" i="2"/>
  <c r="G40" i="2"/>
  <c r="G39" i="2"/>
  <c r="E29" i="2" l="1"/>
  <c r="F29" i="2"/>
  <c r="G29" i="2"/>
  <c r="D29" i="2"/>
  <c r="D29" i="1"/>
  <c r="E29" i="1"/>
  <c r="F29" i="1"/>
  <c r="G29" i="1"/>
  <c r="G37" i="2" l="1"/>
  <c r="H37" i="2" s="1"/>
  <c r="H39" i="2"/>
  <c r="H40" i="2"/>
  <c r="H41" i="2"/>
  <c r="H42" i="2"/>
  <c r="G38" i="2"/>
  <c r="H38" i="2" s="1"/>
  <c r="F44" i="2"/>
  <c r="E44" i="2"/>
  <c r="D44" i="2"/>
  <c r="F34" i="2"/>
  <c r="E34" i="2"/>
  <c r="D34" i="2"/>
  <c r="G26" i="2"/>
  <c r="F26" i="2"/>
  <c r="F30" i="2" s="1"/>
  <c r="E26" i="2"/>
  <c r="E30" i="2" s="1"/>
  <c r="E35" i="2" s="1"/>
  <c r="E45" i="2" s="1"/>
  <c r="D26" i="2"/>
  <c r="F35" i="2" l="1"/>
  <c r="F45" i="2" s="1"/>
  <c r="E47" i="2"/>
  <c r="E48" i="2" s="1"/>
  <c r="G43" i="2"/>
  <c r="H33" i="2"/>
  <c r="D35" i="2"/>
  <c r="D45" i="2" s="1"/>
  <c r="F47" i="2"/>
  <c r="F48" i="2" s="1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H29" i="1"/>
  <c r="D26" i="1"/>
  <c r="D30" i="1" s="1"/>
  <c r="D47" i="2" l="1"/>
  <c r="D48" i="2" s="1"/>
  <c r="H43" i="2"/>
  <c r="H44" i="2"/>
  <c r="E49" i="2"/>
  <c r="H32" i="2"/>
  <c r="F49" i="2"/>
  <c r="D35" i="1"/>
  <c r="D45" i="1" s="1"/>
  <c r="F26" i="1"/>
  <c r="F30" i="1" s="1"/>
  <c r="F35" i="1" s="1"/>
  <c r="F45" i="1" s="1"/>
  <c r="F47" i="1" s="1"/>
  <c r="F49" i="1" s="1"/>
  <c r="G26" i="1"/>
  <c r="G30" i="1" s="1"/>
  <c r="H34" i="2" l="1"/>
  <c r="H35" i="2" s="1"/>
  <c r="G45" i="2"/>
  <c r="D49" i="2"/>
  <c r="F48" i="1"/>
  <c r="G47" i="2" l="1"/>
  <c r="G48" i="2" s="1"/>
  <c r="H48" i="2" s="1"/>
  <c r="H45" i="2"/>
  <c r="H25" i="1"/>
  <c r="H47" i="2" l="1"/>
  <c r="D6" i="2" s="1"/>
  <c r="G49" i="2"/>
  <c r="E26" i="1"/>
  <c r="E30" i="1" s="1"/>
  <c r="G33" i="1" l="1"/>
  <c r="H33" i="1" s="1"/>
  <c r="G43" i="1"/>
  <c r="E35" i="1"/>
  <c r="E45" i="1" s="1"/>
  <c r="G32" i="1"/>
  <c r="H43" i="1" l="1"/>
  <c r="H44" i="1"/>
  <c r="G34" i="1"/>
  <c r="H32" i="1"/>
  <c r="E47" i="1"/>
  <c r="E48" i="1" s="1"/>
  <c r="D47" i="1"/>
  <c r="D48" i="1" s="1"/>
  <c r="H34" i="1" l="1"/>
  <c r="G35" i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</calcChain>
</file>

<file path=xl/sharedStrings.xml><?xml version="1.0" encoding="utf-8"?>
<sst xmlns="http://schemas.openxmlformats.org/spreadsheetml/2006/main" count="111" uniqueCount="51">
  <si>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</si>
  <si>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</si>
  <si>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</si>
  <si>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</si>
  <si>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</si>
  <si>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</si>
  <si>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</si>
  <si>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</si>
  <si>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</si>
  <si>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</si>
  <si>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</si>
  <si>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</si>
  <si>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</si>
  <si>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</si>
  <si>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</si>
  <si>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</si>
  <si>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</si>
  <si>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</si>
  <si>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</si>
  <si>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</si>
  <si>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</si>
  <si>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</si>
  <si>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</si>
  <si>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</si>
  <si>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</si>
  <si>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</si>
  <si>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</si>
  <si>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</si>
  <si>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</si>
  <si>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</si>
  <si>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</si>
  <si>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</si>
  <si>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</si>
  <si>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</si>
  <si>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</si>
  <si>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</si>
  <si>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</si>
  <si>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</si>
  <si>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</si>
  <si>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</si>
  <si>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</si>
  <si>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</si>
  <si>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</si>
  <si>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</si>
  <si>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</si>
  <si>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</si>
  <si>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</si>
  <si>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</si>
  <si>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Проектные работы</t>
  </si>
  <si>
    <t>Реконструкция ВЛ-10 кВ ф.06 от ТП-3 до ТП-7 в г. Приморск Выборгского района ЛО (инв.№ 050003768) (21-1-05-0-01-07-0-0671)</t>
  </si>
  <si>
    <t>Выб, РК ВЛ-10 кВ ф.06 от ТП-3 до ТП-7 в г. Приморск Выборгского района ЛО (инв.№ 050003768) (21-1-05-0-01-07-0-0671)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</si>
</sst>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2" borderId="3" xfId="0" applyNumberFormat="1" applyFont="1" applyFill="1" applyBorder="1" applyAlignment="1">
      <alignment horizontal="right" vertical="top" wrapText="1"/>
    </xf>
    <xf numFmtId="4" fontId="1" fillId="0" borderId="0" xfId="0" applyNumberFormat="1" applyFont="1"/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view="pageBreakPreview" zoomScale="80" zoomScaleNormal="75" zoomScaleSheetLayoutView="8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9" width="0" style="4" hidden="1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3" t="s">
        <v>2</v>
      </c>
      <c r="D2" s="33"/>
      <c r="E2" s="33"/>
      <c r="F2" s="33"/>
      <c r="G2" s="33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0" t="s">
        <v>44</v>
      </c>
      <c r="C6" s="40"/>
      <c r="D6" s="24">
        <f>H49</f>
        <v>3448.0219644000003</v>
      </c>
      <c r="E6" s="2" t="s">
        <v>43</v>
      </c>
      <c r="F6" s="2"/>
      <c r="G6" s="2"/>
      <c r="H6" s="2"/>
    </row>
    <row r="7" spans="2:8" x14ac:dyDescent="0.2">
      <c r="B7" s="41" t="s">
        <v>5</v>
      </c>
      <c r="C7" s="41"/>
      <c r="D7" s="2"/>
      <c r="E7" s="2" t="s">
        <v>43</v>
      </c>
      <c r="F7" s="2"/>
      <c r="G7" s="2"/>
      <c r="H7" s="2"/>
    </row>
    <row r="8" spans="2:8" ht="28.5" customHeight="1" x14ac:dyDescent="0.2">
      <c r="C8" s="34" t="s">
        <v>49</v>
      </c>
      <c r="D8" s="35"/>
      <c r="E8" s="35"/>
      <c r="F8" s="35"/>
      <c r="G8" s="35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6" t="s">
        <v>50</v>
      </c>
      <c r="D15" s="33"/>
      <c r="E15" s="33"/>
      <c r="F15" s="33"/>
      <c r="G15" s="33"/>
      <c r="H15" s="2"/>
    </row>
    <row r="16" spans="2:8" x14ac:dyDescent="0.2">
      <c r="D16" s="14" t="s">
        <v>9</v>
      </c>
      <c r="F16" s="2"/>
      <c r="G16" s="2"/>
      <c r="H16" s="2"/>
    </row>
    <row r="17" spans="1:9" x14ac:dyDescent="0.2">
      <c r="H17" s="2"/>
    </row>
    <row r="18" spans="1:9" x14ac:dyDescent="0.2">
      <c r="B18" s="1" t="s">
        <v>46</v>
      </c>
      <c r="D18" s="13"/>
      <c r="E18" s="2"/>
      <c r="F18" s="2"/>
      <c r="G18" s="2"/>
      <c r="H18" s="2"/>
    </row>
    <row r="19" spans="1:9" ht="12.75" customHeight="1" x14ac:dyDescent="0.2">
      <c r="A19" s="37" t="s">
        <v>10</v>
      </c>
      <c r="B19" s="38" t="s">
        <v>11</v>
      </c>
      <c r="C19" s="38" t="s">
        <v>12</v>
      </c>
      <c r="D19" s="39" t="s">
        <v>13</v>
      </c>
      <c r="E19" s="39"/>
      <c r="F19" s="39"/>
      <c r="G19" s="39"/>
      <c r="H19" s="37" t="s">
        <v>14</v>
      </c>
    </row>
    <row r="20" spans="1:9" x14ac:dyDescent="0.2">
      <c r="A20" s="37"/>
      <c r="B20" s="38"/>
      <c r="C20" s="38"/>
      <c r="D20" s="37" t="s">
        <v>15</v>
      </c>
      <c r="E20" s="37" t="s">
        <v>16</v>
      </c>
      <c r="F20" s="37" t="s">
        <v>17</v>
      </c>
      <c r="G20" s="37" t="s">
        <v>18</v>
      </c>
      <c r="H20" s="37"/>
    </row>
    <row r="21" spans="1:9" x14ac:dyDescent="0.2">
      <c r="A21" s="37"/>
      <c r="B21" s="38"/>
      <c r="C21" s="38"/>
      <c r="D21" s="37"/>
      <c r="E21" s="37"/>
      <c r="F21" s="37"/>
      <c r="G21" s="37"/>
      <c r="H21" s="37"/>
    </row>
    <row r="22" spans="1:9" x14ac:dyDescent="0.2">
      <c r="A22" s="37"/>
      <c r="B22" s="38"/>
      <c r="C22" s="38"/>
      <c r="D22" s="37"/>
      <c r="E22" s="37"/>
      <c r="F22" s="37"/>
      <c r="G22" s="37"/>
      <c r="H22" s="37"/>
    </row>
    <row r="23" spans="1:9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9" x14ac:dyDescent="0.2">
      <c r="A24" s="31" t="s">
        <v>19</v>
      </c>
      <c r="B24" s="32"/>
      <c r="C24" s="32"/>
      <c r="D24" s="32"/>
      <c r="E24" s="32"/>
      <c r="F24" s="32"/>
      <c r="G24" s="32"/>
      <c r="H24" s="32"/>
    </row>
    <row r="25" spans="1:9" ht="38.25" x14ac:dyDescent="0.2">
      <c r="A25" s="18">
        <v>1</v>
      </c>
      <c r="B25" s="19" t="s">
        <v>20</v>
      </c>
      <c r="C25" s="25" t="s">
        <v>49</v>
      </c>
      <c r="D25" s="27">
        <v>1540.68</v>
      </c>
      <c r="E25" s="27">
        <v>619.46</v>
      </c>
      <c r="F25" s="21">
        <v>62.29</v>
      </c>
      <c r="G25" s="21">
        <v>0</v>
      </c>
      <c r="H25" s="20">
        <f>D25+E25+G25+F25</f>
        <v>2222.4300000000003</v>
      </c>
      <c r="I25" s="4">
        <f>F25*1.2</f>
        <v>74.74799999999999</v>
      </c>
    </row>
    <row r="26" spans="1:9" x14ac:dyDescent="0.2">
      <c r="A26" s="22"/>
      <c r="B26" s="29" t="s">
        <v>21</v>
      </c>
      <c r="C26" s="30"/>
      <c r="D26" s="20">
        <f>D25</f>
        <v>1540.68</v>
      </c>
      <c r="E26" s="20">
        <f>E25</f>
        <v>619.46</v>
      </c>
      <c r="F26" s="21">
        <f>F25</f>
        <v>62.29</v>
      </c>
      <c r="G26" s="21">
        <f>G25</f>
        <v>0</v>
      </c>
      <c r="H26" s="20">
        <f>H25</f>
        <v>2222.4300000000003</v>
      </c>
      <c r="I26" s="4">
        <f>(D26+E26+G28)*1.2</f>
        <v>2627.0880000000002</v>
      </c>
    </row>
    <row r="27" spans="1:9" x14ac:dyDescent="0.2">
      <c r="A27" s="31" t="s">
        <v>22</v>
      </c>
      <c r="B27" s="32"/>
      <c r="C27" s="32"/>
      <c r="D27" s="32"/>
      <c r="E27" s="32"/>
      <c r="F27" s="32"/>
      <c r="G27" s="32"/>
      <c r="H27" s="32"/>
    </row>
    <row r="28" spans="1:9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1">
        <v>29.1</v>
      </c>
      <c r="H28" s="20">
        <f>G28+D28+E28+F28</f>
        <v>29.1</v>
      </c>
    </row>
    <row r="29" spans="1:9" x14ac:dyDescent="0.2">
      <c r="A29" s="22"/>
      <c r="B29" s="29" t="s">
        <v>23</v>
      </c>
      <c r="C29" s="30"/>
      <c r="D29" s="20">
        <f t="shared" ref="D29:F29" si="0">D28</f>
        <v>0</v>
      </c>
      <c r="E29" s="20">
        <f t="shared" si="0"/>
        <v>0</v>
      </c>
      <c r="F29" s="20">
        <f t="shared" si="0"/>
        <v>0</v>
      </c>
      <c r="G29" s="20">
        <f>G28</f>
        <v>29.1</v>
      </c>
      <c r="H29" s="20">
        <f>G29+F29+E29+D29</f>
        <v>29.1</v>
      </c>
    </row>
    <row r="30" spans="1:9" x14ac:dyDescent="0.2">
      <c r="A30" s="22"/>
      <c r="B30" s="29" t="s">
        <v>24</v>
      </c>
      <c r="C30" s="30"/>
      <c r="D30" s="20">
        <f>D26+D29</f>
        <v>1540.68</v>
      </c>
      <c r="E30" s="20">
        <f t="shared" ref="E30:G30" si="1">E26+E29</f>
        <v>619.46</v>
      </c>
      <c r="F30" s="20">
        <f t="shared" si="1"/>
        <v>62.29</v>
      </c>
      <c r="G30" s="20">
        <f t="shared" si="1"/>
        <v>29.1</v>
      </c>
      <c r="H30" s="20">
        <f>H26+H29</f>
        <v>2251.5300000000002</v>
      </c>
    </row>
    <row r="31" spans="1:9" x14ac:dyDescent="0.2">
      <c r="A31" s="31" t="s">
        <v>40</v>
      </c>
      <c r="B31" s="32"/>
      <c r="C31" s="32"/>
      <c r="D31" s="32"/>
      <c r="E31" s="32"/>
      <c r="F31" s="32"/>
      <c r="G31" s="32"/>
      <c r="H31" s="32"/>
    </row>
    <row r="32" spans="1:9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47.560002000000011</v>
      </c>
      <c r="H32" s="20">
        <f>D32+E32+F32+G32</f>
        <v>47.560002000000011</v>
      </c>
    </row>
    <row r="33" spans="1:9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208.42158000000001</v>
      </c>
      <c r="H33" s="20">
        <f>D33+E33+F33+G33</f>
        <v>208.42158000000001</v>
      </c>
    </row>
    <row r="34" spans="1:9" x14ac:dyDescent="0.2">
      <c r="A34" s="22"/>
      <c r="B34" s="29" t="s">
        <v>41</v>
      </c>
      <c r="C34" s="30"/>
      <c r="D34" s="21">
        <f>D32+D33</f>
        <v>0</v>
      </c>
      <c r="E34" s="21">
        <f t="shared" ref="E34:F34" si="2">E32+E33</f>
        <v>0</v>
      </c>
      <c r="F34" s="21">
        <f t="shared" si="2"/>
        <v>0</v>
      </c>
      <c r="G34" s="21">
        <f>G32+G33</f>
        <v>255.981582</v>
      </c>
      <c r="H34" s="20">
        <f>D34+E34+F34+G34</f>
        <v>255.981582</v>
      </c>
    </row>
    <row r="35" spans="1:9" x14ac:dyDescent="0.2">
      <c r="A35" s="22"/>
      <c r="B35" s="29" t="s">
        <v>42</v>
      </c>
      <c r="C35" s="30"/>
      <c r="D35" s="20">
        <f>D30+D34</f>
        <v>1540.68</v>
      </c>
      <c r="E35" s="20">
        <f t="shared" ref="E35:F35" si="3">E30+E34</f>
        <v>619.46</v>
      </c>
      <c r="F35" s="20">
        <f t="shared" si="3"/>
        <v>62.29</v>
      </c>
      <c r="G35" s="20">
        <f>G30+G34</f>
        <v>285.08158200000003</v>
      </c>
      <c r="H35" s="20">
        <f>H34+H30</f>
        <v>2507.5115820000001</v>
      </c>
    </row>
    <row r="36" spans="1:9" x14ac:dyDescent="0.2">
      <c r="A36" s="31" t="s">
        <v>25</v>
      </c>
      <c r="B36" s="32"/>
      <c r="C36" s="32"/>
      <c r="D36" s="32"/>
      <c r="E36" s="32"/>
      <c r="F36" s="32"/>
      <c r="G36" s="32"/>
      <c r="H36" s="32"/>
    </row>
    <row r="37" spans="1:9" x14ac:dyDescent="0.2">
      <c r="A37" s="18">
        <v>5</v>
      </c>
      <c r="B37" s="23"/>
      <c r="C37" s="19" t="s">
        <v>48</v>
      </c>
      <c r="D37" s="21"/>
      <c r="E37" s="21"/>
      <c r="F37" s="21"/>
      <c r="G37" s="27">
        <v>29.1</v>
      </c>
      <c r="H37" s="20">
        <f>G37+F37+E37+D37</f>
        <v>29.1</v>
      </c>
      <c r="I37" s="4">
        <f>H37*1.2</f>
        <v>34.92</v>
      </c>
    </row>
    <row r="38" spans="1:9" x14ac:dyDescent="0.2">
      <c r="A38" s="18">
        <v>6</v>
      </c>
      <c r="B38" s="23"/>
      <c r="C38" s="19" t="s">
        <v>26</v>
      </c>
      <c r="D38" s="21"/>
      <c r="E38" s="21"/>
      <c r="F38" s="21"/>
      <c r="G38" s="27">
        <v>30.55</v>
      </c>
      <c r="H38" s="20">
        <f t="shared" ref="H38:H43" si="4">G38+F38+E38+D38</f>
        <v>30.55</v>
      </c>
      <c r="I38" s="28">
        <f>SUM(H38:H42)*1.2</f>
        <v>226.58399999999997</v>
      </c>
    </row>
    <row r="39" spans="1:9" x14ac:dyDescent="0.2">
      <c r="A39" s="18">
        <v>7</v>
      </c>
      <c r="B39" s="23"/>
      <c r="C39" s="19" t="s">
        <v>27</v>
      </c>
      <c r="D39" s="21"/>
      <c r="E39" s="21"/>
      <c r="F39" s="21"/>
      <c r="G39" s="27">
        <v>59.94</v>
      </c>
      <c r="H39" s="20">
        <f t="shared" si="4"/>
        <v>59.94</v>
      </c>
    </row>
    <row r="40" spans="1:9" x14ac:dyDescent="0.2">
      <c r="A40" s="18">
        <v>8</v>
      </c>
      <c r="B40" s="23"/>
      <c r="C40" s="19" t="s">
        <v>28</v>
      </c>
      <c r="D40" s="21"/>
      <c r="E40" s="21"/>
      <c r="F40" s="21"/>
      <c r="G40" s="27">
        <v>28.33</v>
      </c>
      <c r="H40" s="20">
        <f t="shared" si="4"/>
        <v>28.33</v>
      </c>
    </row>
    <row r="41" spans="1:9" x14ac:dyDescent="0.2">
      <c r="A41" s="18">
        <v>9</v>
      </c>
      <c r="B41" s="23"/>
      <c r="C41" s="19" t="s">
        <v>37</v>
      </c>
      <c r="D41" s="21"/>
      <c r="E41" s="21"/>
      <c r="F41" s="21"/>
      <c r="G41" s="27">
        <v>20</v>
      </c>
      <c r="H41" s="20">
        <f t="shared" si="4"/>
        <v>20</v>
      </c>
    </row>
    <row r="42" spans="1:9" x14ac:dyDescent="0.2">
      <c r="A42" s="18">
        <v>10</v>
      </c>
      <c r="B42" s="23"/>
      <c r="C42" s="19" t="s">
        <v>29</v>
      </c>
      <c r="D42" s="21"/>
      <c r="E42" s="21"/>
      <c r="F42" s="21"/>
      <c r="G42" s="20">
        <v>50</v>
      </c>
      <c r="H42" s="20">
        <f t="shared" si="4"/>
        <v>50</v>
      </c>
    </row>
    <row r="43" spans="1:9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147.92005500000002</v>
      </c>
      <c r="H43" s="20">
        <f t="shared" si="4"/>
        <v>147.92005500000002</v>
      </c>
    </row>
    <row r="44" spans="1:9" x14ac:dyDescent="0.2">
      <c r="A44" s="22"/>
      <c r="B44" s="29" t="s">
        <v>30</v>
      </c>
      <c r="C44" s="30"/>
      <c r="D44" s="20">
        <f t="shared" ref="D44:F44" si="5">D37+D38+D39+D40+D41+D42+D43</f>
        <v>0</v>
      </c>
      <c r="E44" s="20">
        <f t="shared" si="5"/>
        <v>0</v>
      </c>
      <c r="F44" s="20">
        <f t="shared" si="5"/>
        <v>0</v>
      </c>
      <c r="G44" s="20">
        <f>G37+G38+G39+G40+G41+G42+G43</f>
        <v>365.84005500000001</v>
      </c>
      <c r="H44" s="20">
        <f>G44+F44+E44+D44</f>
        <v>365.84005500000001</v>
      </c>
    </row>
    <row r="45" spans="1:9" x14ac:dyDescent="0.2">
      <c r="A45" s="22"/>
      <c r="B45" s="29" t="s">
        <v>31</v>
      </c>
      <c r="C45" s="30"/>
      <c r="D45" s="20">
        <f>D35+D44</f>
        <v>1540.68</v>
      </c>
      <c r="E45" s="20">
        <f t="shared" ref="E45:F45" si="6">E35+E44</f>
        <v>619.46</v>
      </c>
      <c r="F45" s="20">
        <f t="shared" si="6"/>
        <v>62.29</v>
      </c>
      <c r="G45" s="20">
        <f>G35+G44</f>
        <v>650.92163700000003</v>
      </c>
      <c r="H45" s="20">
        <f>D45+E45+F45+G45</f>
        <v>2873.3516370000002</v>
      </c>
    </row>
    <row r="46" spans="1:9" x14ac:dyDescent="0.2">
      <c r="A46" s="31" t="s">
        <v>32</v>
      </c>
      <c r="B46" s="32"/>
      <c r="C46" s="32"/>
      <c r="D46" s="32"/>
      <c r="E46" s="32"/>
      <c r="F46" s="32"/>
      <c r="G46" s="32"/>
      <c r="H46" s="32"/>
    </row>
    <row r="47" spans="1:9" x14ac:dyDescent="0.2">
      <c r="A47" s="18">
        <v>12</v>
      </c>
      <c r="B47" s="23"/>
      <c r="C47" s="19" t="s">
        <v>33</v>
      </c>
      <c r="D47" s="20">
        <f>D45/100*20</f>
        <v>308.13600000000002</v>
      </c>
      <c r="E47" s="20">
        <f t="shared" ref="E47:G47" si="7">E45/100*20</f>
        <v>123.89200000000001</v>
      </c>
      <c r="F47" s="20">
        <f t="shared" si="7"/>
        <v>12.458</v>
      </c>
      <c r="G47" s="20">
        <f t="shared" si="7"/>
        <v>130.18432740000003</v>
      </c>
      <c r="H47" s="20">
        <f>H45/100*20</f>
        <v>574.67032740000013</v>
      </c>
    </row>
    <row r="48" spans="1:9" x14ac:dyDescent="0.2">
      <c r="A48" s="22"/>
      <c r="B48" s="29" t="s">
        <v>34</v>
      </c>
      <c r="C48" s="30"/>
      <c r="D48" s="20">
        <f>D47</f>
        <v>308.13600000000002</v>
      </c>
      <c r="E48" s="20">
        <f>E47</f>
        <v>123.89200000000001</v>
      </c>
      <c r="F48" s="21">
        <f>F47</f>
        <v>12.458</v>
      </c>
      <c r="G48" s="20">
        <f>G47</f>
        <v>130.18432740000003</v>
      </c>
      <c r="H48" s="20">
        <f>D48+E48+F48+G48</f>
        <v>574.67032740000013</v>
      </c>
    </row>
    <row r="49" spans="1:8" x14ac:dyDescent="0.2">
      <c r="A49" s="22"/>
      <c r="B49" s="29" t="s">
        <v>35</v>
      </c>
      <c r="C49" s="30"/>
      <c r="D49" s="20">
        <f>D45+D47</f>
        <v>1848.816</v>
      </c>
      <c r="E49" s="20">
        <f>E45+E47</f>
        <v>743.35200000000009</v>
      </c>
      <c r="F49" s="20">
        <f t="shared" ref="F49" si="8">F45+F47</f>
        <v>74.748000000000005</v>
      </c>
      <c r="G49" s="20">
        <f>G45+G47</f>
        <v>781.10596440000006</v>
      </c>
      <c r="H49" s="20">
        <f>H45+H47</f>
        <v>3448.0219644000003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9"/>
  <sheetViews>
    <sheetView view="pageBreakPreview" zoomScale="80" zoomScaleNormal="75" zoomScaleSheetLayoutView="8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0" width="0" style="4" hidden="1" customWidth="1"/>
    <col min="11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3" t="s">
        <v>2</v>
      </c>
      <c r="D2" s="33"/>
      <c r="E2" s="33"/>
      <c r="F2" s="33"/>
      <c r="G2" s="33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0" t="s">
        <v>44</v>
      </c>
      <c r="C6" s="40"/>
      <c r="D6" s="24">
        <f>H49</f>
        <v>411.98916331073832</v>
      </c>
      <c r="E6" s="2" t="s">
        <v>43</v>
      </c>
      <c r="F6" s="2"/>
      <c r="G6" s="2"/>
      <c r="H6" s="2"/>
    </row>
    <row r="7" spans="2:8" x14ac:dyDescent="0.2">
      <c r="B7" s="41" t="s">
        <v>5</v>
      </c>
      <c r="C7" s="41"/>
      <c r="D7" s="2"/>
      <c r="E7" s="2" t="s">
        <v>43</v>
      </c>
      <c r="F7" s="2"/>
      <c r="G7" s="2"/>
      <c r="H7" s="2"/>
    </row>
    <row r="8" spans="2:8" ht="28.5" customHeight="1" x14ac:dyDescent="0.2">
      <c r="C8" s="34" t="s">
        <v>49</v>
      </c>
      <c r="D8" s="35"/>
      <c r="E8" s="35"/>
      <c r="F8" s="35"/>
      <c r="G8" s="35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6" t="s">
        <v>50</v>
      </c>
      <c r="D15" s="33"/>
      <c r="E15" s="33"/>
      <c r="F15" s="33"/>
      <c r="G15" s="33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D18" s="13"/>
      <c r="E18" s="2"/>
      <c r="F18" s="2"/>
      <c r="G18" s="2"/>
      <c r="H18" s="2"/>
    </row>
    <row r="19" spans="1:8" ht="12.75" customHeight="1" x14ac:dyDescent="0.2">
      <c r="A19" s="37" t="s">
        <v>10</v>
      </c>
      <c r="B19" s="38" t="s">
        <v>11</v>
      </c>
      <c r="C19" s="38" t="s">
        <v>12</v>
      </c>
      <c r="D19" s="39" t="s">
        <v>13</v>
      </c>
      <c r="E19" s="39"/>
      <c r="F19" s="39"/>
      <c r="G19" s="39"/>
      <c r="H19" s="37" t="s">
        <v>14</v>
      </c>
    </row>
    <row r="20" spans="1:8" x14ac:dyDescent="0.2">
      <c r="A20" s="37"/>
      <c r="B20" s="38"/>
      <c r="C20" s="38"/>
      <c r="D20" s="37" t="s">
        <v>15</v>
      </c>
      <c r="E20" s="37" t="s">
        <v>16</v>
      </c>
      <c r="F20" s="37" t="s">
        <v>17</v>
      </c>
      <c r="G20" s="37" t="s">
        <v>18</v>
      </c>
      <c r="H20" s="37"/>
    </row>
    <row r="21" spans="1:8" x14ac:dyDescent="0.2">
      <c r="A21" s="37"/>
      <c r="B21" s="38"/>
      <c r="C21" s="38"/>
      <c r="D21" s="37"/>
      <c r="E21" s="37"/>
      <c r="F21" s="37"/>
      <c r="G21" s="37"/>
      <c r="H21" s="37"/>
    </row>
    <row r="22" spans="1:8" x14ac:dyDescent="0.2">
      <c r="A22" s="37"/>
      <c r="B22" s="38"/>
      <c r="C22" s="38"/>
      <c r="D22" s="37"/>
      <c r="E22" s="37"/>
      <c r="F22" s="37"/>
      <c r="G22" s="37"/>
      <c r="H22" s="37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1" t="s">
        <v>19</v>
      </c>
      <c r="B24" s="32"/>
      <c r="C24" s="32"/>
      <c r="D24" s="32"/>
      <c r="E24" s="32"/>
      <c r="F24" s="32"/>
      <c r="G24" s="32"/>
      <c r="H24" s="32"/>
    </row>
    <row r="25" spans="1:8" ht="38.25" x14ac:dyDescent="0.2">
      <c r="A25" s="18">
        <v>1</v>
      </c>
      <c r="B25" s="19" t="s">
        <v>20</v>
      </c>
      <c r="C25" s="25" t="s">
        <v>49</v>
      </c>
      <c r="D25" s="27">
        <v>164.54</v>
      </c>
      <c r="E25" s="27">
        <v>96.69</v>
      </c>
      <c r="F25" s="21">
        <v>10.35</v>
      </c>
      <c r="G25" s="21">
        <v>0</v>
      </c>
      <c r="H25" s="20">
        <f>D25+E25+G25+F25</f>
        <v>271.58000000000004</v>
      </c>
    </row>
    <row r="26" spans="1:8" x14ac:dyDescent="0.2">
      <c r="A26" s="22"/>
      <c r="B26" s="29" t="s">
        <v>21</v>
      </c>
      <c r="C26" s="30"/>
      <c r="D26" s="20">
        <f>D25</f>
        <v>164.54</v>
      </c>
      <c r="E26" s="20">
        <f>E25</f>
        <v>96.69</v>
      </c>
      <c r="F26" s="21">
        <f>F25</f>
        <v>10.35</v>
      </c>
      <c r="G26" s="21">
        <f>G25</f>
        <v>0</v>
      </c>
      <c r="H26" s="20">
        <f>H25</f>
        <v>271.58000000000004</v>
      </c>
    </row>
    <row r="27" spans="1:8" x14ac:dyDescent="0.2">
      <c r="A27" s="31" t="s">
        <v>22</v>
      </c>
      <c r="B27" s="32"/>
      <c r="C27" s="32"/>
      <c r="D27" s="32"/>
      <c r="E27" s="32"/>
      <c r="F27" s="32"/>
      <c r="G27" s="32"/>
      <c r="H27" s="32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1">
        <v>1.98</v>
      </c>
      <c r="H28" s="20">
        <f>G28+D28+E28+F28</f>
        <v>1.98</v>
      </c>
    </row>
    <row r="29" spans="1:8" x14ac:dyDescent="0.2">
      <c r="A29" s="22"/>
      <c r="B29" s="29" t="s">
        <v>23</v>
      </c>
      <c r="C29" s="30"/>
      <c r="D29" s="21">
        <f>D28</f>
        <v>0</v>
      </c>
      <c r="E29" s="21">
        <f t="shared" ref="E29:G29" si="0">E28</f>
        <v>0</v>
      </c>
      <c r="F29" s="21">
        <f t="shared" si="0"/>
        <v>0</v>
      </c>
      <c r="G29" s="21">
        <f t="shared" si="0"/>
        <v>1.98</v>
      </c>
      <c r="H29" s="20">
        <f>G29+F29+E29+D29</f>
        <v>1.98</v>
      </c>
    </row>
    <row r="30" spans="1:8" x14ac:dyDescent="0.2">
      <c r="A30" s="22"/>
      <c r="B30" s="29" t="s">
        <v>24</v>
      </c>
      <c r="C30" s="30"/>
      <c r="D30" s="20">
        <f>D26+D29</f>
        <v>164.54</v>
      </c>
      <c r="E30" s="20">
        <f t="shared" ref="E30:F30" si="1">E26+E29</f>
        <v>96.69</v>
      </c>
      <c r="F30" s="20">
        <f t="shared" si="1"/>
        <v>10.35</v>
      </c>
      <c r="G30" s="20">
        <f>G26+G29</f>
        <v>1.98</v>
      </c>
      <c r="H30" s="20">
        <f>H26+H29</f>
        <v>273.56000000000006</v>
      </c>
    </row>
    <row r="31" spans="1:8" x14ac:dyDescent="0.2">
      <c r="A31" s="31" t="s">
        <v>40</v>
      </c>
      <c r="B31" s="32"/>
      <c r="C31" s="32"/>
      <c r="D31" s="32"/>
      <c r="E31" s="32"/>
      <c r="F31" s="32"/>
      <c r="G31" s="32"/>
      <c r="H31" s="32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5.8118120000000006</v>
      </c>
      <c r="H32" s="20">
        <f>D32+E32+F32+G32</f>
        <v>5.8118120000000006</v>
      </c>
    </row>
    <row r="33" spans="1:10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24.893868933020414</v>
      </c>
      <c r="H33" s="20">
        <f>D33+E33+F33+G33</f>
        <v>24.893868933020414</v>
      </c>
    </row>
    <row r="34" spans="1:10" x14ac:dyDescent="0.2">
      <c r="A34" s="22"/>
      <c r="B34" s="29" t="s">
        <v>41</v>
      </c>
      <c r="C34" s="30"/>
      <c r="D34" s="21">
        <f>D32+D33</f>
        <v>0</v>
      </c>
      <c r="E34" s="21">
        <f t="shared" ref="E34:F34" si="2">E32+E33</f>
        <v>0</v>
      </c>
      <c r="F34" s="21">
        <f t="shared" si="2"/>
        <v>0</v>
      </c>
      <c r="G34" s="21">
        <f>G32+G33</f>
        <v>30.705680933020414</v>
      </c>
      <c r="H34" s="20">
        <f>D34+E34+F34+G34</f>
        <v>30.705680933020414</v>
      </c>
    </row>
    <row r="35" spans="1:10" x14ac:dyDescent="0.2">
      <c r="A35" s="22"/>
      <c r="B35" s="29" t="s">
        <v>42</v>
      </c>
      <c r="C35" s="30"/>
      <c r="D35" s="20">
        <f>D30+D34</f>
        <v>164.54</v>
      </c>
      <c r="E35" s="20">
        <f t="shared" ref="E35:F35" si="3">E30+E34</f>
        <v>96.69</v>
      </c>
      <c r="F35" s="20">
        <f t="shared" si="3"/>
        <v>10.35</v>
      </c>
      <c r="G35" s="20">
        <f>G30+G34</f>
        <v>32.685680933020414</v>
      </c>
      <c r="H35" s="20">
        <f>H34+H30</f>
        <v>304.26568093302046</v>
      </c>
    </row>
    <row r="36" spans="1:10" x14ac:dyDescent="0.2">
      <c r="A36" s="31" t="s">
        <v>25</v>
      </c>
      <c r="B36" s="32"/>
      <c r="C36" s="32"/>
      <c r="D36" s="32"/>
      <c r="E36" s="32"/>
      <c r="F36" s="32"/>
      <c r="G36" s="32"/>
      <c r="H36" s="32"/>
    </row>
    <row r="37" spans="1:10" x14ac:dyDescent="0.2">
      <c r="A37" s="18">
        <v>5</v>
      </c>
      <c r="B37" s="23"/>
      <c r="C37" s="19" t="s">
        <v>48</v>
      </c>
      <c r="D37" s="21"/>
      <c r="E37" s="21"/>
      <c r="F37" s="21"/>
      <c r="G37" s="27">
        <f>тек.ц.!G37/4.91</f>
        <v>5.9266802443991855</v>
      </c>
      <c r="H37" s="20">
        <f>G37+F37+E37+D37</f>
        <v>5.9266802443991855</v>
      </c>
      <c r="I37" s="4">
        <f>H37*1.2</f>
        <v>7.1120162932790221</v>
      </c>
    </row>
    <row r="38" spans="1:10" x14ac:dyDescent="0.2">
      <c r="A38" s="18">
        <v>6</v>
      </c>
      <c r="B38" s="23"/>
      <c r="C38" s="19" t="s">
        <v>26</v>
      </c>
      <c r="D38" s="21"/>
      <c r="E38" s="21"/>
      <c r="F38" s="21"/>
      <c r="G38" s="27">
        <f>тек.ц.!G38/12.21</f>
        <v>2.5020475020475019</v>
      </c>
      <c r="H38" s="20">
        <f t="shared" ref="H38:H43" si="4">G38+F38+E38+D38</f>
        <v>2.5020475020475019</v>
      </c>
      <c r="I38" s="28">
        <f>G49-I37-J38</f>
        <v>60.423898860211082</v>
      </c>
      <c r="J38" s="28">
        <f>SUM(G38:G42)*1.2</f>
        <v>18.557248157248154</v>
      </c>
    </row>
    <row r="39" spans="1:10" x14ac:dyDescent="0.2">
      <c r="A39" s="18">
        <v>7</v>
      </c>
      <c r="B39" s="23"/>
      <c r="C39" s="19" t="s">
        <v>27</v>
      </c>
      <c r="D39" s="21"/>
      <c r="E39" s="21"/>
      <c r="F39" s="21"/>
      <c r="G39" s="27">
        <f>59.94/12.21</f>
        <v>4.9090909090909083</v>
      </c>
      <c r="H39" s="20">
        <f t="shared" si="4"/>
        <v>4.9090909090909083</v>
      </c>
    </row>
    <row r="40" spans="1:10" x14ac:dyDescent="0.2">
      <c r="A40" s="18">
        <v>8</v>
      </c>
      <c r="B40" s="23"/>
      <c r="C40" s="19" t="s">
        <v>28</v>
      </c>
      <c r="D40" s="21"/>
      <c r="E40" s="21"/>
      <c r="F40" s="21"/>
      <c r="G40" s="27">
        <f>28.33/12.21</f>
        <v>2.3202293202293198</v>
      </c>
      <c r="H40" s="20">
        <f t="shared" si="4"/>
        <v>2.3202293202293198</v>
      </c>
    </row>
    <row r="41" spans="1:10" x14ac:dyDescent="0.2">
      <c r="A41" s="18">
        <v>9</v>
      </c>
      <c r="B41" s="23"/>
      <c r="C41" s="19" t="s">
        <v>37</v>
      </c>
      <c r="D41" s="21"/>
      <c r="E41" s="21"/>
      <c r="F41" s="21"/>
      <c r="G41" s="27">
        <f>20/12.21</f>
        <v>1.6380016380016378</v>
      </c>
      <c r="H41" s="20">
        <f t="shared" si="4"/>
        <v>1.6380016380016378</v>
      </c>
    </row>
    <row r="42" spans="1:10" x14ac:dyDescent="0.2">
      <c r="A42" s="18">
        <v>10</v>
      </c>
      <c r="B42" s="23"/>
      <c r="C42" s="19" t="s">
        <v>29</v>
      </c>
      <c r="D42" s="21"/>
      <c r="E42" s="21"/>
      <c r="F42" s="21"/>
      <c r="G42" s="20">
        <f>50/12.21</f>
        <v>4.0950040950040947</v>
      </c>
      <c r="H42" s="20">
        <f t="shared" si="4"/>
        <v>4.0950040950040947</v>
      </c>
    </row>
    <row r="43" spans="1:10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17.667568117155483</v>
      </c>
      <c r="H43" s="20">
        <f t="shared" si="4"/>
        <v>17.667568117155483</v>
      </c>
    </row>
    <row r="44" spans="1:10" x14ac:dyDescent="0.2">
      <c r="A44" s="22"/>
      <c r="B44" s="29" t="s">
        <v>30</v>
      </c>
      <c r="C44" s="30"/>
      <c r="D44" s="20">
        <f t="shared" ref="D44:F44" si="5">D37+D38+D39+D40+D41+D42+D43</f>
        <v>0</v>
      </c>
      <c r="E44" s="20">
        <f t="shared" si="5"/>
        <v>0</v>
      </c>
      <c r="F44" s="20">
        <f t="shared" si="5"/>
        <v>0</v>
      </c>
      <c r="G44" s="20">
        <f>G37+G38+G39+G40+G41+G42+G43</f>
        <v>39.058621825928128</v>
      </c>
      <c r="H44" s="20">
        <f>G44+F44+E44+D44</f>
        <v>39.058621825928128</v>
      </c>
    </row>
    <row r="45" spans="1:10" x14ac:dyDescent="0.2">
      <c r="A45" s="22"/>
      <c r="B45" s="29" t="s">
        <v>31</v>
      </c>
      <c r="C45" s="30"/>
      <c r="D45" s="20">
        <f>D35+D44</f>
        <v>164.54</v>
      </c>
      <c r="E45" s="20">
        <f t="shared" ref="E45:G45" si="6">E35+E44</f>
        <v>96.69</v>
      </c>
      <c r="F45" s="20">
        <f t="shared" si="6"/>
        <v>10.35</v>
      </c>
      <c r="G45" s="20">
        <f t="shared" si="6"/>
        <v>71.74430275894855</v>
      </c>
      <c r="H45" s="20">
        <f>D45+E45+F45+G45</f>
        <v>343.32430275894859</v>
      </c>
    </row>
    <row r="46" spans="1:10" x14ac:dyDescent="0.2">
      <c r="A46" s="31" t="s">
        <v>32</v>
      </c>
      <c r="B46" s="32"/>
      <c r="C46" s="32"/>
      <c r="D46" s="32"/>
      <c r="E46" s="32"/>
      <c r="F46" s="32"/>
      <c r="G46" s="32"/>
      <c r="H46" s="32"/>
    </row>
    <row r="47" spans="1:10" x14ac:dyDescent="0.2">
      <c r="A47" s="18">
        <v>12</v>
      </c>
      <c r="B47" s="23"/>
      <c r="C47" s="19" t="s">
        <v>33</v>
      </c>
      <c r="D47" s="20">
        <f>D45/100*20</f>
        <v>32.908000000000001</v>
      </c>
      <c r="E47" s="20">
        <f t="shared" ref="E47:G47" si="7">E45/100*20</f>
        <v>19.338000000000001</v>
      </c>
      <c r="F47" s="20">
        <f t="shared" si="7"/>
        <v>2.0699999999999998</v>
      </c>
      <c r="G47" s="20">
        <f t="shared" si="7"/>
        <v>14.348860551789711</v>
      </c>
      <c r="H47" s="20">
        <f>H45/100*20</f>
        <v>68.664860551789715</v>
      </c>
    </row>
    <row r="48" spans="1:10" x14ac:dyDescent="0.2">
      <c r="A48" s="22"/>
      <c r="B48" s="29" t="s">
        <v>34</v>
      </c>
      <c r="C48" s="30"/>
      <c r="D48" s="20">
        <f>D47</f>
        <v>32.908000000000001</v>
      </c>
      <c r="E48" s="20">
        <f>E47</f>
        <v>19.338000000000001</v>
      </c>
      <c r="F48" s="21">
        <f>F47</f>
        <v>2.0699999999999998</v>
      </c>
      <c r="G48" s="20">
        <f>G47</f>
        <v>14.348860551789711</v>
      </c>
      <c r="H48" s="20">
        <f>D48+E48+F48+G48</f>
        <v>68.664860551789715</v>
      </c>
    </row>
    <row r="49" spans="1:8" x14ac:dyDescent="0.2">
      <c r="A49" s="22"/>
      <c r="B49" s="29" t="s">
        <v>35</v>
      </c>
      <c r="C49" s="30"/>
      <c r="D49" s="20">
        <f>D45+D47</f>
        <v>197.44799999999998</v>
      </c>
      <c r="E49" s="20">
        <f>E45+E47</f>
        <v>116.02799999999999</v>
      </c>
      <c r="F49" s="20">
        <f t="shared" ref="F49" si="8">F45+F47</f>
        <v>12.42</v>
      </c>
      <c r="G49" s="20">
        <f>G45+G47</f>
        <v>86.093163310738262</v>
      </c>
      <c r="H49" s="20">
        <f>H45+H47</f>
        <v>411.98916331073832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2022-10-24T13:00:14Z</cp:lastPrinted>
  <dcterms:created xsi:type="dcterms:W3CDTF">2022-07-06T13:17:17Z</dcterms:created>
  <dcterms:modified xsi:type="dcterms:W3CDTF">2022-10-28T05:48:04Z</dcterms:modified>
</cp:coreProperties>
</file>