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00-fs\информация_для_ца_и_филиалов\ИПР_2022-2024_Корректировка\Доработка_по_замечаниям\ДКС\ССР_исправлены_наименования\"/>
    </mc:Choice>
  </mc:AlternateContent>
  <bookViews>
    <workbookView xWindow="0" yWindow="0" windowWidth="17490" windowHeight="7965" activeTab="1"/>
  </bookViews>
  <sheets>
    <sheet name="сср тек" sheetId="5" r:id="rId1"/>
    <sheet name="сср баз" sheetId="4" r:id="rId2"/>
  </sheets>
  <calcPr calcId="162913"/>
</workbook>
</file>

<file path=xl/calcChain.xml><?xml version="1.0" encoding="utf-8"?>
<calcChain xmlns="http://schemas.openxmlformats.org/spreadsheetml/2006/main">
  <c r="G41" i="4" l="1"/>
  <c r="G42" i="4" l="1"/>
  <c r="G43" i="4" s="1"/>
  <c r="H32" i="4"/>
  <c r="G32" i="4"/>
  <c r="H41" i="4"/>
  <c r="G40" i="4"/>
  <c r="D25" i="5"/>
  <c r="E25" i="5"/>
  <c r="H37" i="5"/>
  <c r="H39" i="5"/>
  <c r="G40" i="5"/>
  <c r="E43" i="5" l="1"/>
  <c r="H33" i="5"/>
  <c r="H38" i="5"/>
  <c r="H34" i="5"/>
  <c r="H36" i="5"/>
  <c r="H35" i="5"/>
  <c r="E26" i="5"/>
  <c r="E30" i="5" s="1"/>
  <c r="E41" i="5" s="1"/>
  <c r="D26" i="5"/>
  <c r="G41" i="5"/>
  <c r="G43" i="5" s="1"/>
  <c r="H32" i="5"/>
  <c r="F30" i="5"/>
  <c r="F41" i="5" s="1"/>
  <c r="G29" i="5"/>
  <c r="G30" i="5" s="1"/>
  <c r="H36" i="4"/>
  <c r="H37" i="4"/>
  <c r="H38" i="4"/>
  <c r="H40" i="4"/>
  <c r="H35" i="4"/>
  <c r="E27" i="4"/>
  <c r="D28" i="4"/>
  <c r="E28" i="4"/>
  <c r="E32" i="4" s="1"/>
  <c r="E43" i="4" s="1"/>
  <c r="F32" i="4"/>
  <c r="F43" i="4" s="1"/>
  <c r="G30" i="4"/>
  <c r="H30" i="4" s="1"/>
  <c r="D30" i="5" l="1"/>
  <c r="H26" i="5"/>
  <c r="E44" i="5"/>
  <c r="F43" i="5"/>
  <c r="F44" i="5" s="1"/>
  <c r="F45" i="5"/>
  <c r="G44" i="5"/>
  <c r="H29" i="5"/>
  <c r="H40" i="5"/>
  <c r="H25" i="5"/>
  <c r="E45" i="4"/>
  <c r="E46" i="4" s="1"/>
  <c r="F45" i="4"/>
  <c r="F46" i="4" s="1"/>
  <c r="H28" i="4"/>
  <c r="D32" i="4"/>
  <c r="D43" i="4" s="1"/>
  <c r="H42" i="4"/>
  <c r="G31" i="4"/>
  <c r="H31" i="4" s="1"/>
  <c r="H34" i="4"/>
  <c r="H27" i="4"/>
  <c r="E45" i="5" l="1"/>
  <c r="G45" i="5"/>
  <c r="H30" i="5"/>
  <c r="H41" i="5" s="1"/>
  <c r="D41" i="5"/>
  <c r="D43" i="5" s="1"/>
  <c r="H43" i="4"/>
  <c r="H45" i="4" s="1"/>
  <c r="H47" i="4" s="1"/>
  <c r="G45" i="4"/>
  <c r="G46" i="4" s="1"/>
  <c r="D45" i="4"/>
  <c r="D46" i="4" s="1"/>
  <c r="F47" i="4"/>
  <c r="E47" i="4"/>
  <c r="D44" i="5" l="1"/>
  <c r="H44" i="5" s="1"/>
  <c r="H43" i="5"/>
  <c r="H45" i="5" s="1"/>
  <c r="H46" i="4"/>
  <c r="D47" i="4"/>
  <c r="G47" i="4"/>
  <c r="D45" i="5" l="1"/>
</calcChain>
</file>

<file path=xl/sharedStrings.xml><?xml version="1.0" encoding="utf-8"?>
<sst xmlns="http://schemas.openxmlformats.org/spreadsheetml/2006/main" count="96" uniqueCount="47">
  <si>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</si>
  <si>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</si>
  <si>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</si>
  <si>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</si>
  <si>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</si>
  <si>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Форма № 1</t>
  </si>
  <si>
    <t>СВОДНЫЙ СМЕТНЫЙ РАСЧЕТ СТОИМОСТИ СТРОИТЕЛЬСТВА</t>
  </si>
  <si>
    <t xml:space="preserve">Заказчик </t>
  </si>
  <si>
    <t>(наименование организации)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</si>
  <si>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</si>
  <si>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</si>
  <si>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</si>
  <si>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</si>
  <si>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В том числе возвратных сумм  тыс. руб.</t>
  </si>
  <si>
    <t>Сметная стоимость, тыс. руб.</t>
  </si>
  <si>
    <t>Общая сметная стоимость, тыс. руб.</t>
  </si>
  <si>
    <t>Глава 2. Основные объекты строительства</t>
  </si>
  <si>
    <t>ЛС</t>
  </si>
  <si>
    <t>Итого по Главе 2. "Основные объекты строительства"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</si>
  <si>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</si>
  <si>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</si>
  <si>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</si>
  <si>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</si>
  <si>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</si>
  <si>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</si>
  <si>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</si>
  <si>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</si>
  <si>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</si>
  <si>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</si>
  <si>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 xml:space="preserve">АО "ЛОЭСК" </t>
  </si>
  <si>
    <t>РТН</t>
  </si>
  <si>
    <t>"Утвержден" «    »________________2022 г.</t>
  </si>
  <si>
    <t>«    »________________2022 г.</t>
  </si>
  <si>
    <t xml:space="preserve">Составлена в ценах по состоянию на </t>
  </si>
  <si>
    <t>Топосьемка</t>
  </si>
  <si>
    <t>КИС</t>
  </si>
  <si>
    <t>Вынос в натуру</t>
  </si>
  <si>
    <t xml:space="preserve">Постановление </t>
  </si>
  <si>
    <t>Схема размещения</t>
  </si>
  <si>
    <t xml:space="preserve"> Стр-во 2КЛ-0.4 кВ от РП-11 до ГРЩ-0.4 кВ объекта заявителя в г. Гатчина ЛО (20-1-06-1-08-03-0-1171)</t>
  </si>
  <si>
    <t>пусконаладочные работы ' Стр-во 2КЛ-0.4 кВ от РП-11 до ГРЩ-0.4 кВ объекта заявителя в г. Гатчина ЛО (20-1-06-1-08-03-0-1171)</t>
  </si>
  <si>
    <t>проект' Стр-во 2КЛ-0.4 кВ от РП-11 до ГРЩ-0.4 кВ объекта заявителя в г. Гатчина ЛО (20-1-06-1-08-03-0-1171)</t>
  </si>
  <si>
    <t>проект ' Стр-во 2КЛ-0.4 кВ от РП-11 до ГРЩ-0.4 кВ объекта заявителя в г. Гатчина ЛО (20-1-06-1-08-03-0-1171)</t>
  </si>
  <si>
    <t>Сводный сметный расчет в сумме  633,7   тыс. руб.</t>
  </si>
  <si>
    <t>Сводный сметный расчет в сумме 3948,77    тыс. руб.</t>
  </si>
  <si>
    <t>приказ АО "ЛОЭСК" №550а о/д от 29.12.2021</t>
  </si>
  <si>
    <t>Затраты заказчика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</si>
</sst>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5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4" xfId="0" applyNumberFormat="1" applyFont="1" applyBorder="1" applyAlignment="1">
      <alignment horizontal="left" vertical="top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right" vertical="top"/>
    </xf>
    <xf numFmtId="0" fontId="1" fillId="0" borderId="4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left" vertical="top"/>
    </xf>
    <xf numFmtId="2" fontId="1" fillId="0" borderId="2" xfId="0" applyNumberFormat="1" applyFont="1" applyBorder="1" applyAlignment="1">
      <alignment horizontal="right" vertical="top" wrapText="1"/>
    </xf>
    <xf numFmtId="164" fontId="1" fillId="0" borderId="2" xfId="0" applyNumberFormat="1" applyFont="1" applyBorder="1" applyAlignment="1">
      <alignment horizontal="right" vertical="top" wrapText="1"/>
    </xf>
    <xf numFmtId="49" fontId="1" fillId="0" borderId="2" xfId="0" quotePrefix="1" applyNumberFormat="1" applyFont="1" applyBorder="1" applyAlignment="1">
      <alignment horizontal="left" vertical="top" wrapText="1"/>
    </xf>
    <xf numFmtId="4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/>
    </xf>
    <xf numFmtId="0" fontId="1" fillId="0" borderId="0" xfId="0" applyFont="1" applyBorder="1" applyAlignment="1">
      <alignment horizontal="right" vertical="top" wrapText="1"/>
    </xf>
    <xf numFmtId="0" fontId="1" fillId="0" borderId="0" xfId="0" applyFont="1" applyBorder="1" applyAlignment="1">
      <alignment horizontal="right" vertical="top"/>
    </xf>
    <xf numFmtId="0" fontId="1" fillId="0" borderId="0" xfId="0" applyFont="1" applyBorder="1"/>
    <xf numFmtId="164" fontId="1" fillId="0" borderId="0" xfId="0" applyNumberFormat="1" applyFont="1" applyBorder="1" applyAlignment="1">
      <alignment horizontal="right" vertical="top" wrapText="1"/>
    </xf>
    <xf numFmtId="2" fontId="1" fillId="0" borderId="0" xfId="0" applyNumberFormat="1" applyFont="1"/>
    <xf numFmtId="49" fontId="2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49" fontId="1" fillId="0" borderId="1" xfId="0" quotePrefix="1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topLeftCell="A31" workbookViewId="0">
      <selection activeCell="C39" sqref="C39"/>
    </sheetView>
  </sheetViews>
  <sheetFormatPr defaultColWidth="9.140625" defaultRowHeight="12.75" x14ac:dyDescent="0.2"/>
  <cols>
    <col min="1" max="1" width="5" style="1" customWidth="1"/>
    <col min="2" max="2" width="19.28515625" style="2" customWidth="1"/>
    <col min="3" max="3" width="51.28515625" style="2" customWidth="1"/>
    <col min="4" max="4" width="13.140625" style="12" customWidth="1"/>
    <col min="5" max="5" width="13" style="12" customWidth="1"/>
    <col min="6" max="6" width="13.42578125" style="12" customWidth="1"/>
    <col min="7" max="7" width="12.5703125" style="12" customWidth="1"/>
    <col min="8" max="8" width="13.85546875" style="12" customWidth="1"/>
    <col min="9" max="16384" width="9.140625" style="5"/>
  </cols>
  <sheetData>
    <row r="1" spans="2:8" x14ac:dyDescent="0.2">
      <c r="D1" s="3"/>
      <c r="E1" s="3"/>
      <c r="F1" s="3"/>
      <c r="G1" s="3"/>
      <c r="H1" s="4" t="s">
        <v>5</v>
      </c>
    </row>
    <row r="2" spans="2:8" x14ac:dyDescent="0.2">
      <c r="B2" s="2" t="s">
        <v>7</v>
      </c>
      <c r="C2" s="37" t="s">
        <v>29</v>
      </c>
      <c r="D2" s="37"/>
      <c r="E2" s="37"/>
      <c r="F2" s="37"/>
      <c r="G2" s="37"/>
      <c r="H2" s="3"/>
    </row>
    <row r="3" spans="2:8" x14ac:dyDescent="0.2">
      <c r="C3" s="6"/>
      <c r="D3" s="7" t="s">
        <v>8</v>
      </c>
      <c r="E3" s="8"/>
      <c r="F3" s="9"/>
      <c r="G3" s="9"/>
      <c r="H3" s="3"/>
    </row>
    <row r="4" spans="2:8" x14ac:dyDescent="0.2">
      <c r="B4" s="2" t="s">
        <v>31</v>
      </c>
      <c r="C4" s="10"/>
      <c r="D4" s="3"/>
      <c r="E4" s="11"/>
      <c r="F4" s="3"/>
      <c r="G4" s="3"/>
      <c r="H4" s="3"/>
    </row>
    <row r="5" spans="2:8" x14ac:dyDescent="0.2">
      <c r="D5" s="3"/>
      <c r="E5" s="11"/>
      <c r="F5" s="3"/>
      <c r="G5" s="3"/>
      <c r="H5" s="3"/>
    </row>
    <row r="6" spans="2:8" x14ac:dyDescent="0.2">
      <c r="B6" s="2" t="s">
        <v>44</v>
      </c>
      <c r="D6" s="3"/>
      <c r="E6" s="11"/>
      <c r="F6" s="3"/>
      <c r="G6" s="3"/>
      <c r="H6" s="3"/>
    </row>
    <row r="7" spans="2:8" x14ac:dyDescent="0.2">
      <c r="B7" s="2" t="s">
        <v>13</v>
      </c>
      <c r="D7" s="3"/>
      <c r="E7" s="3"/>
      <c r="F7" s="3"/>
      <c r="G7" s="3"/>
      <c r="H7" s="3"/>
    </row>
    <row r="8" spans="2:8" ht="28.5" customHeight="1" x14ac:dyDescent="0.2">
      <c r="C8" s="38" t="s">
        <v>39</v>
      </c>
      <c r="D8" s="39"/>
      <c r="E8" s="39"/>
      <c r="F8" s="39"/>
      <c r="G8" s="39"/>
      <c r="H8" s="3"/>
    </row>
    <row r="9" spans="2:8" x14ac:dyDescent="0.2">
      <c r="D9" s="11" t="s">
        <v>9</v>
      </c>
      <c r="F9" s="3"/>
      <c r="G9" s="3"/>
      <c r="H9" s="3"/>
    </row>
    <row r="10" spans="2:8" x14ac:dyDescent="0.2">
      <c r="D10" s="3"/>
      <c r="E10" s="11"/>
      <c r="F10" s="3"/>
      <c r="G10" s="3"/>
      <c r="H10" s="3"/>
    </row>
    <row r="11" spans="2:8" x14ac:dyDescent="0.2">
      <c r="B11" s="2" t="s">
        <v>32</v>
      </c>
      <c r="H11" s="3"/>
    </row>
    <row r="12" spans="2:8" x14ac:dyDescent="0.2">
      <c r="G12" s="3"/>
      <c r="H12" s="3"/>
    </row>
    <row r="13" spans="2:8" x14ac:dyDescent="0.2">
      <c r="D13" s="13" t="s">
        <v>6</v>
      </c>
      <c r="F13" s="3"/>
      <c r="G13" s="3"/>
      <c r="H13" s="3"/>
    </row>
    <row r="14" spans="2:8" x14ac:dyDescent="0.2">
      <c r="D14" s="14"/>
      <c r="F14" s="3"/>
      <c r="G14" s="3"/>
      <c r="H14" s="3"/>
    </row>
    <row r="15" spans="2:8" x14ac:dyDescent="0.2">
      <c r="C15" s="40" t="s">
        <v>39</v>
      </c>
      <c r="D15" s="37"/>
      <c r="E15" s="37"/>
      <c r="F15" s="37"/>
      <c r="G15" s="37"/>
      <c r="H15" s="3"/>
    </row>
    <row r="16" spans="2:8" x14ac:dyDescent="0.2">
      <c r="D16" s="15" t="s">
        <v>0</v>
      </c>
      <c r="F16" s="3"/>
      <c r="G16" s="3"/>
      <c r="H16" s="3"/>
    </row>
    <row r="17" spans="1:16" x14ac:dyDescent="0.2">
      <c r="H17" s="3"/>
    </row>
    <row r="18" spans="1:16" x14ac:dyDescent="0.2">
      <c r="B18" s="2" t="s">
        <v>33</v>
      </c>
      <c r="D18" s="14"/>
      <c r="E18" s="3"/>
      <c r="F18" s="3"/>
      <c r="G18" s="3"/>
      <c r="H18" s="3"/>
    </row>
    <row r="19" spans="1:16" ht="12.75" customHeight="1" x14ac:dyDescent="0.2">
      <c r="A19" s="41" t="s">
        <v>1</v>
      </c>
      <c r="B19" s="42" t="s">
        <v>10</v>
      </c>
      <c r="C19" s="42" t="s">
        <v>11</v>
      </c>
      <c r="D19" s="43" t="s">
        <v>14</v>
      </c>
      <c r="E19" s="43"/>
      <c r="F19" s="43"/>
      <c r="G19" s="43"/>
      <c r="H19" s="41" t="s">
        <v>15</v>
      </c>
    </row>
    <row r="20" spans="1:16" x14ac:dyDescent="0.2">
      <c r="A20" s="41"/>
      <c r="B20" s="42"/>
      <c r="C20" s="42"/>
      <c r="D20" s="41" t="s">
        <v>12</v>
      </c>
      <c r="E20" s="41" t="s">
        <v>2</v>
      </c>
      <c r="F20" s="41" t="s">
        <v>3</v>
      </c>
      <c r="G20" s="41" t="s">
        <v>4</v>
      </c>
      <c r="H20" s="41"/>
    </row>
    <row r="21" spans="1:16" x14ac:dyDescent="0.2">
      <c r="A21" s="41"/>
      <c r="B21" s="42"/>
      <c r="C21" s="42"/>
      <c r="D21" s="41"/>
      <c r="E21" s="41"/>
      <c r="F21" s="41"/>
      <c r="G21" s="41"/>
      <c r="H21" s="41"/>
    </row>
    <row r="22" spans="1:16" x14ac:dyDescent="0.2">
      <c r="A22" s="41"/>
      <c r="B22" s="42"/>
      <c r="C22" s="42"/>
      <c r="D22" s="41"/>
      <c r="E22" s="41"/>
      <c r="F22" s="41"/>
      <c r="G22" s="41"/>
      <c r="H22" s="41"/>
    </row>
    <row r="23" spans="1:16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16" x14ac:dyDescent="0.2">
      <c r="A24" s="35" t="s">
        <v>16</v>
      </c>
      <c r="B24" s="36"/>
      <c r="C24" s="36"/>
      <c r="D24" s="36"/>
      <c r="E24" s="36"/>
      <c r="F24" s="36"/>
      <c r="G24" s="36"/>
      <c r="H24" s="36"/>
    </row>
    <row r="25" spans="1:16" ht="25.5" x14ac:dyDescent="0.2">
      <c r="A25" s="18">
        <v>1</v>
      </c>
      <c r="B25" s="19" t="s">
        <v>17</v>
      </c>
      <c r="C25" s="25" t="s">
        <v>39</v>
      </c>
      <c r="D25" s="26">
        <f>1625.7365+609.90363+80.64947</f>
        <v>2316.2895999999996</v>
      </c>
      <c r="E25" s="26">
        <f>198.06087+285.86616</f>
        <v>483.92702999999995</v>
      </c>
      <c r="F25" s="27"/>
      <c r="G25" s="27"/>
      <c r="H25" s="26">
        <f>D25+E25</f>
        <v>2800.2166299999994</v>
      </c>
      <c r="K25" s="28"/>
      <c r="L25" s="28"/>
      <c r="M25" s="29"/>
      <c r="N25" s="29"/>
      <c r="O25" s="28"/>
      <c r="P25" s="30"/>
    </row>
    <row r="26" spans="1:16" x14ac:dyDescent="0.2">
      <c r="A26" s="21"/>
      <c r="B26" s="33" t="s">
        <v>18</v>
      </c>
      <c r="C26" s="34"/>
      <c r="D26" s="26">
        <f>D25</f>
        <v>2316.2895999999996</v>
      </c>
      <c r="E26" s="26">
        <f>E25</f>
        <v>483.92702999999995</v>
      </c>
      <c r="F26" s="27"/>
      <c r="G26" s="27"/>
      <c r="H26" s="26">
        <f>D26+E26</f>
        <v>2800.2166299999994</v>
      </c>
      <c r="K26" s="28"/>
      <c r="L26" s="28"/>
      <c r="M26" s="29"/>
      <c r="N26" s="29"/>
      <c r="O26" s="28"/>
      <c r="P26" s="30"/>
    </row>
    <row r="27" spans="1:16" x14ac:dyDescent="0.2">
      <c r="A27" s="35" t="s">
        <v>19</v>
      </c>
      <c r="B27" s="36"/>
      <c r="C27" s="36"/>
      <c r="D27" s="36"/>
      <c r="E27" s="36"/>
      <c r="F27" s="36"/>
      <c r="G27" s="36"/>
      <c r="H27" s="36"/>
      <c r="K27" s="30"/>
      <c r="L27" s="30"/>
      <c r="M27" s="30"/>
      <c r="N27" s="30"/>
      <c r="O27" s="30"/>
      <c r="P27" s="30"/>
    </row>
    <row r="28" spans="1:16" ht="38.25" x14ac:dyDescent="0.2">
      <c r="A28" s="18">
        <v>2</v>
      </c>
      <c r="B28" s="19" t="s">
        <v>17</v>
      </c>
      <c r="C28" s="19" t="s">
        <v>40</v>
      </c>
      <c r="D28" s="20"/>
      <c r="E28" s="20"/>
      <c r="F28" s="20"/>
      <c r="G28" s="26">
        <v>10.189360000000001</v>
      </c>
      <c r="H28" s="26">
        <v>10.189360000000001</v>
      </c>
      <c r="K28" s="28"/>
      <c r="L28" s="30"/>
      <c r="M28" s="30"/>
      <c r="N28" s="30"/>
      <c r="O28" s="30"/>
      <c r="P28" s="30"/>
    </row>
    <row r="29" spans="1:16" x14ac:dyDescent="0.2">
      <c r="A29" s="21"/>
      <c r="B29" s="33" t="s">
        <v>20</v>
      </c>
      <c r="C29" s="34"/>
      <c r="D29" s="20"/>
      <c r="E29" s="20"/>
      <c r="F29" s="20"/>
      <c r="G29" s="26">
        <f>G28</f>
        <v>10.189360000000001</v>
      </c>
      <c r="H29" s="26">
        <f>G29</f>
        <v>10.189360000000001</v>
      </c>
    </row>
    <row r="30" spans="1:16" x14ac:dyDescent="0.2">
      <c r="A30" s="21"/>
      <c r="B30" s="33" t="s">
        <v>21</v>
      </c>
      <c r="C30" s="34"/>
      <c r="D30" s="26">
        <f>D26</f>
        <v>2316.2895999999996</v>
      </c>
      <c r="E30" s="26">
        <f>E26</f>
        <v>483.92702999999995</v>
      </c>
      <c r="F30" s="26">
        <f t="shared" ref="F30" si="0">F26</f>
        <v>0</v>
      </c>
      <c r="G30" s="26">
        <f>G29</f>
        <v>10.189360000000001</v>
      </c>
      <c r="H30" s="26">
        <f>D30+E30+F30+G30</f>
        <v>2810.4059899999993</v>
      </c>
    </row>
    <row r="31" spans="1:16" x14ac:dyDescent="0.2">
      <c r="A31" s="35" t="s">
        <v>22</v>
      </c>
      <c r="B31" s="36"/>
      <c r="C31" s="36"/>
      <c r="D31" s="36"/>
      <c r="E31" s="36"/>
      <c r="F31" s="36"/>
      <c r="G31" s="36"/>
      <c r="H31" s="36"/>
    </row>
    <row r="32" spans="1:16" ht="25.5" x14ac:dyDescent="0.2">
      <c r="A32" s="18">
        <v>3</v>
      </c>
      <c r="B32" s="22"/>
      <c r="C32" s="19" t="s">
        <v>41</v>
      </c>
      <c r="D32" s="20"/>
      <c r="E32" s="20"/>
      <c r="F32" s="20"/>
      <c r="G32" s="26">
        <v>201.61206999999999</v>
      </c>
      <c r="H32" s="26">
        <f t="shared" ref="H32:H39" si="1">G32</f>
        <v>201.61206999999999</v>
      </c>
      <c r="J32" s="28"/>
      <c r="K32" s="28"/>
    </row>
    <row r="33" spans="1:11" x14ac:dyDescent="0.2">
      <c r="A33" s="18">
        <v>4</v>
      </c>
      <c r="B33" s="22"/>
      <c r="C33" s="19" t="s">
        <v>38</v>
      </c>
      <c r="D33" s="20"/>
      <c r="E33" s="20"/>
      <c r="F33" s="20"/>
      <c r="G33" s="23">
        <v>17</v>
      </c>
      <c r="H33" s="23">
        <f t="shared" si="1"/>
        <v>17</v>
      </c>
      <c r="J33" s="31"/>
      <c r="K33" s="31"/>
    </row>
    <row r="34" spans="1:11" x14ac:dyDescent="0.2">
      <c r="A34" s="18">
        <v>5</v>
      </c>
      <c r="B34" s="22"/>
      <c r="C34" s="19" t="s">
        <v>34</v>
      </c>
      <c r="D34" s="20"/>
      <c r="E34" s="20"/>
      <c r="F34" s="20"/>
      <c r="G34" s="23">
        <v>32.299999999999997</v>
      </c>
      <c r="H34" s="23">
        <f t="shared" si="1"/>
        <v>32.299999999999997</v>
      </c>
    </row>
    <row r="35" spans="1:11" x14ac:dyDescent="0.2">
      <c r="A35" s="18">
        <v>6</v>
      </c>
      <c r="B35" s="22"/>
      <c r="C35" s="19" t="s">
        <v>35</v>
      </c>
      <c r="D35" s="20"/>
      <c r="E35" s="20"/>
      <c r="F35" s="20"/>
      <c r="G35" s="23">
        <v>29.75</v>
      </c>
      <c r="H35" s="23">
        <f t="shared" si="1"/>
        <v>29.75</v>
      </c>
    </row>
    <row r="36" spans="1:11" x14ac:dyDescent="0.2">
      <c r="A36" s="18">
        <v>7</v>
      </c>
      <c r="B36" s="22"/>
      <c r="C36" s="19" t="s">
        <v>36</v>
      </c>
      <c r="D36" s="20"/>
      <c r="E36" s="20"/>
      <c r="F36" s="20"/>
      <c r="G36" s="23">
        <v>12.75</v>
      </c>
      <c r="H36" s="23">
        <f t="shared" si="1"/>
        <v>12.75</v>
      </c>
    </row>
    <row r="37" spans="1:11" x14ac:dyDescent="0.2">
      <c r="A37" s="18">
        <v>8</v>
      </c>
      <c r="B37" s="22"/>
      <c r="C37" s="19" t="s">
        <v>37</v>
      </c>
      <c r="D37" s="20"/>
      <c r="E37" s="20"/>
      <c r="F37" s="20"/>
      <c r="G37" s="23">
        <v>8.5</v>
      </c>
      <c r="H37" s="23">
        <f t="shared" si="1"/>
        <v>8.5</v>
      </c>
    </row>
    <row r="38" spans="1:11" x14ac:dyDescent="0.2">
      <c r="A38" s="18">
        <v>9</v>
      </c>
      <c r="B38" s="22"/>
      <c r="C38" s="19" t="s">
        <v>30</v>
      </c>
      <c r="D38" s="20"/>
      <c r="E38" s="20"/>
      <c r="F38" s="20"/>
      <c r="G38" s="23">
        <v>25</v>
      </c>
      <c r="H38" s="23">
        <f t="shared" si="1"/>
        <v>25</v>
      </c>
    </row>
    <row r="39" spans="1:11" x14ac:dyDescent="0.2">
      <c r="A39" s="18">
        <v>10</v>
      </c>
      <c r="B39" s="22" t="s">
        <v>45</v>
      </c>
      <c r="C39" s="19" t="s">
        <v>46</v>
      </c>
      <c r="D39" s="20"/>
      <c r="E39" s="20"/>
      <c r="F39" s="20"/>
      <c r="G39" s="23">
        <v>519.85</v>
      </c>
      <c r="H39" s="23">
        <f t="shared" si="1"/>
        <v>519.85</v>
      </c>
    </row>
    <row r="40" spans="1:11" x14ac:dyDescent="0.2">
      <c r="A40" s="21"/>
      <c r="B40" s="33" t="s">
        <v>23</v>
      </c>
      <c r="C40" s="34"/>
      <c r="D40" s="20"/>
      <c r="E40" s="20"/>
      <c r="F40" s="20"/>
      <c r="G40" s="23">
        <f>G32+G33+G34+G35+G36+G37+G38+G39</f>
        <v>846.76206999999999</v>
      </c>
      <c r="H40" s="23">
        <f t="shared" ref="H40" si="2">G40</f>
        <v>846.76206999999999</v>
      </c>
    </row>
    <row r="41" spans="1:11" x14ac:dyDescent="0.2">
      <c r="A41" s="21"/>
      <c r="B41" s="33" t="s">
        <v>24</v>
      </c>
      <c r="C41" s="34"/>
      <c r="D41" s="26">
        <f>D30</f>
        <v>2316.2895999999996</v>
      </c>
      <c r="E41" s="26">
        <f>E30</f>
        <v>483.92702999999995</v>
      </c>
      <c r="F41" s="20">
        <f>F30</f>
        <v>0</v>
      </c>
      <c r="G41" s="23">
        <f>G40+G30</f>
        <v>856.95142999999996</v>
      </c>
      <c r="H41" s="23">
        <f>H30+H40</f>
        <v>3657.1680599999991</v>
      </c>
    </row>
    <row r="42" spans="1:11" x14ac:dyDescent="0.2">
      <c r="A42" s="35" t="s">
        <v>25</v>
      </c>
      <c r="B42" s="36"/>
      <c r="C42" s="36"/>
      <c r="D42" s="36"/>
      <c r="E42" s="36"/>
      <c r="F42" s="36"/>
      <c r="G42" s="36"/>
      <c r="H42" s="36"/>
    </row>
    <row r="43" spans="1:11" x14ac:dyDescent="0.2">
      <c r="A43" s="18">
        <v>11</v>
      </c>
      <c r="B43" s="22"/>
      <c r="C43" s="19" t="s">
        <v>26</v>
      </c>
      <c r="D43" s="26">
        <f>D41*0.2</f>
        <v>463.25791999999996</v>
      </c>
      <c r="E43" s="26">
        <f>E41*0.2</f>
        <v>96.785405999999995</v>
      </c>
      <c r="F43" s="26">
        <f t="shared" ref="F43" si="3">F41/100*20</f>
        <v>0</v>
      </c>
      <c r="G43" s="26">
        <f>G41*0.2</f>
        <v>171.390286</v>
      </c>
      <c r="H43" s="26">
        <f>H41/100*20</f>
        <v>731.43361199999981</v>
      </c>
    </row>
    <row r="44" spans="1:11" x14ac:dyDescent="0.2">
      <c r="A44" s="21"/>
      <c r="B44" s="33" t="s">
        <v>27</v>
      </c>
      <c r="C44" s="34"/>
      <c r="D44" s="26">
        <f>D43</f>
        <v>463.25791999999996</v>
      </c>
      <c r="E44" s="26">
        <f>E43</f>
        <v>96.785405999999995</v>
      </c>
      <c r="F44" s="27">
        <f>F43</f>
        <v>0</v>
      </c>
      <c r="G44" s="26">
        <f>G43</f>
        <v>171.390286</v>
      </c>
      <c r="H44" s="26">
        <f>D44+E44+F44+G44</f>
        <v>731.43361200000004</v>
      </c>
    </row>
    <row r="45" spans="1:11" x14ac:dyDescent="0.2">
      <c r="A45" s="21"/>
      <c r="B45" s="33" t="s">
        <v>28</v>
      </c>
      <c r="C45" s="34"/>
      <c r="D45" s="26">
        <f>D41+D43</f>
        <v>2779.5475199999996</v>
      </c>
      <c r="E45" s="26">
        <f>E41+E43</f>
        <v>580.71243599999991</v>
      </c>
      <c r="F45" s="26">
        <f t="shared" ref="F45" si="4">F41+F43</f>
        <v>0</v>
      </c>
      <c r="G45" s="26">
        <f>G41+G43</f>
        <v>1028.3417159999999</v>
      </c>
      <c r="H45" s="26">
        <f>H41+H43</f>
        <v>4388.6016719999989</v>
      </c>
      <c r="K45" s="32"/>
    </row>
  </sheetData>
  <mergeCells count="23"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B41:C41"/>
    <mergeCell ref="A42:H42"/>
    <mergeCell ref="B44:C44"/>
    <mergeCell ref="B45:C45"/>
    <mergeCell ref="B26:C26"/>
    <mergeCell ref="A27:H27"/>
    <mergeCell ref="B29:C29"/>
    <mergeCell ref="B30:C30"/>
    <mergeCell ref="A31:H31"/>
    <mergeCell ref="B40:C4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tabSelected="1" topLeftCell="A20" zoomScale="85" zoomScaleNormal="85" workbookViewId="0">
      <selection activeCell="C41" sqref="C41"/>
    </sheetView>
  </sheetViews>
  <sheetFormatPr defaultColWidth="9.140625" defaultRowHeight="12.75" x14ac:dyDescent="0.2"/>
  <cols>
    <col min="1" max="1" width="5" style="1" customWidth="1"/>
    <col min="2" max="2" width="19.28515625" style="2" customWidth="1"/>
    <col min="3" max="3" width="51.28515625" style="2" customWidth="1"/>
    <col min="4" max="4" width="13.140625" style="12" customWidth="1"/>
    <col min="5" max="5" width="13" style="12" customWidth="1"/>
    <col min="6" max="6" width="13.42578125" style="12" customWidth="1"/>
    <col min="7" max="7" width="12.5703125" style="12" customWidth="1"/>
    <col min="8" max="8" width="13.85546875" style="12" customWidth="1"/>
    <col min="9" max="16384" width="9.140625" style="5"/>
  </cols>
  <sheetData>
    <row r="1" spans="2:8" x14ac:dyDescent="0.2">
      <c r="D1" s="3"/>
      <c r="E1" s="3"/>
      <c r="F1" s="3"/>
      <c r="G1" s="3"/>
      <c r="H1" s="4" t="s">
        <v>5</v>
      </c>
    </row>
    <row r="2" spans="2:8" x14ac:dyDescent="0.2">
      <c r="B2" s="2" t="s">
        <v>7</v>
      </c>
      <c r="C2" s="37" t="s">
        <v>29</v>
      </c>
      <c r="D2" s="37"/>
      <c r="E2" s="37"/>
      <c r="F2" s="37"/>
      <c r="G2" s="37"/>
      <c r="H2" s="3"/>
    </row>
    <row r="3" spans="2:8" x14ac:dyDescent="0.2">
      <c r="C3" s="6"/>
      <c r="D3" s="7" t="s">
        <v>8</v>
      </c>
      <c r="E3" s="8"/>
      <c r="F3" s="9"/>
      <c r="G3" s="9"/>
      <c r="H3" s="3"/>
    </row>
    <row r="4" spans="2:8" x14ac:dyDescent="0.2">
      <c r="B4" s="2" t="s">
        <v>31</v>
      </c>
      <c r="C4" s="10"/>
      <c r="D4" s="3"/>
      <c r="E4" s="11"/>
      <c r="F4" s="3"/>
      <c r="G4" s="3"/>
      <c r="H4" s="3"/>
    </row>
    <row r="5" spans="2:8" x14ac:dyDescent="0.2">
      <c r="D5" s="3"/>
      <c r="E5" s="11"/>
      <c r="F5" s="3"/>
      <c r="G5" s="3"/>
      <c r="H5" s="3"/>
    </row>
    <row r="6" spans="2:8" x14ac:dyDescent="0.2">
      <c r="B6" s="2" t="s">
        <v>43</v>
      </c>
      <c r="D6" s="3"/>
      <c r="E6" s="11"/>
      <c r="F6" s="3"/>
      <c r="G6" s="3"/>
      <c r="H6" s="3"/>
    </row>
    <row r="7" spans="2:8" x14ac:dyDescent="0.2">
      <c r="B7" s="2" t="s">
        <v>13</v>
      </c>
      <c r="D7" s="3"/>
      <c r="E7" s="3"/>
      <c r="F7" s="3"/>
      <c r="G7" s="3"/>
      <c r="H7" s="3"/>
    </row>
    <row r="8" spans="2:8" ht="28.5" customHeight="1" x14ac:dyDescent="0.2">
      <c r="C8" s="44" t="s">
        <v>39</v>
      </c>
      <c r="D8" s="39"/>
      <c r="E8" s="39"/>
      <c r="F8" s="39"/>
      <c r="G8" s="39"/>
      <c r="H8" s="3"/>
    </row>
    <row r="9" spans="2:8" x14ac:dyDescent="0.2">
      <c r="D9" s="11" t="s">
        <v>9</v>
      </c>
      <c r="F9" s="3"/>
      <c r="G9" s="3"/>
      <c r="H9" s="3"/>
    </row>
    <row r="10" spans="2:8" x14ac:dyDescent="0.2">
      <c r="D10" s="3"/>
      <c r="E10" s="11"/>
      <c r="F10" s="3"/>
      <c r="G10" s="3"/>
      <c r="H10" s="3"/>
    </row>
    <row r="11" spans="2:8" x14ac:dyDescent="0.2">
      <c r="B11" s="2" t="s">
        <v>32</v>
      </c>
      <c r="H11" s="3"/>
    </row>
    <row r="12" spans="2:8" x14ac:dyDescent="0.2">
      <c r="G12" s="3"/>
      <c r="H12" s="3"/>
    </row>
    <row r="13" spans="2:8" x14ac:dyDescent="0.2">
      <c r="D13" s="13" t="s">
        <v>6</v>
      </c>
      <c r="F13" s="3"/>
      <c r="G13" s="3"/>
      <c r="H13" s="3"/>
    </row>
    <row r="14" spans="2:8" x14ac:dyDescent="0.2">
      <c r="D14" s="14"/>
      <c r="F14" s="3"/>
      <c r="G14" s="3"/>
      <c r="H14" s="3"/>
    </row>
    <row r="15" spans="2:8" x14ac:dyDescent="0.2">
      <c r="C15" s="40" t="s">
        <v>39</v>
      </c>
      <c r="D15" s="37"/>
      <c r="E15" s="37"/>
      <c r="F15" s="37"/>
      <c r="G15" s="37"/>
      <c r="H15" s="3"/>
    </row>
    <row r="16" spans="2:8" x14ac:dyDescent="0.2">
      <c r="D16" s="15" t="s">
        <v>0</v>
      </c>
      <c r="F16" s="3"/>
      <c r="G16" s="3"/>
      <c r="H16" s="3"/>
    </row>
    <row r="17" spans="1:15" x14ac:dyDescent="0.2">
      <c r="H17" s="3"/>
    </row>
    <row r="18" spans="1:15" x14ac:dyDescent="0.2">
      <c r="B18" s="2" t="s">
        <v>33</v>
      </c>
      <c r="D18" s="14"/>
      <c r="E18" s="3"/>
      <c r="F18" s="3"/>
      <c r="G18" s="3"/>
      <c r="H18" s="3"/>
    </row>
    <row r="19" spans="1:15" x14ac:dyDescent="0.2">
      <c r="D19" s="14"/>
      <c r="E19" s="3"/>
      <c r="F19" s="3"/>
      <c r="G19" s="3"/>
      <c r="H19" s="3"/>
    </row>
    <row r="20" spans="1:15" x14ac:dyDescent="0.2">
      <c r="D20" s="3"/>
      <c r="E20" s="3"/>
      <c r="F20" s="3"/>
      <c r="G20" s="3"/>
      <c r="H20" s="3"/>
    </row>
    <row r="21" spans="1:15" ht="12.75" customHeight="1" x14ac:dyDescent="0.2">
      <c r="A21" s="41" t="s">
        <v>1</v>
      </c>
      <c r="B21" s="42" t="s">
        <v>10</v>
      </c>
      <c r="C21" s="42" t="s">
        <v>11</v>
      </c>
      <c r="D21" s="43" t="s">
        <v>14</v>
      </c>
      <c r="E21" s="43"/>
      <c r="F21" s="43"/>
      <c r="G21" s="43"/>
      <c r="H21" s="41" t="s">
        <v>15</v>
      </c>
    </row>
    <row r="22" spans="1:15" x14ac:dyDescent="0.2">
      <c r="A22" s="41"/>
      <c r="B22" s="42"/>
      <c r="C22" s="42"/>
      <c r="D22" s="41" t="s">
        <v>12</v>
      </c>
      <c r="E22" s="41" t="s">
        <v>2</v>
      </c>
      <c r="F22" s="41" t="s">
        <v>3</v>
      </c>
      <c r="G22" s="41" t="s">
        <v>4</v>
      </c>
      <c r="H22" s="41"/>
    </row>
    <row r="23" spans="1:15" x14ac:dyDescent="0.2">
      <c r="A23" s="41"/>
      <c r="B23" s="42"/>
      <c r="C23" s="42"/>
      <c r="D23" s="41"/>
      <c r="E23" s="41"/>
      <c r="F23" s="41"/>
      <c r="G23" s="41"/>
      <c r="H23" s="41"/>
    </row>
    <row r="24" spans="1:15" x14ac:dyDescent="0.2">
      <c r="A24" s="41"/>
      <c r="B24" s="42"/>
      <c r="C24" s="42"/>
      <c r="D24" s="41"/>
      <c r="E24" s="41"/>
      <c r="F24" s="41"/>
      <c r="G24" s="41"/>
      <c r="H24" s="41"/>
    </row>
    <row r="25" spans="1:15" x14ac:dyDescent="0.2">
      <c r="A25" s="16">
        <v>1</v>
      </c>
      <c r="B25" s="17">
        <v>2</v>
      </c>
      <c r="C25" s="17">
        <v>3</v>
      </c>
      <c r="D25" s="16">
        <v>4</v>
      </c>
      <c r="E25" s="16">
        <v>5</v>
      </c>
      <c r="F25" s="16">
        <v>6</v>
      </c>
      <c r="G25" s="16">
        <v>7</v>
      </c>
      <c r="H25" s="16">
        <v>8</v>
      </c>
    </row>
    <row r="26" spans="1:15" x14ac:dyDescent="0.2">
      <c r="A26" s="35" t="s">
        <v>16</v>
      </c>
      <c r="B26" s="36"/>
      <c r="C26" s="36"/>
      <c r="D26" s="36"/>
      <c r="E26" s="36"/>
      <c r="F26" s="36"/>
      <c r="G26" s="36"/>
      <c r="H26" s="36"/>
    </row>
    <row r="27" spans="1:15" ht="25.5" x14ac:dyDescent="0.2">
      <c r="A27" s="18">
        <v>1</v>
      </c>
      <c r="B27" s="19" t="s">
        <v>17</v>
      </c>
      <c r="C27" s="25" t="s">
        <v>39</v>
      </c>
      <c r="D27" s="26">
        <v>369.54928999999998</v>
      </c>
      <c r="E27" s="26">
        <f>(32.326907+49.20398)</f>
        <v>81.530887000000007</v>
      </c>
      <c r="F27" s="27"/>
      <c r="G27" s="27"/>
      <c r="H27" s="26">
        <f>D27+E27</f>
        <v>451.08017699999999</v>
      </c>
      <c r="J27" s="24"/>
      <c r="K27" s="28"/>
      <c r="L27" s="29"/>
      <c r="M27" s="29"/>
      <c r="N27" s="28"/>
      <c r="O27" s="30"/>
    </row>
    <row r="28" spans="1:15" x14ac:dyDescent="0.2">
      <c r="A28" s="21"/>
      <c r="B28" s="33" t="s">
        <v>18</v>
      </c>
      <c r="C28" s="34"/>
      <c r="D28" s="26">
        <f>D27</f>
        <v>369.54928999999998</v>
      </c>
      <c r="E28" s="26">
        <f>E27</f>
        <v>81.530887000000007</v>
      </c>
      <c r="F28" s="27"/>
      <c r="G28" s="27"/>
      <c r="H28" s="26">
        <f>D28+E28</f>
        <v>451.08017699999999</v>
      </c>
      <c r="J28" s="31"/>
      <c r="K28" s="28"/>
      <c r="L28" s="29"/>
      <c r="M28" s="29"/>
      <c r="N28" s="28"/>
      <c r="O28" s="30"/>
    </row>
    <row r="29" spans="1:15" ht="12.75" customHeight="1" x14ac:dyDescent="0.2">
      <c r="A29" s="35" t="s">
        <v>19</v>
      </c>
      <c r="B29" s="36"/>
      <c r="C29" s="36"/>
      <c r="D29" s="36"/>
      <c r="E29" s="36"/>
      <c r="F29" s="36"/>
      <c r="G29" s="36"/>
      <c r="H29" s="36"/>
    </row>
    <row r="30" spans="1:15" ht="25.5" customHeight="1" x14ac:dyDescent="0.2">
      <c r="A30" s="18">
        <v>2</v>
      </c>
      <c r="B30" s="19" t="s">
        <v>17</v>
      </c>
      <c r="C30" s="19" t="s">
        <v>40</v>
      </c>
      <c r="D30" s="20"/>
      <c r="E30" s="20"/>
      <c r="F30" s="20"/>
      <c r="G30" s="26">
        <f>10.18936/5.57</f>
        <v>1.8293285457809696</v>
      </c>
      <c r="H30" s="26">
        <f>G30</f>
        <v>1.8293285457809696</v>
      </c>
    </row>
    <row r="31" spans="1:15" x14ac:dyDescent="0.2">
      <c r="A31" s="21"/>
      <c r="B31" s="33" t="s">
        <v>20</v>
      </c>
      <c r="C31" s="34"/>
      <c r="D31" s="20"/>
      <c r="E31" s="20"/>
      <c r="F31" s="20"/>
      <c r="G31" s="26">
        <f>G30</f>
        <v>1.8293285457809696</v>
      </c>
      <c r="H31" s="26">
        <f>G31</f>
        <v>1.8293285457809696</v>
      </c>
    </row>
    <row r="32" spans="1:15" ht="12.75" customHeight="1" x14ac:dyDescent="0.2">
      <c r="A32" s="21"/>
      <c r="B32" s="33" t="s">
        <v>21</v>
      </c>
      <c r="C32" s="34"/>
      <c r="D32" s="26">
        <f>D28</f>
        <v>369.54928999999998</v>
      </c>
      <c r="E32" s="26">
        <f>E28</f>
        <v>81.530887000000007</v>
      </c>
      <c r="F32" s="26">
        <f t="shared" ref="F32" si="0">F28</f>
        <v>0</v>
      </c>
      <c r="G32" s="26">
        <f>G31</f>
        <v>1.8293285457809696</v>
      </c>
      <c r="H32" s="26">
        <f>H28+H31</f>
        <v>452.90950554578097</v>
      </c>
    </row>
    <row r="33" spans="1:8" x14ac:dyDescent="0.2">
      <c r="A33" s="35" t="s">
        <v>22</v>
      </c>
      <c r="B33" s="36"/>
      <c r="C33" s="36"/>
      <c r="D33" s="36"/>
      <c r="E33" s="36"/>
      <c r="F33" s="36"/>
      <c r="G33" s="36"/>
      <c r="H33" s="36"/>
    </row>
    <row r="34" spans="1:8" ht="25.5" x14ac:dyDescent="0.2">
      <c r="A34" s="18">
        <v>3</v>
      </c>
      <c r="B34" s="22"/>
      <c r="C34" s="19" t="s">
        <v>42</v>
      </c>
      <c r="D34" s="20"/>
      <c r="E34" s="20"/>
      <c r="F34" s="20"/>
      <c r="G34" s="26">
        <v>40.811999999999998</v>
      </c>
      <c r="H34" s="26">
        <f>G34</f>
        <v>40.811999999999998</v>
      </c>
    </row>
    <row r="35" spans="1:8" x14ac:dyDescent="0.2">
      <c r="A35" s="18">
        <v>4</v>
      </c>
      <c r="B35" s="22"/>
      <c r="C35" s="19" t="s">
        <v>38</v>
      </c>
      <c r="D35" s="20"/>
      <c r="E35" s="20"/>
      <c r="F35" s="20"/>
      <c r="G35" s="23">
        <v>3.4409999999999998</v>
      </c>
      <c r="H35" s="23">
        <f>G35</f>
        <v>3.4409999999999998</v>
      </c>
    </row>
    <row r="36" spans="1:8" x14ac:dyDescent="0.2">
      <c r="A36" s="18">
        <v>5</v>
      </c>
      <c r="B36" s="22"/>
      <c r="C36" s="19" t="s">
        <v>34</v>
      </c>
      <c r="D36" s="20"/>
      <c r="E36" s="20"/>
      <c r="F36" s="20"/>
      <c r="G36" s="23">
        <v>6.5380000000000003</v>
      </c>
      <c r="H36" s="23">
        <f>G36</f>
        <v>6.5380000000000003</v>
      </c>
    </row>
    <row r="37" spans="1:8" x14ac:dyDescent="0.2">
      <c r="A37" s="18">
        <v>6</v>
      </c>
      <c r="B37" s="22"/>
      <c r="C37" s="19" t="s">
        <v>35</v>
      </c>
      <c r="D37" s="20"/>
      <c r="E37" s="20"/>
      <c r="F37" s="20"/>
      <c r="G37" s="23">
        <v>6.0220000000000002</v>
      </c>
      <c r="H37" s="23">
        <f>G37</f>
        <v>6.0220000000000002</v>
      </c>
    </row>
    <row r="38" spans="1:8" x14ac:dyDescent="0.2">
      <c r="A38" s="18">
        <v>7</v>
      </c>
      <c r="B38" s="22"/>
      <c r="C38" s="19" t="s">
        <v>36</v>
      </c>
      <c r="D38" s="20"/>
      <c r="E38" s="20"/>
      <c r="F38" s="20"/>
      <c r="G38" s="23">
        <v>2.581</v>
      </c>
      <c r="H38" s="23">
        <f>G38</f>
        <v>2.581</v>
      </c>
    </row>
    <row r="39" spans="1:8" x14ac:dyDescent="0.2">
      <c r="A39" s="18">
        <v>8</v>
      </c>
      <c r="B39" s="22"/>
      <c r="C39" s="19" t="s">
        <v>37</v>
      </c>
      <c r="D39" s="20"/>
      <c r="E39" s="20"/>
      <c r="F39" s="20"/>
      <c r="G39" s="23"/>
      <c r="H39" s="23"/>
    </row>
    <row r="40" spans="1:8" x14ac:dyDescent="0.2">
      <c r="A40" s="18">
        <v>9</v>
      </c>
      <c r="B40" s="22"/>
      <c r="C40" s="19" t="s">
        <v>30</v>
      </c>
      <c r="D40" s="20"/>
      <c r="E40" s="20"/>
      <c r="F40" s="20"/>
      <c r="G40" s="23">
        <f>25/11.3</f>
        <v>2.2123893805309733</v>
      </c>
      <c r="H40" s="23">
        <f>G40</f>
        <v>2.2123893805309733</v>
      </c>
    </row>
    <row r="41" spans="1:8" x14ac:dyDescent="0.2">
      <c r="A41" s="18">
        <v>10</v>
      </c>
      <c r="B41" s="22" t="s">
        <v>45</v>
      </c>
      <c r="C41" s="19" t="s">
        <v>46</v>
      </c>
      <c r="D41" s="20"/>
      <c r="E41" s="20"/>
      <c r="F41" s="20"/>
      <c r="G41" s="23">
        <f>519.85/11.3</f>
        <v>46.004424778761063</v>
      </c>
      <c r="H41" s="23">
        <f>G41</f>
        <v>46.004424778761063</v>
      </c>
    </row>
    <row r="42" spans="1:8" x14ac:dyDescent="0.2">
      <c r="A42" s="21"/>
      <c r="B42" s="33" t="s">
        <v>23</v>
      </c>
      <c r="C42" s="34"/>
      <c r="D42" s="20"/>
      <c r="E42" s="20"/>
      <c r="F42" s="20"/>
      <c r="G42" s="23">
        <f>G41+G40+G39+G38+G37+G36+G35+G34</f>
        <v>107.61081415929203</v>
      </c>
      <c r="H42" s="23">
        <f t="shared" ref="H42" si="1">G42</f>
        <v>107.61081415929203</v>
      </c>
    </row>
    <row r="43" spans="1:8" x14ac:dyDescent="0.2">
      <c r="A43" s="21"/>
      <c r="B43" s="33" t="s">
        <v>24</v>
      </c>
      <c r="C43" s="34"/>
      <c r="D43" s="26">
        <f>D32</f>
        <v>369.54928999999998</v>
      </c>
      <c r="E43" s="26">
        <f>E32</f>
        <v>81.530887000000007</v>
      </c>
      <c r="F43" s="20">
        <f>F32</f>
        <v>0</v>
      </c>
      <c r="G43" s="23">
        <f>G42+G32</f>
        <v>109.440142705073</v>
      </c>
      <c r="H43" s="23">
        <f>H32+H42</f>
        <v>560.52031970507301</v>
      </c>
    </row>
    <row r="44" spans="1:8" x14ac:dyDescent="0.2">
      <c r="A44" s="35" t="s">
        <v>25</v>
      </c>
      <c r="B44" s="36"/>
      <c r="C44" s="36"/>
      <c r="D44" s="36"/>
      <c r="E44" s="36"/>
      <c r="F44" s="36"/>
      <c r="G44" s="36"/>
      <c r="H44" s="36"/>
    </row>
    <row r="45" spans="1:8" x14ac:dyDescent="0.2">
      <c r="A45" s="18">
        <v>11</v>
      </c>
      <c r="B45" s="22"/>
      <c r="C45" s="19" t="s">
        <v>26</v>
      </c>
      <c r="D45" s="26">
        <f>D43/100*20</f>
        <v>73.909857999999986</v>
      </c>
      <c r="E45" s="26">
        <f t="shared" ref="E45:G45" si="2">E43/100*20</f>
        <v>16.306177400000003</v>
      </c>
      <c r="F45" s="26">
        <f t="shared" si="2"/>
        <v>0</v>
      </c>
      <c r="G45" s="26">
        <f t="shared" si="2"/>
        <v>21.888028541014602</v>
      </c>
      <c r="H45" s="26">
        <f>H43/100*20</f>
        <v>112.1040639410146</v>
      </c>
    </row>
    <row r="46" spans="1:8" x14ac:dyDescent="0.2">
      <c r="A46" s="21"/>
      <c r="B46" s="33" t="s">
        <v>27</v>
      </c>
      <c r="C46" s="34"/>
      <c r="D46" s="26">
        <f>D45</f>
        <v>73.909857999999986</v>
      </c>
      <c r="E46" s="26">
        <f>E45</f>
        <v>16.306177400000003</v>
      </c>
      <c r="F46" s="27">
        <f>F45</f>
        <v>0</v>
      </c>
      <c r="G46" s="26">
        <f>G45</f>
        <v>21.888028541014602</v>
      </c>
      <c r="H46" s="26">
        <f>D46+E46+F46+G46</f>
        <v>112.10406394101459</v>
      </c>
    </row>
    <row r="47" spans="1:8" x14ac:dyDescent="0.2">
      <c r="A47" s="21"/>
      <c r="B47" s="33" t="s">
        <v>28</v>
      </c>
      <c r="C47" s="34"/>
      <c r="D47" s="26">
        <f>D43+D45</f>
        <v>443.45914799999997</v>
      </c>
      <c r="E47" s="26">
        <f>E43+E45</f>
        <v>97.837064400000003</v>
      </c>
      <c r="F47" s="26">
        <f t="shared" ref="F47" si="3">F43+F45</f>
        <v>0</v>
      </c>
      <c r="G47" s="26">
        <f>G43+G45</f>
        <v>131.32817124608761</v>
      </c>
      <c r="H47" s="26">
        <f>H43+H45</f>
        <v>672.62438364608761</v>
      </c>
    </row>
  </sheetData>
  <mergeCells count="23">
    <mergeCell ref="A26:H26"/>
    <mergeCell ref="C2:G2"/>
    <mergeCell ref="C8:G8"/>
    <mergeCell ref="C15:G15"/>
    <mergeCell ref="A21:A24"/>
    <mergeCell ref="B21:B24"/>
    <mergeCell ref="C21:C24"/>
    <mergeCell ref="D21:G21"/>
    <mergeCell ref="H21:H24"/>
    <mergeCell ref="D22:D24"/>
    <mergeCell ref="E22:E24"/>
    <mergeCell ref="F22:F24"/>
    <mergeCell ref="G22:G24"/>
    <mergeCell ref="B43:C43"/>
    <mergeCell ref="A44:H44"/>
    <mergeCell ref="B46:C46"/>
    <mergeCell ref="B47:C47"/>
    <mergeCell ref="B28:C28"/>
    <mergeCell ref="A29:H29"/>
    <mergeCell ref="B31:C31"/>
    <mergeCell ref="B32:C32"/>
    <mergeCell ref="A33:H33"/>
    <mergeCell ref="B42:C4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сср тек</vt:lpstr>
      <vt:lpstr>сср баз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Плужник Сергей Алексеевич</cp:lastModifiedBy>
  <cp:lastPrinted>2016-07-14T10:34:54Z</cp:lastPrinted>
  <dcterms:created xsi:type="dcterms:W3CDTF">2002-03-25T05:35:56Z</dcterms:created>
  <dcterms:modified xsi:type="dcterms:W3CDTF">2022-07-18T09:38:46Z</dcterms:modified>
</cp:coreProperties>
</file>