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ИПР\"/>
    </mc:Choice>
  </mc:AlternateContent>
  <xr:revisionPtr revIDLastSave="0" documentId="13_ncr:1_{E340AD87-6027-4149-9D24-0CEE09285CF0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H58" i="2" s="1"/>
  <c r="D38" i="2"/>
  <c r="D39" i="2" s="1"/>
  <c r="E34" i="2"/>
  <c r="E35" i="2" s="1"/>
  <c r="E36" i="2" s="1"/>
  <c r="E40" i="2" s="1"/>
  <c r="D34" i="2"/>
  <c r="G28" i="2"/>
  <c r="H28" i="2" s="1"/>
  <c r="G24" i="2"/>
  <c r="H24" i="2" s="1"/>
  <c r="F59" i="2"/>
  <c r="E59" i="2"/>
  <c r="D59" i="2"/>
  <c r="F55" i="2"/>
  <c r="E55" i="2"/>
  <c r="D55" i="2"/>
  <c r="F50" i="2"/>
  <c r="E50" i="2"/>
  <c r="D50" i="2"/>
  <c r="H48" i="2"/>
  <c r="H47" i="2"/>
  <c r="H46" i="2"/>
  <c r="G43" i="2"/>
  <c r="F43" i="2"/>
  <c r="E43" i="2"/>
  <c r="D43" i="2"/>
  <c r="H42" i="2"/>
  <c r="H43" i="2" s="1"/>
  <c r="G39" i="2"/>
  <c r="F39" i="2"/>
  <c r="F40" i="2" s="1"/>
  <c r="E39" i="2"/>
  <c r="F36" i="2"/>
  <c r="G35" i="2"/>
  <c r="F35" i="2"/>
  <c r="F32" i="2"/>
  <c r="E32" i="2"/>
  <c r="D32" i="2"/>
  <c r="H31" i="2"/>
  <c r="H30" i="2"/>
  <c r="H29" i="2"/>
  <c r="H27" i="2"/>
  <c r="H26" i="2"/>
  <c r="H25" i="2"/>
  <c r="G28" i="1"/>
  <c r="G58" i="1"/>
  <c r="E34" i="1"/>
  <c r="D34" i="1"/>
  <c r="H38" i="2" l="1"/>
  <c r="H39" i="2" s="1"/>
  <c r="H34" i="2"/>
  <c r="H35" i="2" s="1"/>
  <c r="E44" i="2"/>
  <c r="E51" i="2" s="1"/>
  <c r="E56" i="2" s="1"/>
  <c r="E60" i="2" s="1"/>
  <c r="H32" i="2"/>
  <c r="F51" i="2"/>
  <c r="F56" i="2" s="1"/>
  <c r="F60" i="2" s="1"/>
  <c r="F44" i="2"/>
  <c r="D35" i="2"/>
  <c r="D36" i="2" s="1"/>
  <c r="D40" i="2" s="1"/>
  <c r="D44" i="2" s="1"/>
  <c r="G59" i="2"/>
  <c r="H59" i="2" s="1"/>
  <c r="G32" i="2"/>
  <c r="G36" i="2" s="1"/>
  <c r="G40" i="2" s="1"/>
  <c r="G44" i="2" s="1"/>
  <c r="D50" i="1"/>
  <c r="E64" i="2" l="1"/>
  <c r="E62" i="2"/>
  <c r="E63" i="2" s="1"/>
  <c r="H36" i="2"/>
  <c r="H40" i="2" s="1"/>
  <c r="H44" i="2" s="1"/>
  <c r="G53" i="2"/>
  <c r="G54" i="2"/>
  <c r="H54" i="2" s="1"/>
  <c r="F62" i="2"/>
  <c r="F63" i="2" s="1"/>
  <c r="D51" i="2"/>
  <c r="D56" i="2" s="1"/>
  <c r="D60" i="2" s="1"/>
  <c r="E50" i="1"/>
  <c r="F50" i="1"/>
  <c r="G49" i="2" l="1"/>
  <c r="F64" i="2"/>
  <c r="D62" i="2"/>
  <c r="D63" i="2" s="1"/>
  <c r="G55" i="2"/>
  <c r="H55" i="2" s="1"/>
  <c r="H53" i="2"/>
  <c r="D59" i="1"/>
  <c r="D55" i="1"/>
  <c r="D43" i="1"/>
  <c r="D39" i="1"/>
  <c r="D32" i="1"/>
  <c r="E59" i="1"/>
  <c r="F59" i="1"/>
  <c r="G59" i="1"/>
  <c r="H48" i="1"/>
  <c r="H49" i="2" l="1"/>
  <c r="G50" i="2"/>
  <c r="D64" i="2"/>
  <c r="H30" i="1"/>
  <c r="E32" i="1"/>
  <c r="F32" i="1"/>
  <c r="G32" i="1"/>
  <c r="G51" i="2" l="1"/>
  <c r="G56" i="2" s="1"/>
  <c r="G60" i="2" s="1"/>
  <c r="H50" i="2"/>
  <c r="H51" i="2" s="1"/>
  <c r="H56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G64" i="2" l="1"/>
  <c r="H62" i="2"/>
  <c r="H64" i="2" s="1"/>
  <c r="D6" i="2" s="1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55" i="1" l="1"/>
  <c r="H55" i="1" s="1"/>
  <c r="H53" i="1"/>
  <c r="G49" i="1" s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<sst xmlns="http://schemas.openxmlformats.org/spreadsheetml/2006/main" count="166" uniqueCount="68">
  <si>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</si>
  <si>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</si>
  <si>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</si>
  <si>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</si>
  <si>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</si>
  <si>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</si>
  <si>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</si>
  <si>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</si>
  <si>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</si>
  <si>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</si>
  <si>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</si>
  <si>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</si>
  <si>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</si>
  <si>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</si>
  <si>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</si>
  <si>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</si>
  <si>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</si>
  <si>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</si>
  <si>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</si>
  <si>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</si>
  <si>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</si>
  <si>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</si>
  <si>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</si>
  <si>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</si>
  <si>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</si>
  <si>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</si>
  <si>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</si>
  <si>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</si>
  <si>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</si>
  <si>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</si>
  <si>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</si>
  <si>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</si>
  <si>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</si>
  <si>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</si>
  <si>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</si>
  <si>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</si>
  <si>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</si>
  <si>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</si>
  <si>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</si>
  <si>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</si>
  <si>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</si>
  <si>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</si>
  <si>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</si>
  <si>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</si>
  <si>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</si>
  <si>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</si>
  <si>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</si>
  <si>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</si>
  <si>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</si>
  <si>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</si>
  <si>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</si>
  <si>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</si>
  <si>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</si>
  <si>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</si>
  <si>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</si>
  <si>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</si>
  <si>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</si>
  <si>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</si>
  <si>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</si>
  <si>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</si>
  <si>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</si>
  <si>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</si>
  <si>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</si>
  <si>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</si>
  <si>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</si>
  <si>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</si>
  <si>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4 квартала 2023 г.</t>
  </si>
  <si>
    <t>Кириш, РК ТП-50 ( монтаж дренажной системы) в г. Кириши ЛО (инв. № 090000318) (21-1-20-0-01-07-0-0246)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</si>
</sst>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2" xr:uid="{00000000-0005-0000-0000-000030000000}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zoomScale="75" zoomScaleNormal="75" zoomScaleSheetLayoutView="75" workbookViewId="0">
      <selection activeCell="A18" sqref="A18:H6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2272.8668789276426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8" t="s">
        <v>67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66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v>12.7</v>
      </c>
      <c r="H24" s="20">
        <f>G24+F24+E24+D24</f>
        <v>12.7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35/1.2</f>
        <v>29.166666666666668</v>
      </c>
      <c r="H28" s="20">
        <f>G28+F28+E28+D28</f>
        <v>29.166666666666668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41.866666666666667</v>
      </c>
      <c r="H32" s="20">
        <f>H24+H31+H25+H27+H29+H26+H28+H30</f>
        <v>41.866666666666667</v>
      </c>
    </row>
    <row r="33" spans="1:8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25.5" x14ac:dyDescent="0.2">
      <c r="A34" s="18">
        <v>9</v>
      </c>
      <c r="B34" s="19" t="s">
        <v>15</v>
      </c>
      <c r="C34" s="25" t="s">
        <v>67</v>
      </c>
      <c r="D34" s="27">
        <f>1157775.48/1000*0.7</f>
        <v>810.44283599999994</v>
      </c>
      <c r="E34" s="27">
        <f>1157775.48/1000*0.3</f>
        <v>347.33264400000002</v>
      </c>
      <c r="F34" s="21"/>
      <c r="G34" s="21"/>
      <c r="H34" s="20">
        <f>D34+E34+G34+F34</f>
        <v>1157.77548</v>
      </c>
    </row>
    <row r="35" spans="1:8" x14ac:dyDescent="0.2">
      <c r="A35" s="22"/>
      <c r="B35" s="31" t="s">
        <v>16</v>
      </c>
      <c r="C35" s="32"/>
      <c r="D35" s="20">
        <f>D34</f>
        <v>810.44283599999994</v>
      </c>
      <c r="E35" s="20">
        <f>E34</f>
        <v>347.33264400000002</v>
      </c>
      <c r="F35" s="21">
        <f>F34</f>
        <v>0</v>
      </c>
      <c r="G35" s="21">
        <f>G34</f>
        <v>0</v>
      </c>
      <c r="H35" s="20">
        <f>H34</f>
        <v>1157.77548</v>
      </c>
    </row>
    <row r="36" spans="1:8" x14ac:dyDescent="0.2">
      <c r="A36" s="22"/>
      <c r="B36" s="31" t="s">
        <v>34</v>
      </c>
      <c r="C36" s="32"/>
      <c r="D36" s="20">
        <f>D35+D32</f>
        <v>810.44283599999994</v>
      </c>
      <c r="E36" s="20">
        <f>E35+E32</f>
        <v>347.33264400000002</v>
      </c>
      <c r="F36" s="20">
        <f>F35+F32</f>
        <v>0</v>
      </c>
      <c r="G36" s="20">
        <f>G35+G32</f>
        <v>41.866666666666667</v>
      </c>
      <c r="H36" s="20">
        <f>H35+H32</f>
        <v>1199.6421466666666</v>
      </c>
    </row>
    <row r="37" spans="1:8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25.5" x14ac:dyDescent="0.2">
      <c r="A38" s="18">
        <v>10</v>
      </c>
      <c r="B38" s="19" t="s">
        <v>15</v>
      </c>
      <c r="C38" s="25" t="s">
        <v>67</v>
      </c>
      <c r="D38" s="27">
        <v>298.47000000000003</v>
      </c>
      <c r="E38" s="27"/>
      <c r="F38" s="21"/>
      <c r="G38" s="21"/>
      <c r="H38" s="20">
        <f>D38+E38+G38+F38</f>
        <v>298.47000000000003</v>
      </c>
    </row>
    <row r="39" spans="1:8" x14ac:dyDescent="0.2">
      <c r="A39" s="22"/>
      <c r="B39" s="31" t="s">
        <v>49</v>
      </c>
      <c r="C39" s="32"/>
      <c r="D39" s="20">
        <f>D38</f>
        <v>298.47000000000003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298.47000000000003</v>
      </c>
    </row>
    <row r="40" spans="1:8" x14ac:dyDescent="0.2">
      <c r="A40" s="22"/>
      <c r="B40" s="31" t="s">
        <v>44</v>
      </c>
      <c r="C40" s="32"/>
      <c r="D40" s="20">
        <f>D39+D36</f>
        <v>1108.912836</v>
      </c>
      <c r="E40" s="20">
        <f t="shared" ref="E40" si="2">E39+E36</f>
        <v>347.33264400000002</v>
      </c>
      <c r="F40" s="20">
        <f t="shared" ref="F40" si="3">F39+F36</f>
        <v>0</v>
      </c>
      <c r="G40" s="20">
        <f t="shared" ref="G40" si="4">G39+G36</f>
        <v>41.866666666666667</v>
      </c>
      <c r="H40" s="20">
        <f>H39+H36</f>
        <v>1498.1121466666666</v>
      </c>
    </row>
    <row r="41" spans="1:8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1" t="s">
        <v>45</v>
      </c>
      <c r="C44" s="32"/>
      <c r="D44" s="20">
        <f>D43+D40</f>
        <v>1108.912836</v>
      </c>
      <c r="E44" s="20">
        <f t="shared" ref="E44" si="5">E43+E40</f>
        <v>347.33264400000002</v>
      </c>
      <c r="F44" s="20">
        <f t="shared" ref="F44" si="6">F43+F40</f>
        <v>0</v>
      </c>
      <c r="G44" s="20">
        <f t="shared" ref="G44" si="7">G43+G40</f>
        <v>41.866666666666667</v>
      </c>
      <c r="H44" s="20">
        <f>H43+H40</f>
        <v>1498.1121466666666</v>
      </c>
    </row>
    <row r="45" spans="1:8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/>
      <c r="H46" s="20">
        <f t="shared" ref="H46" si="8">G46+F46+E46+D46</f>
        <v>0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/>
      <c r="H47" s="20">
        <f>G47+F47+E47+D47</f>
        <v>0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118.93320906603566</v>
      </c>
      <c r="H49" s="20">
        <f>G49+F49+E49+D49</f>
        <v>118.93320906603566</v>
      </c>
    </row>
    <row r="50" spans="1:8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118.93320906603566</v>
      </c>
      <c r="H50" s="20">
        <f>D50+E50+F50+G50</f>
        <v>118.93320906603566</v>
      </c>
    </row>
    <row r="51" spans="1:8" x14ac:dyDescent="0.2">
      <c r="A51" s="22"/>
      <c r="B51" s="31" t="s">
        <v>17</v>
      </c>
      <c r="C51" s="32"/>
      <c r="D51" s="20">
        <f>D50+D44</f>
        <v>1108.912836</v>
      </c>
      <c r="E51" s="20">
        <f>E50+E44</f>
        <v>347.33264400000002</v>
      </c>
      <c r="F51" s="20">
        <f>F50+F44</f>
        <v>0</v>
      </c>
      <c r="G51" s="20">
        <f>G50+G44</f>
        <v>160.79987573270233</v>
      </c>
      <c r="H51" s="20">
        <f>H50+H44</f>
        <v>1617.0453557327023</v>
      </c>
    </row>
    <row r="52" spans="1:8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32.059599938666665</v>
      </c>
      <c r="H53" s="20">
        <f>D53+E53+F53+G53</f>
        <v>32.059599938666665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182.57686843499997</v>
      </c>
      <c r="H54" s="20">
        <f>D54+E54+F54+G54</f>
        <v>182.57686843499997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214.63646837366662</v>
      </c>
      <c r="H55" s="20">
        <f>D55+E55+F55+G55</f>
        <v>214.63646837366662</v>
      </c>
    </row>
    <row r="56" spans="1:8" x14ac:dyDescent="0.2">
      <c r="A56" s="22"/>
      <c r="B56" s="31" t="s">
        <v>30</v>
      </c>
      <c r="C56" s="32"/>
      <c r="D56" s="20">
        <f>D51+D55</f>
        <v>1108.912836</v>
      </c>
      <c r="E56" s="20">
        <f t="shared" ref="E56:G56" si="11">E51+E55</f>
        <v>347.33264400000002</v>
      </c>
      <c r="F56" s="20">
        <f t="shared" si="11"/>
        <v>0</v>
      </c>
      <c r="G56" s="20">
        <f t="shared" si="11"/>
        <v>375.43634410636895</v>
      </c>
      <c r="H56" s="20">
        <f>H55+H51</f>
        <v>1831.6818241063688</v>
      </c>
    </row>
    <row r="57" spans="1:8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74848.69/1000/1.2</f>
        <v>62.37390833333334</v>
      </c>
      <c r="H58" s="20">
        <f>G58+F58+E58+D58</f>
        <v>62.37390833333334</v>
      </c>
    </row>
    <row r="59" spans="1:8" x14ac:dyDescent="0.2">
      <c r="A59" s="22"/>
      <c r="B59" s="31" t="s">
        <v>20</v>
      </c>
      <c r="C59" s="32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62.37390833333334</v>
      </c>
      <c r="H59" s="20">
        <f>G59+F59+E59+D59</f>
        <v>62.37390833333334</v>
      </c>
    </row>
    <row r="60" spans="1:8" x14ac:dyDescent="0.2">
      <c r="A60" s="22"/>
      <c r="B60" s="31" t="s">
        <v>21</v>
      </c>
      <c r="C60" s="32"/>
      <c r="D60" s="20">
        <f>D56+D59</f>
        <v>1108.912836</v>
      </c>
      <c r="E60" s="20">
        <f>E56+E59</f>
        <v>347.33264400000002</v>
      </c>
      <c r="F60" s="20">
        <f>F56+F59</f>
        <v>0</v>
      </c>
      <c r="G60" s="20">
        <f>G56+G59</f>
        <v>437.81025243970231</v>
      </c>
      <c r="H60" s="20">
        <f>D60+E60+F60+G60</f>
        <v>1894.0557324397023</v>
      </c>
    </row>
    <row r="61" spans="1:8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x14ac:dyDescent="0.2">
      <c r="A62" s="18">
        <v>19</v>
      </c>
      <c r="B62" s="23"/>
      <c r="C62" s="19" t="s">
        <v>23</v>
      </c>
      <c r="D62" s="20">
        <f>D60/100*20</f>
        <v>221.78256720000002</v>
      </c>
      <c r="E62" s="20">
        <f>E60/100*20</f>
        <v>69.466528800000006</v>
      </c>
      <c r="F62" s="20">
        <f>F60/100*20</f>
        <v>0</v>
      </c>
      <c r="G62" s="20">
        <f>G60/100*20</f>
        <v>87.562050487940454</v>
      </c>
      <c r="H62" s="20">
        <f>H60/100*20</f>
        <v>378.81114648794045</v>
      </c>
    </row>
    <row r="63" spans="1:8" x14ac:dyDescent="0.2">
      <c r="A63" s="22"/>
      <c r="B63" s="31" t="s">
        <v>24</v>
      </c>
      <c r="C63" s="32"/>
      <c r="D63" s="20">
        <f>D62</f>
        <v>221.78256720000002</v>
      </c>
      <c r="E63" s="20">
        <f>E62</f>
        <v>69.466528800000006</v>
      </c>
      <c r="F63" s="21">
        <f>F62</f>
        <v>0</v>
      </c>
      <c r="G63" s="20">
        <f>G62</f>
        <v>87.562050487940454</v>
      </c>
      <c r="H63" s="20">
        <f>D63+E63+F63+G63</f>
        <v>378.81114648794045</v>
      </c>
    </row>
    <row r="64" spans="1:8" x14ac:dyDescent="0.2">
      <c r="A64" s="22"/>
      <c r="B64" s="31" t="s">
        <v>25</v>
      </c>
      <c r="C64" s="32"/>
      <c r="D64" s="20">
        <f>D60+D62</f>
        <v>1330.6954031999999</v>
      </c>
      <c r="E64" s="20">
        <f>E60+E62</f>
        <v>416.79917280000001</v>
      </c>
      <c r="F64" s="20">
        <f>F60+F62</f>
        <v>0</v>
      </c>
      <c r="G64" s="20">
        <f>G60+G62</f>
        <v>525.37230292764275</v>
      </c>
      <c r="H64" s="20">
        <f>H60+H62</f>
        <v>2272.8668789276426</v>
      </c>
    </row>
  </sheetData>
  <mergeCells count="37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44:C44"/>
    <mergeCell ref="B32:C32"/>
    <mergeCell ref="A37:H37"/>
    <mergeCell ref="B39:C39"/>
    <mergeCell ref="B40:C40"/>
    <mergeCell ref="A41:H41"/>
    <mergeCell ref="A33:H3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view="pageBreakPreview" zoomScale="75" zoomScaleNormal="75" zoomScaleSheetLayoutView="75" workbookViewId="0">
      <selection activeCell="G59" sqref="G5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314.89481858270199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8" t="s">
        <v>67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ht="12.75" customHeight="1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12.7/12.82</f>
        <v>0.99063962558502328</v>
      </c>
      <c r="H24" s="20">
        <f>G24+F24+E24+D24</f>
        <v>0.99063962558502328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ht="12.75" customHeight="1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35/1.2/12.82</f>
        <v>2.2750910036401457</v>
      </c>
      <c r="H28" s="20">
        <f>G28+F28+E28+D28</f>
        <v>2.2750910036401457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3.2657306292251689</v>
      </c>
      <c r="H32" s="20">
        <f>H24+H31+H25+H27+H29+H26+H28+H30</f>
        <v>3.2657306292251689</v>
      </c>
    </row>
    <row r="33" spans="1:8" ht="12.75" customHeight="1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25.5" x14ac:dyDescent="0.2">
      <c r="A34" s="18">
        <v>9</v>
      </c>
      <c r="B34" s="19" t="s">
        <v>15</v>
      </c>
      <c r="C34" s="25" t="s">
        <v>67</v>
      </c>
      <c r="D34" s="27">
        <f>1157775.48/1000*0.7/7.21</f>
        <v>112.40538640776698</v>
      </c>
      <c r="E34" s="27">
        <f>1157775.48/1000*0.3/7.21</f>
        <v>48.173737031900139</v>
      </c>
      <c r="F34" s="21"/>
      <c r="G34" s="21"/>
      <c r="H34" s="20">
        <f>D34+E34+G34+F34</f>
        <v>160.57912343966711</v>
      </c>
    </row>
    <row r="35" spans="1:8" ht="12.75" customHeight="1" x14ac:dyDescent="0.2">
      <c r="A35" s="22"/>
      <c r="B35" s="31" t="s">
        <v>16</v>
      </c>
      <c r="C35" s="32"/>
      <c r="D35" s="20">
        <f>D34</f>
        <v>112.40538640776698</v>
      </c>
      <c r="E35" s="20">
        <f>E34</f>
        <v>48.173737031900139</v>
      </c>
      <c r="F35" s="21">
        <f>F34</f>
        <v>0</v>
      </c>
      <c r="G35" s="21">
        <f>G34</f>
        <v>0</v>
      </c>
      <c r="H35" s="20">
        <f>H34</f>
        <v>160.57912343966711</v>
      </c>
    </row>
    <row r="36" spans="1:8" ht="12.75" customHeight="1" x14ac:dyDescent="0.2">
      <c r="A36" s="22"/>
      <c r="B36" s="31" t="s">
        <v>34</v>
      </c>
      <c r="C36" s="32"/>
      <c r="D36" s="20">
        <f>D35+D32</f>
        <v>112.40538640776698</v>
      </c>
      <c r="E36" s="20">
        <f>E35+E32</f>
        <v>48.173737031900139</v>
      </c>
      <c r="F36" s="20">
        <f>F35+F32</f>
        <v>0</v>
      </c>
      <c r="G36" s="20">
        <f>G35+G32</f>
        <v>3.2657306292251689</v>
      </c>
      <c r="H36" s="20">
        <f>H35+H32</f>
        <v>163.84485406889229</v>
      </c>
    </row>
    <row r="37" spans="1:8" ht="12.75" customHeight="1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12.75" customHeight="1" x14ac:dyDescent="0.2">
      <c r="A38" s="18">
        <v>10</v>
      </c>
      <c r="B38" s="19" t="s">
        <v>15</v>
      </c>
      <c r="C38" s="25" t="s">
        <v>67</v>
      </c>
      <c r="D38" s="27">
        <f>298.47/7.21</f>
        <v>41.396671289875179</v>
      </c>
      <c r="E38" s="27"/>
      <c r="F38" s="21"/>
      <c r="G38" s="21"/>
      <c r="H38" s="20">
        <f>D38+E38+G38+F38</f>
        <v>41.396671289875179</v>
      </c>
    </row>
    <row r="39" spans="1:8" ht="12.75" customHeight="1" x14ac:dyDescent="0.2">
      <c r="A39" s="22"/>
      <c r="B39" s="31" t="s">
        <v>49</v>
      </c>
      <c r="C39" s="32"/>
      <c r="D39" s="20">
        <f>D38</f>
        <v>41.396671289875179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41.396671289875179</v>
      </c>
    </row>
    <row r="40" spans="1:8" ht="12.75" customHeight="1" x14ac:dyDescent="0.2">
      <c r="A40" s="22"/>
      <c r="B40" s="31" t="s">
        <v>44</v>
      </c>
      <c r="C40" s="32"/>
      <c r="D40" s="20">
        <f>D39+D36</f>
        <v>153.80205769764217</v>
      </c>
      <c r="E40" s="20">
        <f t="shared" ref="E40:G40" si="2">E39+E36</f>
        <v>48.173737031900139</v>
      </c>
      <c r="F40" s="20">
        <f t="shared" si="2"/>
        <v>0</v>
      </c>
      <c r="G40" s="20">
        <f t="shared" si="2"/>
        <v>3.2657306292251689</v>
      </c>
      <c r="H40" s="20">
        <f>H39+H36</f>
        <v>205.24152535876746</v>
      </c>
    </row>
    <row r="41" spans="1:8" ht="12.75" customHeight="1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1" t="s">
        <v>45</v>
      </c>
      <c r="C44" s="32"/>
      <c r="D44" s="20">
        <f>D43+D40</f>
        <v>153.80205769764217</v>
      </c>
      <c r="E44" s="20">
        <f t="shared" ref="E44:G44" si="3">E43+E40</f>
        <v>48.173737031900139</v>
      </c>
      <c r="F44" s="20">
        <f t="shared" si="3"/>
        <v>0</v>
      </c>
      <c r="G44" s="20">
        <f t="shared" si="3"/>
        <v>3.2657306292251689</v>
      </c>
      <c r="H44" s="20">
        <f>H43+H40</f>
        <v>205.24152535876746</v>
      </c>
    </row>
    <row r="45" spans="1:8" ht="12.75" customHeight="1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/>
      <c r="H46" s="20">
        <f t="shared" ref="H46" si="4">G46+F46+E46+D46</f>
        <v>0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/>
      <c r="H47" s="20">
        <f>G47+F47+E47+D47</f>
        <v>0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16.477626401937698</v>
      </c>
      <c r="H49" s="20">
        <f>G49+F49+E49+D49</f>
        <v>16.477626401937698</v>
      </c>
    </row>
    <row r="50" spans="1:8" ht="12.75" customHeight="1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16.477626401937698</v>
      </c>
      <c r="H50" s="20">
        <f>D50+E50+F50+G50</f>
        <v>16.477626401937698</v>
      </c>
    </row>
    <row r="51" spans="1:8" ht="12.75" customHeight="1" x14ac:dyDescent="0.2">
      <c r="A51" s="22"/>
      <c r="B51" s="31" t="s">
        <v>17</v>
      </c>
      <c r="C51" s="32"/>
      <c r="D51" s="20">
        <f>D50+D44</f>
        <v>153.80205769764217</v>
      </c>
      <c r="E51" s="20">
        <f>E50+E44</f>
        <v>48.173737031900139</v>
      </c>
      <c r="F51" s="20">
        <f>F50+F44</f>
        <v>0</v>
      </c>
      <c r="G51" s="20">
        <f>G50+G44</f>
        <v>19.743357031162866</v>
      </c>
      <c r="H51" s="20">
        <f>H50+H44</f>
        <v>221.71915176070516</v>
      </c>
    </row>
    <row r="52" spans="1:8" ht="12.75" customHeight="1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4.3921686426776239</v>
      </c>
      <c r="H53" s="20">
        <f>D53+E53+F53+G53</f>
        <v>4.3921686426776239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25.300339115123943</v>
      </c>
      <c r="H54" s="20">
        <f>D54+E54+F54+G54</f>
        <v>25.300339115123943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29.692507757801568</v>
      </c>
      <c r="H55" s="20">
        <f>D55+E55+F55+G55</f>
        <v>29.692507757801568</v>
      </c>
    </row>
    <row r="56" spans="1:8" ht="12.75" customHeight="1" x14ac:dyDescent="0.2">
      <c r="A56" s="22"/>
      <c r="B56" s="31" t="s">
        <v>30</v>
      </c>
      <c r="C56" s="32"/>
      <c r="D56" s="20">
        <f>D51+D55</f>
        <v>153.80205769764217</v>
      </c>
      <c r="E56" s="20">
        <f t="shared" ref="E56:G56" si="7">E51+E55</f>
        <v>48.173737031900139</v>
      </c>
      <c r="F56" s="20">
        <f t="shared" si="7"/>
        <v>0</v>
      </c>
      <c r="G56" s="20">
        <f t="shared" si="7"/>
        <v>49.435864788964437</v>
      </c>
      <c r="H56" s="20">
        <f>H55+H51</f>
        <v>251.41165951850672</v>
      </c>
    </row>
    <row r="57" spans="1:8" ht="12.75" customHeight="1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74848.69/1000/1.2/5.67</f>
        <v>11.000689300411524</v>
      </c>
      <c r="H58" s="20">
        <f>G58+F58+E58+D58</f>
        <v>11.000689300411524</v>
      </c>
    </row>
    <row r="59" spans="1:8" ht="12.75" customHeight="1" x14ac:dyDescent="0.2">
      <c r="A59" s="22"/>
      <c r="B59" s="31" t="s">
        <v>20</v>
      </c>
      <c r="C59" s="32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11.000689300411524</v>
      </c>
      <c r="H59" s="20">
        <f>G59+F59+E59+D59</f>
        <v>11.000689300411524</v>
      </c>
    </row>
    <row r="60" spans="1:8" ht="12.75" customHeight="1" x14ac:dyDescent="0.2">
      <c r="A60" s="22"/>
      <c r="B60" s="31" t="s">
        <v>21</v>
      </c>
      <c r="C60" s="32"/>
      <c r="D60" s="20">
        <f>D56+D59</f>
        <v>153.80205769764217</v>
      </c>
      <c r="E60" s="20">
        <f>E56+E59</f>
        <v>48.173737031900139</v>
      </c>
      <c r="F60" s="20">
        <f>F56+F59</f>
        <v>0</v>
      </c>
      <c r="G60" s="20">
        <f>G56+G59</f>
        <v>60.43655408937596</v>
      </c>
      <c r="H60" s="20">
        <f>D60+E60+F60+G60</f>
        <v>262.4123488189183</v>
      </c>
    </row>
    <row r="61" spans="1:8" ht="12.75" customHeight="1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30.760411539528434</v>
      </c>
      <c r="E62" s="20">
        <f>E60/100*20</f>
        <v>9.6347474063800274</v>
      </c>
      <c r="F62" s="20">
        <f>F60/100*20</f>
        <v>0</v>
      </c>
      <c r="G62" s="20">
        <f>G60/100*20</f>
        <v>12.087310817875192</v>
      </c>
      <c r="H62" s="20">
        <f>H60/100*20</f>
        <v>52.482469763783655</v>
      </c>
    </row>
    <row r="63" spans="1:8" ht="12.75" customHeight="1" x14ac:dyDescent="0.2">
      <c r="A63" s="22"/>
      <c r="B63" s="31" t="s">
        <v>24</v>
      </c>
      <c r="C63" s="32"/>
      <c r="D63" s="20">
        <f>D62</f>
        <v>30.760411539528434</v>
      </c>
      <c r="E63" s="20">
        <f>E62</f>
        <v>9.6347474063800274</v>
      </c>
      <c r="F63" s="21">
        <f>F62</f>
        <v>0</v>
      </c>
      <c r="G63" s="20">
        <f>G62</f>
        <v>12.087310817875192</v>
      </c>
      <c r="H63" s="20">
        <f>D63+E63+F63+G63</f>
        <v>52.482469763783655</v>
      </c>
    </row>
    <row r="64" spans="1:8" ht="12.75" customHeight="1" x14ac:dyDescent="0.2">
      <c r="A64" s="22"/>
      <c r="B64" s="31" t="s">
        <v>25</v>
      </c>
      <c r="C64" s="32"/>
      <c r="D64" s="20">
        <f>D60+D62</f>
        <v>184.5624692371706</v>
      </c>
      <c r="E64" s="20">
        <f>E60+E62</f>
        <v>57.808484438280168</v>
      </c>
      <c r="F64" s="20">
        <f>F60+F62</f>
        <v>0</v>
      </c>
      <c r="G64" s="20">
        <f>G60+G62</f>
        <v>72.523864907251152</v>
      </c>
      <c r="H64" s="20">
        <f>H60+H62</f>
        <v>314.89481858270199</v>
      </c>
    </row>
    <row r="65" ht="12.75" customHeight="1" x14ac:dyDescent="0.2"/>
  </sheetData>
  <mergeCells count="37"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2024-02-27T11:45:55Z</dcterms:modified>
</cp:coreProperties>
</file>