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1-01-07-0-0174\"/>
    </mc:Choice>
  </mc:AlternateContent>
  <xr:revisionPtr revIDLastSave="0" documentId="13_ncr:1_{7968B112-E140-4891-A1BC-420880C2F505}" xr6:coauthVersionLast="36" xr6:coauthVersionMax="36" xr10:uidLastSave="{00000000-0000-0000-0000-000000000000}"/>
  <bookViews>
    <workbookView xWindow="0" yWindow="0" windowWidth="28800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_xlnm._FilterDatabase" localSheetId="1" hidden="1">'Типовые 2 кв. 2021'!$B$1:$B$290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стоимости'!$A$1:$I$47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4" l="1"/>
  <c r="H33" i="4"/>
  <c r="H31" i="4"/>
  <c r="H30" i="4"/>
  <c r="D287" i="5" l="1"/>
  <c r="D286" i="5"/>
  <c r="C32" i="4" l="1"/>
  <c r="E32" i="4" s="1"/>
  <c r="F32" i="4" s="1"/>
  <c r="G32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E16" i="4" s="1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7" i="4" l="1"/>
  <c r="F17" i="4" s="1"/>
  <c r="H17" i="4" s="1"/>
  <c r="C20" i="6"/>
  <c r="C6" i="6"/>
  <c r="F16" i="4" l="1"/>
  <c r="H16" i="4" l="1"/>
  <c r="H22" i="4" s="1"/>
  <c r="C31" i="4" l="1"/>
  <c r="H21" i="4" l="1"/>
  <c r="H24" i="4" s="1"/>
  <c r="H25" i="4" s="1"/>
  <c r="E31" i="4"/>
  <c r="F31" i="4" s="1"/>
  <c r="G31" i="4" s="1"/>
  <c r="C30" i="4" l="1"/>
  <c r="C34" i="4" s="1"/>
  <c r="E34" i="4" l="1"/>
  <c r="F34" i="4" s="1"/>
  <c r="G34" i="4" s="1"/>
  <c r="C37" i="4"/>
  <c r="C36" i="4"/>
  <c r="J25" i="4"/>
  <c r="C35" i="4"/>
  <c r="E35" i="4" s="1"/>
  <c r="F35" i="4" s="1"/>
  <c r="G35" i="4" s="1"/>
  <c r="E30" i="4"/>
  <c r="F30" i="4" s="1"/>
  <c r="C38" i="4"/>
  <c r="C33" i="4" l="1"/>
  <c r="G30" i="4"/>
  <c r="E37" i="4"/>
  <c r="F37" i="4" s="1"/>
  <c r="G37" i="4" l="1"/>
  <c r="E36" i="4" l="1"/>
  <c r="F36" i="4" s="1"/>
  <c r="E38" i="4"/>
  <c r="G36" i="4" l="1"/>
  <c r="E33" i="4"/>
  <c r="E39" i="4" s="1"/>
  <c r="C39" i="4"/>
  <c r="F38" i="4"/>
  <c r="G38" i="4" s="1"/>
  <c r="F33" i="4" l="1"/>
  <c r="G33" i="4" l="1"/>
  <c r="G39" i="4" s="1"/>
  <c r="F39" i="4"/>
</calcChain>
</file>

<file path=xl/sharedStrings.xml><?xml version="1.0" encoding="utf-8"?>
<sst xmlns="http://schemas.openxmlformats.org/spreadsheetml/2006/main" count="684" uniqueCount="380">
  <si>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</si>
  <si>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</si>
  <si>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</si>
  <si>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</si>
  <si>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</si>
  <si>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</si>
  <si>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</si>
  <si>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</si>
  <si>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</si>
  <si>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</si>
  <si>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</si>
  <si>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</si>
  <si>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</si>
  <si>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</si>
  <si>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</si>
  <si>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</si>
  <si>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</si>
  <si>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</si>
  <si>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</si>
  <si>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</si>
  <si>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</si>
  <si>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</si>
  <si>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</si>
  <si>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</si>
  <si>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</si>
  <si>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</si>
  <si>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</si>
  <si>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</si>
  <si>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</si>
  <si>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</si>
  <si>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</si>
  <si>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</si>
  <si>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</si>
  <si>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</si>
  <si>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</si>
  <si>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</si>
  <si>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</si>
  <si>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</si>
  <si>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</si>
  <si>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</si>
  <si>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</si>
  <si>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</si>
  <si>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</si>
  <si>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</si>
  <si>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</si>
  <si>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</si>
  <si>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</si>
  <si>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</si>
  <si>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</si>
  <si>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</si>
  <si>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</si>
  <si>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</si>
  <si>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</si>
  <si>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</si>
  <si>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</si>
  <si>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</si>
  <si>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</si>
  <si>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</si>
  <si>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</si>
  <si>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</si>
  <si>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</si>
  <si>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</si>
  <si>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</si>
  <si>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</si>
  <si>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</si>
  <si>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</si>
  <si>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</si>
  <si>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</si>
  <si>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</si>
  <si>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</si>
  <si>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</si>
  <si>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</si>
  <si>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</si>
  <si>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</si>
  <si>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</si>
  <si>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</si>
  <si>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</si>
  <si>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</si>
  <si>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</si>
  <si>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</si>
  <si>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</si>
  <si>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</si>
  <si>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</si>
  <si>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</si>
  <si>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</si>
  <si>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</si>
  <si>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</si>
  <si>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</si>
  <si>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</si>
  <si>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</si>
  <si>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</si>
  <si>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</si>
  <si>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</si>
  <si>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</si>
  <si>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</si>
  <si>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</si>
  <si>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</si>
  <si>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</si>
  <si>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</si>
  <si>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</si>
  <si>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</si>
  <si>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</si>
  <si>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</si>
  <si>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</si>
  <si>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</si>
  <si>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</si>
  <si>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</si>
  <si>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</si>
  <si>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</si>
  <si>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</si>
  <si>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</si>
  <si>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</si>
  <si>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</si>
  <si>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</si>
  <si>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</si>
  <si>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</si>
  <si>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</si>
  <si>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</si>
  <si>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</si>
  <si>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</si>
  <si>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</si>
  <si>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</si>
  <si>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</si>
  <si>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</si>
  <si>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</si>
  <si>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</si>
  <si>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</si>
  <si>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</si>
  <si>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</si>
  <si>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</si>
  <si>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</si>
  <si>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</si>
  <si>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</si>
  <si>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</si>
  <si>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</si>
  <si>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</si>
  <si>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</si>
  <si>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</si>
  <si>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</si>
  <si>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</si>
  <si>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</si>
  <si>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</si>
  <si>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</si>
  <si>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</si>
  <si>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</si>
  <si>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</si>
  <si>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</si>
  <si>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</si>
  <si>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</si>
  <si>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</si>
  <si>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</si>
  <si>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</si>
  <si>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</si>
  <si>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</si>
  <si>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</si>
  <si>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</si>
  <si>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</si>
  <si>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</si>
  <si>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</si>
  <si>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</si>
  <si>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</si>
  <si>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</si>
  <si>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</si>
  <si>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</si>
  <si>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</si>
  <si>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</si>
  <si>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</si>
  <si>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</si>
  <si>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</si>
  <si>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</si>
  <si>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</si>
  <si>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</si>
  <si>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</si>
  <si>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</si>
  <si>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</si>
  <si>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</si>
  <si>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</si>
  <si>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</si>
  <si>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</si>
  <si>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</si>
  <si>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</si>
  <si>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</si>
  <si>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</si>
  <si>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</si>
  <si>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</si>
  <si>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</si>
  <si>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</si>
  <si>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</si>
  <si>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</si>
  <si>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</si>
  <si>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</si>
  <si>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</si>
  <si>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</si>
  <si>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</si>
  <si>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</si>
  <si>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</si>
  <si>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</si>
  <si>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</si>
  <si>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</si>
  <si>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</si>
  <si>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</si>
  <si>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</si>
  <si>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</si>
  <si>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</si>
  <si>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</si>
  <si>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</si>
  <si>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</si>
  <si>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</si>
  <si>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</si>
  <si>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</si>
  <si>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</si>
  <si>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</si>
  <si>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</si>
  <si>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</si>
  <si>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</si>
  <si>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</si>
  <si>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</si>
  <si>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</si>
  <si>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</si>
  <si>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</si>
  <si>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</si>
  <si>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</si>
  <si>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</si>
  <si>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</si>
  <si>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</si>
  <si>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</si>
  <si>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</si>
  <si>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</si>
  <si>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</si>
  <si>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</si>
  <si>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</si>
  <si>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</si>
  <si>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</si>
  <si>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</si>
  <si>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</si>
  <si>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</si>
  <si>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</si>
  <si>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</si>
  <si>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</si>
  <si>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</si>
  <si>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</si>
  <si>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</si>
  <si>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</si>
  <si>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</si>
  <si>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</si>
  <si>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</si>
  <si>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</si>
  <si>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</si>
  <si>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</si>
  <si>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</si>
  <si>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</si>
  <si>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</si>
  <si>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</si>
  <si>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</si>
  <si>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</si>
  <si>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</si>
  <si>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</si>
  <si>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</si>
  <si>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</si>
  <si>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</si>
  <si>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</si>
  <si>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</si>
  <si>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</si>
  <si>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</si>
  <si>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</si>
  <si>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</si>
  <si>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</si>
  <si>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</si>
  <si>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</si>
  <si>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</si>
  <si>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</si>
  <si>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</si>
  <si>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</si>
  <si>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</si>
  <si>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</si>
  <si>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</si>
  <si>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</si>
  <si>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</si>
  <si>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</si>
  <si>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</si>
  <si>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</si>
  <si>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</si>
  <si>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</si>
  <si>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</si>
  <si>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</si>
  <si>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</si>
  <si>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</si>
  <si>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</si>
  <si>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</si>
  <si>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</si>
  <si>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</si>
  <si>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</si>
  <si>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</si>
  <si>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</si>
  <si>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</si>
  <si>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</si>
  <si>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</si>
  <si>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</si>
  <si>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</si>
  <si>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</si>
  <si>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</si>
  <si>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</si>
  <si>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</si>
  <si>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</si>
  <si>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</si>
  <si>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</si>
  <si>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</si>
  <si>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</si>
  <si>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</si>
  <si>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</si>
  <si>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</si>
  <si>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</si>
  <si>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</si>
  <si>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</si>
  <si>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</si>
  <si>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</si>
  <si>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</si>
  <si>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</si>
  <si>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</si>
  <si>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</si>
  <si>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</si>
  <si>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</si>
  <si>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</si>
  <si>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</si>
  <si>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</si>
  <si>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</si>
  <si>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</si>
  <si>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</si>
  <si>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</si>
  <si>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</si>
  <si>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</si>
  <si>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</si>
  <si>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</si>
  <si>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</si>
  <si>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</si>
  <si>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</si>
  <si>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</si>
  <si>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</si>
  <si>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</si>
  <si>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</si>
  <si>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</si>
  <si>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</si>
  <si>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</si>
  <si>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</si>
  <si>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</si>
  <si>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</si>
  <si>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</si>
  <si>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</si>
  <si>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</si>
  <si>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</si>
  <si>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</si>
  <si>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</si>
  <si>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</si>
  <si>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</si>
  <si>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</si>
  <si>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</si>
  <si>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</si>
  <si>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</si>
  <si>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</si>
  <si>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</si>
  <si>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</si>
  <si>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</si>
  <si>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</si>
  <si>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</si>
  <si>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</si>
  <si>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</si>
  <si>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</si>
  <si>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</si>
  <si>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</si>
  <si>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</si>
  <si>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</si>
  <si>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</si>
  <si>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</si>
  <si>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</si>
  <si>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</si>
  <si>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</si>
  <si>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</si>
  <si>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L_22-1-20-1-01-07-0-0174</t>
  </si>
  <si>
    <t>Волх, Стр-во КЛ-10кВ от РП-1 до ТП-42 в г.Волхов ЛО (22-1-20-1-01-07-0-0174)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</si>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</sst>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4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43" fontId="7" fillId="0" borderId="0" xfId="0" applyNumberFormat="1" applyFont="1" applyFill="1"/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9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0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9" width="15.7109375" style="61" customWidth="1"/>
    <col min="10" max="10" width="13.5703125" style="61" hidden="1" customWidth="1"/>
    <col min="11" max="11" width="0" style="61" hidden="1" customWidth="1"/>
    <col min="12" max="12" width="17.5703125" style="61" hidden="1" customWidth="1"/>
    <col min="13" max="13" width="10.28515625" style="61" hidden="1" customWidth="1"/>
    <col min="14" max="15" width="0" style="61" hidden="1" customWidth="1"/>
    <col min="16" max="16" width="15.28515625" style="61" hidden="1" customWidth="1"/>
    <col min="17" max="18" width="0" style="61" hidden="1" customWidth="1"/>
    <col min="19" max="16384" width="9.140625" style="61"/>
  </cols>
  <sheetData>
    <row r="1" spans="1:17" x14ac:dyDescent="0.25">
      <c r="H1" s="2" t="s">
        <v>37</v>
      </c>
      <c r="I1" s="2"/>
    </row>
    <row r="3" spans="1:17" x14ac:dyDescent="0.25">
      <c r="A3" s="62" t="s">
        <v>19</v>
      </c>
    </row>
    <row r="5" spans="1:17" x14ac:dyDescent="0.25">
      <c r="A5" s="110" t="s">
        <v>378</v>
      </c>
      <c r="B5" s="110"/>
      <c r="C5" s="110"/>
      <c r="D5" s="110"/>
      <c r="E5" s="110"/>
      <c r="F5" s="110"/>
    </row>
    <row r="7" spans="1:17" ht="21" customHeight="1" x14ac:dyDescent="0.25">
      <c r="A7" s="63" t="s">
        <v>8</v>
      </c>
      <c r="F7" s="111" t="s">
        <v>377</v>
      </c>
      <c r="G7" s="111"/>
      <c r="H7" s="111"/>
      <c r="I7" s="59"/>
    </row>
    <row r="8" spans="1:17" x14ac:dyDescent="0.25">
      <c r="A8" s="64"/>
    </row>
    <row r="9" spans="1:17" x14ac:dyDescent="0.25">
      <c r="A9" s="63" t="s">
        <v>15</v>
      </c>
      <c r="F9" s="111" t="s">
        <v>335</v>
      </c>
      <c r="G9" s="111"/>
      <c r="H9" s="111"/>
      <c r="I9" s="59"/>
    </row>
    <row r="10" spans="1:17" x14ac:dyDescent="0.25">
      <c r="A10" s="64"/>
    </row>
    <row r="11" spans="1:17" x14ac:dyDescent="0.25">
      <c r="A11" s="65" t="s">
        <v>20</v>
      </c>
      <c r="B11" s="66"/>
      <c r="C11" s="66"/>
    </row>
    <row r="12" spans="1:17" x14ac:dyDescent="0.25">
      <c r="H12" s="67" t="s">
        <v>379</v>
      </c>
      <c r="I12" s="67"/>
    </row>
    <row r="13" spans="1:17" s="60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8"/>
      <c r="J13" s="58"/>
      <c r="K13" s="57"/>
      <c r="L13" s="69">
        <v>7.46</v>
      </c>
    </row>
    <row r="14" spans="1:17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68"/>
      <c r="J14" s="57"/>
      <c r="K14" s="57"/>
      <c r="L14" s="69">
        <v>6.16</v>
      </c>
      <c r="N14" s="70"/>
      <c r="O14" s="71"/>
      <c r="P14" s="52"/>
      <c r="Q14" s="72"/>
    </row>
    <row r="15" spans="1:17" ht="15.75" x14ac:dyDescent="0.25">
      <c r="A15" s="73" t="s">
        <v>22</v>
      </c>
      <c r="B15" s="74" t="s">
        <v>23</v>
      </c>
      <c r="C15" s="75"/>
      <c r="D15" s="76"/>
      <c r="E15" s="76"/>
      <c r="F15" s="76"/>
      <c r="G15" s="76"/>
      <c r="H15" s="76"/>
      <c r="I15" s="77"/>
      <c r="J15" s="56"/>
      <c r="K15" s="56"/>
      <c r="L15" s="69">
        <v>5.62</v>
      </c>
      <c r="N15" s="70"/>
      <c r="O15" s="71"/>
      <c r="P15" s="78"/>
      <c r="Q15" s="79"/>
    </row>
    <row r="16" spans="1:17" ht="15.75" x14ac:dyDescent="0.25">
      <c r="A16" s="80" t="s">
        <v>354</v>
      </c>
      <c r="B16" s="81" t="s">
        <v>221</v>
      </c>
      <c r="C16" s="82" t="s">
        <v>327</v>
      </c>
      <c r="D16" s="83">
        <v>1.4</v>
      </c>
      <c r="E16" s="83">
        <f ca="1">VLOOKUP(B16,'Типовые 2 кв. 2021'!B:D,3,)</f>
        <v>847633.03333333333</v>
      </c>
      <c r="F16" s="83">
        <f ca="1">D16*E16</f>
        <v>1186686.2466666666</v>
      </c>
      <c r="G16" s="84">
        <v>5.62</v>
      </c>
      <c r="H16" s="83">
        <f ca="1">F16*G16</f>
        <v>6669176.7062666668</v>
      </c>
      <c r="I16" s="85"/>
      <c r="K16" s="77"/>
      <c r="L16" s="77"/>
      <c r="N16" s="70"/>
      <c r="O16" s="71"/>
      <c r="P16" s="78"/>
      <c r="Q16" s="79"/>
    </row>
    <row r="17" spans="1:17" ht="15.75" x14ac:dyDescent="0.25">
      <c r="A17" s="80" t="s">
        <v>353</v>
      </c>
      <c r="B17" s="81" t="s">
        <v>198</v>
      </c>
      <c r="C17" s="82" t="s">
        <v>327</v>
      </c>
      <c r="D17" s="83">
        <v>0.12</v>
      </c>
      <c r="E17" s="83">
        <f ca="1">VLOOKUP(B17,'Типовые 2 кв. 2021'!B:D,3,)</f>
        <v>1519780.5000000002</v>
      </c>
      <c r="F17" s="83">
        <f ca="1">D17*E17</f>
        <v>182373.66000000003</v>
      </c>
      <c r="G17" s="84">
        <v>5.62</v>
      </c>
      <c r="H17" s="83">
        <f ca="1">F17*G17</f>
        <v>1024939.9692000002</v>
      </c>
      <c r="I17" s="85"/>
      <c r="K17" s="77"/>
      <c r="L17" s="77"/>
      <c r="N17" s="70"/>
      <c r="O17" s="71"/>
      <c r="P17" s="78"/>
      <c r="Q17" s="79"/>
    </row>
    <row r="18" spans="1:17" ht="15.75" x14ac:dyDescent="0.25">
      <c r="A18" s="86"/>
      <c r="B18" s="87"/>
      <c r="C18" s="82"/>
      <c r="D18" s="83"/>
      <c r="E18" s="50"/>
      <c r="F18" s="83"/>
      <c r="G18" s="84"/>
      <c r="H18" s="83"/>
      <c r="I18" s="85"/>
      <c r="N18" s="70"/>
      <c r="O18" s="71"/>
      <c r="P18" s="78"/>
      <c r="Q18" s="79"/>
    </row>
    <row r="19" spans="1:17" x14ac:dyDescent="0.25">
      <c r="A19" s="86"/>
      <c r="B19" s="75"/>
      <c r="C19" s="82"/>
      <c r="D19" s="84"/>
      <c r="E19" s="84"/>
      <c r="F19" s="84"/>
      <c r="G19" s="84"/>
      <c r="H19" s="84"/>
      <c r="I19" s="88"/>
    </row>
    <row r="20" spans="1:17" x14ac:dyDescent="0.25">
      <c r="A20" s="86"/>
      <c r="B20" s="75"/>
      <c r="C20" s="82"/>
      <c r="D20" s="84"/>
      <c r="E20" s="84"/>
      <c r="F20" s="84"/>
      <c r="G20" s="84"/>
      <c r="H20" s="84"/>
      <c r="I20" s="88"/>
    </row>
    <row r="21" spans="1:17" x14ac:dyDescent="0.25">
      <c r="A21" s="86"/>
      <c r="B21" s="74" t="s">
        <v>12</v>
      </c>
      <c r="C21" s="82"/>
      <c r="D21" s="84"/>
      <c r="E21" s="84"/>
      <c r="F21" s="84"/>
      <c r="G21" s="84"/>
      <c r="H21" s="84">
        <f ca="1">SUM(H22:H23)</f>
        <v>7694116.6754666669</v>
      </c>
      <c r="I21" s="88"/>
    </row>
    <row r="22" spans="1:17" x14ac:dyDescent="0.25">
      <c r="A22" s="86"/>
      <c r="B22" s="89" t="s">
        <v>2</v>
      </c>
      <c r="C22" s="82"/>
      <c r="D22" s="84"/>
      <c r="E22" s="84"/>
      <c r="F22" s="84"/>
      <c r="G22" s="84"/>
      <c r="H22" s="84">
        <f ca="1">H16+H17</f>
        <v>7694116.6754666669</v>
      </c>
      <c r="I22" s="88"/>
    </row>
    <row r="23" spans="1:17" x14ac:dyDescent="0.25">
      <c r="A23" s="86"/>
      <c r="B23" s="89" t="s">
        <v>3</v>
      </c>
      <c r="C23" s="82"/>
      <c r="D23" s="84"/>
      <c r="E23" s="84"/>
      <c r="F23" s="84"/>
      <c r="G23" s="84"/>
      <c r="H23" s="84"/>
      <c r="I23" s="88"/>
    </row>
    <row r="24" spans="1:17" x14ac:dyDescent="0.25">
      <c r="A24" s="73" t="s">
        <v>24</v>
      </c>
      <c r="B24" s="74" t="s">
        <v>31</v>
      </c>
      <c r="C24" s="82"/>
      <c r="D24" s="84"/>
      <c r="E24" s="84"/>
      <c r="F24" s="84"/>
      <c r="G24" s="84"/>
      <c r="H24" s="84">
        <f ca="1">H21*0.08</f>
        <v>615529.33403733338</v>
      </c>
      <c r="I24" s="88"/>
    </row>
    <row r="25" spans="1:17" x14ac:dyDescent="0.25">
      <c r="A25" s="73" t="s">
        <v>26</v>
      </c>
      <c r="B25" s="74" t="s">
        <v>25</v>
      </c>
      <c r="C25" s="82"/>
      <c r="D25" s="84"/>
      <c r="E25" s="84"/>
      <c r="F25" s="84"/>
      <c r="G25" s="84"/>
      <c r="H25" s="84">
        <f ca="1">H24+H21</f>
        <v>8309646.0095040007</v>
      </c>
      <c r="I25" s="88"/>
      <c r="J25" s="90">
        <f ca="1">H25-(SUM(C30:C32))</f>
        <v>0</v>
      </c>
    </row>
    <row r="26" spans="1:17" x14ac:dyDescent="0.25">
      <c r="A26" s="91"/>
      <c r="B26" s="56"/>
      <c r="C26" s="56"/>
    </row>
    <row r="27" spans="1:17" x14ac:dyDescent="0.25">
      <c r="A27" s="66" t="s">
        <v>13</v>
      </c>
      <c r="B27" s="56"/>
      <c r="C27" s="56"/>
    </row>
    <row r="28" spans="1:17" x14ac:dyDescent="0.25">
      <c r="A28" s="92"/>
      <c r="B28" s="56"/>
      <c r="C28" s="56"/>
      <c r="I28" s="67" t="s">
        <v>379</v>
      </c>
    </row>
    <row r="29" spans="1:17" ht="63.75" customHeight="1" x14ac:dyDescent="0.25">
      <c r="A29" s="93" t="s">
        <v>9</v>
      </c>
      <c r="B29" s="93" t="s">
        <v>0</v>
      </c>
      <c r="C29" s="94" t="s">
        <v>44</v>
      </c>
      <c r="D29" s="93" t="s">
        <v>40</v>
      </c>
      <c r="E29" s="93" t="s">
        <v>16</v>
      </c>
      <c r="F29" s="93" t="s">
        <v>17</v>
      </c>
      <c r="G29" s="93" t="s">
        <v>18</v>
      </c>
      <c r="H29" s="93" t="s">
        <v>376</v>
      </c>
      <c r="I29" s="93" t="s">
        <v>372</v>
      </c>
    </row>
    <row r="30" spans="1:17" ht="15.75" x14ac:dyDescent="0.25">
      <c r="A30" s="95">
        <v>1</v>
      </c>
      <c r="B30" s="89" t="s">
        <v>1</v>
      </c>
      <c r="C30" s="96">
        <f ca="1">H24</f>
        <v>615529.33403733338</v>
      </c>
      <c r="D30" s="97">
        <v>1.0760000000000001</v>
      </c>
      <c r="E30" s="55">
        <f ca="1">C30*D30</f>
        <v>662309.56342417072</v>
      </c>
      <c r="F30" s="55">
        <f ca="1">E30*0.2</f>
        <v>132461.91268483415</v>
      </c>
      <c r="G30" s="55">
        <f ca="1">E30+F30</f>
        <v>794771.47610900481</v>
      </c>
      <c r="H30" s="55">
        <f ca="1">I30*1.2</f>
        <v>669787.97766656941</v>
      </c>
      <c r="I30" s="55">
        <v>558156.64805547451</v>
      </c>
      <c r="J30" s="70"/>
      <c r="K30" s="71"/>
      <c r="L30" s="78"/>
      <c r="M30" s="98"/>
    </row>
    <row r="31" spans="1:17" ht="15.75" x14ac:dyDescent="0.25">
      <c r="A31" s="95">
        <v>2</v>
      </c>
      <c r="B31" s="89" t="s">
        <v>2</v>
      </c>
      <c r="C31" s="99">
        <f ca="1">H22</f>
        <v>7694116.6754666669</v>
      </c>
      <c r="D31" s="97">
        <v>1.0760000000000001</v>
      </c>
      <c r="E31" s="55">
        <f t="shared" ref="E31:E38" ca="1" si="0">C31*D31</f>
        <v>8278869.5428021345</v>
      </c>
      <c r="F31" s="55">
        <f t="shared" ref="F31:F38" ca="1" si="1">E31*0.2</f>
        <v>1655773.9085604269</v>
      </c>
      <c r="G31" s="55">
        <f t="shared" ref="G31:G38" ca="1" si="2">E31+F31</f>
        <v>9934643.4513625614</v>
      </c>
      <c r="H31" s="55">
        <f ca="1">I31*1.2</f>
        <v>7003811.4394817399</v>
      </c>
      <c r="I31" s="55">
        <v>5836509.5329014501</v>
      </c>
      <c r="J31" s="70"/>
      <c r="K31" s="71"/>
      <c r="L31" s="78"/>
      <c r="M31" s="98"/>
    </row>
    <row r="32" spans="1:17" ht="15.75" x14ac:dyDescent="0.25">
      <c r="A32" s="95">
        <v>3</v>
      </c>
      <c r="B32" s="89" t="s">
        <v>3</v>
      </c>
      <c r="C32" s="99">
        <f ca="1">H23</f>
        <v>0</v>
      </c>
      <c r="D32" s="97">
        <v>1.0760000000000001</v>
      </c>
      <c r="E32" s="55">
        <f t="shared" ca="1" si="0"/>
        <v>0</v>
      </c>
      <c r="F32" s="55">
        <f t="shared" ca="1" si="1"/>
        <v>0</v>
      </c>
      <c r="G32" s="55">
        <f t="shared" ca="1" si="2"/>
        <v>0</v>
      </c>
      <c r="H32" s="55"/>
      <c r="I32" s="55"/>
      <c r="J32" s="70"/>
      <c r="K32" s="71"/>
      <c r="L32" s="78"/>
      <c r="M32" s="98"/>
    </row>
    <row r="33" spans="1:13" ht="15.75" x14ac:dyDescent="0.25">
      <c r="A33" s="95">
        <v>4</v>
      </c>
      <c r="B33" s="89" t="s">
        <v>7</v>
      </c>
      <c r="C33" s="99">
        <f ca="1">SUM(C34:C38)</f>
        <v>1376908.343774813</v>
      </c>
      <c r="D33" s="97">
        <v>1.0760000000000001</v>
      </c>
      <c r="E33" s="55">
        <f t="shared" ca="1" si="0"/>
        <v>1481553.3779016989</v>
      </c>
      <c r="F33" s="55">
        <f t="shared" ca="1" si="1"/>
        <v>296310.6755803398</v>
      </c>
      <c r="G33" s="55">
        <f t="shared" ca="1" si="2"/>
        <v>1777864.0534820387</v>
      </c>
      <c r="H33" s="55">
        <f ca="1">I33*1.2</f>
        <v>669787.97766656941</v>
      </c>
      <c r="I33" s="55">
        <v>558156.64805547451</v>
      </c>
      <c r="J33" s="70"/>
      <c r="K33" s="71"/>
      <c r="L33" s="78"/>
      <c r="M33" s="98"/>
    </row>
    <row r="34" spans="1:13" ht="15.75" x14ac:dyDescent="0.25">
      <c r="A34" s="80" t="s">
        <v>355</v>
      </c>
      <c r="B34" s="89" t="s">
        <v>4</v>
      </c>
      <c r="C34" s="99">
        <f ca="1">SUM(C30:C32)*J34</f>
        <v>80603.566292188814</v>
      </c>
      <c r="D34" s="97">
        <v>1.0760000000000001</v>
      </c>
      <c r="E34" s="55">
        <f t="shared" ca="1" si="0"/>
        <v>86729.437330395172</v>
      </c>
      <c r="F34" s="55">
        <f t="shared" ca="1" si="1"/>
        <v>17345.887466079035</v>
      </c>
      <c r="G34" s="55">
        <f t="shared" ca="1" si="2"/>
        <v>104075.3247964742</v>
      </c>
      <c r="H34" s="55"/>
      <c r="I34" s="55"/>
      <c r="J34" s="100">
        <v>9.7000000000000003E-3</v>
      </c>
      <c r="K34" s="71"/>
      <c r="L34" s="78"/>
      <c r="M34" s="98"/>
    </row>
    <row r="35" spans="1:13" ht="15.75" x14ac:dyDescent="0.25">
      <c r="A35" s="80" t="s">
        <v>356</v>
      </c>
      <c r="B35" s="101" t="s">
        <v>38</v>
      </c>
      <c r="C35" s="99">
        <f ca="1">SUM(C30:C32)*J35</f>
        <v>177826.42460338562</v>
      </c>
      <c r="D35" s="97">
        <v>1.0760000000000001</v>
      </c>
      <c r="E35" s="55">
        <f t="shared" ca="1" si="0"/>
        <v>191341.23287324293</v>
      </c>
      <c r="F35" s="55">
        <f t="shared" ca="1" si="1"/>
        <v>38268.24657464859</v>
      </c>
      <c r="G35" s="55">
        <f t="shared" ca="1" si="2"/>
        <v>229609.47944789153</v>
      </c>
      <c r="H35" s="55"/>
      <c r="I35" s="55"/>
      <c r="J35" s="100">
        <v>2.1399999999999999E-2</v>
      </c>
      <c r="K35" s="71"/>
      <c r="L35" s="78"/>
      <c r="M35" s="98"/>
    </row>
    <row r="36" spans="1:13" ht="15.75" x14ac:dyDescent="0.25">
      <c r="A36" s="80" t="s">
        <v>357</v>
      </c>
      <c r="B36" s="101" t="s">
        <v>39</v>
      </c>
      <c r="C36" s="99">
        <f ca="1">SUM(C30:C32)*J36</f>
        <v>701334.12320213765</v>
      </c>
      <c r="D36" s="97">
        <v>1.0760000000000001</v>
      </c>
      <c r="E36" s="55">
        <f t="shared" ca="1" si="0"/>
        <v>754635.51656550018</v>
      </c>
      <c r="F36" s="55">
        <f t="shared" ca="1" si="1"/>
        <v>150927.10331310003</v>
      </c>
      <c r="G36" s="55">
        <f t="shared" ca="1" si="2"/>
        <v>905562.61987860024</v>
      </c>
      <c r="H36" s="55"/>
      <c r="I36" s="55"/>
      <c r="J36" s="100">
        <v>8.4400000000000003E-2</v>
      </c>
      <c r="K36" s="71"/>
      <c r="L36" s="78"/>
      <c r="M36" s="98"/>
    </row>
    <row r="37" spans="1:13" ht="15.75" x14ac:dyDescent="0.25">
      <c r="A37" s="80" t="s">
        <v>358</v>
      </c>
      <c r="B37" s="89" t="s">
        <v>6</v>
      </c>
      <c r="C37" s="99">
        <f ca="1">SUM(C30:C32)*J37</f>
        <v>236824.91127086402</v>
      </c>
      <c r="D37" s="97">
        <v>1.0760000000000001</v>
      </c>
      <c r="E37" s="55">
        <f t="shared" ca="1" si="0"/>
        <v>254823.6045274497</v>
      </c>
      <c r="F37" s="55">
        <f t="shared" ca="1" si="1"/>
        <v>50964.720905489943</v>
      </c>
      <c r="G37" s="55">
        <f t="shared" ca="1" si="2"/>
        <v>305788.32543293963</v>
      </c>
      <c r="H37" s="55"/>
      <c r="I37" s="55"/>
      <c r="J37" s="100">
        <v>2.8500000000000001E-2</v>
      </c>
      <c r="K37" s="71"/>
      <c r="L37" s="78"/>
      <c r="M37" s="98"/>
    </row>
    <row r="38" spans="1:13" x14ac:dyDescent="0.25">
      <c r="A38" s="80" t="s">
        <v>359</v>
      </c>
      <c r="B38" s="89" t="s">
        <v>5</v>
      </c>
      <c r="C38" s="99">
        <f ca="1">SUM(C30:C32)*J38</f>
        <v>180319.31840623682</v>
      </c>
      <c r="D38" s="97">
        <v>1.0760000000000001</v>
      </c>
      <c r="E38" s="55">
        <f t="shared" ca="1" si="0"/>
        <v>194023.58660511085</v>
      </c>
      <c r="F38" s="55">
        <f t="shared" ca="1" si="1"/>
        <v>38804.717321022174</v>
      </c>
      <c r="G38" s="55">
        <f t="shared" ca="1" si="2"/>
        <v>232828.30392613303</v>
      </c>
      <c r="H38" s="55"/>
      <c r="I38" s="55"/>
      <c r="J38" s="102">
        <v>2.1700000000000001E-2</v>
      </c>
    </row>
    <row r="39" spans="1:13" x14ac:dyDescent="0.25">
      <c r="A39" s="86"/>
      <c r="B39" s="103" t="s">
        <v>360</v>
      </c>
      <c r="C39" s="99">
        <f ca="1">SUM(C30:C33)</f>
        <v>9686554.3532788139</v>
      </c>
      <c r="D39" s="97"/>
      <c r="E39" s="55">
        <f ca="1">SUM(E30:E33)</f>
        <v>10422732.484128004</v>
      </c>
      <c r="F39" s="55">
        <f ca="1">SUM(F30:F33)</f>
        <v>2084546.4968256007</v>
      </c>
      <c r="G39" s="55">
        <f ca="1">SUM(G30:G33)</f>
        <v>12507278.980953606</v>
      </c>
      <c r="H39" s="55">
        <f ca="1">I39*1.2</f>
        <v>8343387.3971519992</v>
      </c>
      <c r="I39" s="55">
        <v>6952822.8309599999</v>
      </c>
    </row>
    <row r="41" spans="1:13" s="56" customFormat="1" ht="12.75" x14ac:dyDescent="0.2">
      <c r="A41" s="92" t="s">
        <v>28</v>
      </c>
      <c r="B41" s="92"/>
    </row>
    <row r="42" spans="1:13" s="57" customFormat="1" ht="67.5" customHeight="1" x14ac:dyDescent="0.25">
      <c r="A42" s="104" t="s">
        <v>29</v>
      </c>
      <c r="B42" s="107" t="s">
        <v>373</v>
      </c>
      <c r="C42" s="107"/>
      <c r="D42" s="107"/>
      <c r="E42" s="107"/>
      <c r="F42" s="107"/>
      <c r="G42" s="107"/>
    </row>
    <row r="43" spans="1:13" s="57" customFormat="1" ht="40.5" customHeight="1" x14ac:dyDescent="0.25">
      <c r="A43" s="104" t="s">
        <v>30</v>
      </c>
      <c r="B43" s="107" t="s">
        <v>361</v>
      </c>
      <c r="C43" s="107"/>
      <c r="D43" s="107"/>
      <c r="E43" s="107"/>
      <c r="F43" s="107"/>
      <c r="G43" s="107"/>
      <c r="H43" s="58"/>
      <c r="I43" s="58"/>
      <c r="J43" s="58" t="s">
        <v>368</v>
      </c>
      <c r="K43" s="57">
        <v>7.46</v>
      </c>
    </row>
    <row r="44" spans="1:13" s="57" customFormat="1" ht="28.5" customHeight="1" x14ac:dyDescent="0.25">
      <c r="A44" s="104" t="s">
        <v>32</v>
      </c>
      <c r="B44" s="107" t="s">
        <v>33</v>
      </c>
      <c r="C44" s="107"/>
      <c r="D44" s="107"/>
      <c r="E44" s="107"/>
      <c r="F44" s="107"/>
      <c r="G44" s="107"/>
      <c r="J44" s="57" t="s">
        <v>366</v>
      </c>
      <c r="K44" s="57">
        <v>5.62</v>
      </c>
    </row>
    <row r="45" spans="1:13" s="56" customFormat="1" ht="16.5" customHeight="1" x14ac:dyDescent="0.2">
      <c r="A45" s="104" t="s">
        <v>34</v>
      </c>
      <c r="B45" s="57" t="s">
        <v>374</v>
      </c>
      <c r="C45" s="57"/>
      <c r="J45" s="56" t="s">
        <v>365</v>
      </c>
      <c r="K45" s="56">
        <v>6.16</v>
      </c>
    </row>
    <row r="46" spans="1:13" s="56" customFormat="1" ht="15.75" customHeight="1" x14ac:dyDescent="0.2">
      <c r="A46" s="105" t="s">
        <v>35</v>
      </c>
      <c r="B46" s="57" t="s">
        <v>375</v>
      </c>
      <c r="C46" s="57"/>
    </row>
    <row r="47" spans="1:13" s="56" customFormat="1" ht="18.75" customHeight="1" x14ac:dyDescent="0.2">
      <c r="A47" s="105" t="s">
        <v>36</v>
      </c>
      <c r="B47" s="57" t="s">
        <v>41</v>
      </c>
      <c r="C47" s="57"/>
    </row>
    <row r="48" spans="1:13" s="56" customFormat="1" ht="12.75" x14ac:dyDescent="0.2">
      <c r="A48" s="91"/>
    </row>
    <row r="49" spans="2:9" x14ac:dyDescent="0.25">
      <c r="B49" s="57"/>
      <c r="D49" s="106"/>
      <c r="E49" s="106"/>
      <c r="F49" s="106"/>
      <c r="G49" s="106"/>
      <c r="H49" s="106"/>
      <c r="I49" s="106"/>
    </row>
  </sheetData>
  <dataConsolidate>
    <dataRefs count="1">
      <dataRef ref="B8:B287" sheet="Типовые 2 кв. 2021"/>
    </dataRefs>
  </dataConsolidate>
  <mergeCells count="14">
    <mergeCell ref="B42:G42"/>
    <mergeCell ref="B43:G43"/>
    <mergeCell ref="B44:G44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0" xr:uid="{00000000-0002-0000-0000-000001000000}">
      <formula1>$K$13:$K$15</formula1>
    </dataValidation>
    <dataValidation type="decimal" operator="greaterThanOrEqual" allowBlank="1" showInputMessage="1" showErrorMessage="1" error="Допускается ввод только числовых значений" sqref="D48:I48" xr:uid="{BF3D82B7-9D94-4DD6-B3BD-43B9E5034BFE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73" activePane="bottomLeft" state="frozen"/>
      <selection pane="bottomLeft" activeCell="B179" sqref="B179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hidden="1" x14ac:dyDescent="0.25">
      <c r="B2" s="49"/>
      <c r="C2" s="49"/>
      <c r="D2" s="49"/>
    </row>
    <row r="3" spans="1:6" hidden="1" x14ac:dyDescent="0.25">
      <c r="B3" s="112" t="s">
        <v>46</v>
      </c>
      <c r="C3" s="112"/>
      <c r="D3" s="112"/>
    </row>
    <row r="4" spans="1:6" hidden="1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hidden="1" x14ac:dyDescent="0.25">
      <c r="A6" s="4"/>
      <c r="B6" s="4"/>
      <c r="C6" s="113"/>
      <c r="D6" s="113"/>
    </row>
    <row r="7" spans="1:6" ht="27.75" hidden="1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364</v>
      </c>
    </row>
    <row r="8" spans="1:6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365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365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365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365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365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365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365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365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365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365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365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365</v>
      </c>
    </row>
    <row r="20" spans="1:6" hidden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365</v>
      </c>
    </row>
    <row r="21" spans="1:6" hidden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365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365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365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365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365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365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365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365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365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365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365</v>
      </c>
    </row>
    <row r="32" spans="1:6" hidden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365</v>
      </c>
    </row>
    <row r="33" spans="1:6" hidden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365</v>
      </c>
    </row>
    <row r="34" spans="1:6" hidden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365</v>
      </c>
    </row>
    <row r="35" spans="1:6" hidden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365</v>
      </c>
    </row>
    <row r="36" spans="1:6" ht="30" hidden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365</v>
      </c>
    </row>
    <row r="37" spans="1:6" hidden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365</v>
      </c>
    </row>
    <row r="38" spans="1:6" hidden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365</v>
      </c>
    </row>
    <row r="39" spans="1:6" hidden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365</v>
      </c>
    </row>
    <row r="40" spans="1:6" hidden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365</v>
      </c>
    </row>
    <row r="41" spans="1:6" hidden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365</v>
      </c>
    </row>
    <row r="42" spans="1:6" hidden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365</v>
      </c>
    </row>
    <row r="43" spans="1:6" hidden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365</v>
      </c>
    </row>
    <row r="44" spans="1:6" hidden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365</v>
      </c>
    </row>
    <row r="45" spans="1:6" hidden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365</v>
      </c>
    </row>
    <row r="46" spans="1:6" hidden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365</v>
      </c>
    </row>
    <row r="47" spans="1:6" hidden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365</v>
      </c>
    </row>
    <row r="48" spans="1:6" hidden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365</v>
      </c>
    </row>
    <row r="49" spans="1:6" hidden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365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365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365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365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365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365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365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365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365</v>
      </c>
    </row>
    <row r="58" spans="1:6" hidden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365</v>
      </c>
    </row>
    <row r="59" spans="1:6" ht="30" hidden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365</v>
      </c>
    </row>
    <row r="60" spans="1:6" ht="30" hidden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365</v>
      </c>
    </row>
    <row r="61" spans="1:6" s="5" customFormat="1" hidden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365</v>
      </c>
    </row>
    <row r="62" spans="1:6" s="5" customFormat="1" hidden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365</v>
      </c>
    </row>
    <row r="63" spans="1:6" s="5" customFormat="1" hidden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365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365</v>
      </c>
    </row>
    <row r="65" spans="1:6" s="5" customFormat="1" ht="30" hidden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365</v>
      </c>
    </row>
    <row r="66" spans="1:6" hidden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365</v>
      </c>
    </row>
    <row r="67" spans="1:6" hidden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365</v>
      </c>
    </row>
    <row r="68" spans="1:6" hidden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365</v>
      </c>
    </row>
    <row r="69" spans="1:6" hidden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365</v>
      </c>
    </row>
    <row r="70" spans="1:6" hidden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365</v>
      </c>
    </row>
    <row r="71" spans="1:6" hidden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365</v>
      </c>
    </row>
    <row r="72" spans="1:6" hidden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365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365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365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365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365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365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365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365</v>
      </c>
    </row>
    <row r="80" spans="1:6" hidden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365</v>
      </c>
    </row>
    <row r="81" spans="1:6" hidden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365</v>
      </c>
    </row>
    <row r="82" spans="1:6" hidden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365</v>
      </c>
    </row>
    <row r="83" spans="1:6" hidden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365</v>
      </c>
    </row>
    <row r="84" spans="1:6" ht="30" hidden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365</v>
      </c>
    </row>
    <row r="85" spans="1:6" hidden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365</v>
      </c>
    </row>
    <row r="86" spans="1:6" hidden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365</v>
      </c>
    </row>
    <row r="87" spans="1:6" hidden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365</v>
      </c>
    </row>
    <row r="88" spans="1:6" hidden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365</v>
      </c>
    </row>
    <row r="89" spans="1:6" hidden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365</v>
      </c>
    </row>
    <row r="90" spans="1:6" hidden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365</v>
      </c>
    </row>
    <row r="91" spans="1:6" s="6" customFormat="1" ht="30" hidden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365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365</v>
      </c>
    </row>
    <row r="93" spans="1:6" hidden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365</v>
      </c>
    </row>
    <row r="94" spans="1:6" hidden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365</v>
      </c>
    </row>
    <row r="95" spans="1:6" hidden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365</v>
      </c>
    </row>
    <row r="96" spans="1:6" hidden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365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366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366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366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366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366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366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366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366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366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366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366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366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366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366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366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366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366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366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366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366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366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366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366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366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366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366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366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366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366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366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366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366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366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366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366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366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366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366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366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4" t="s">
        <v>366</v>
      </c>
    </row>
    <row r="137" spans="1:6" hidden="1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366</v>
      </c>
    </row>
    <row r="138" spans="1:6" hidden="1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366</v>
      </c>
    </row>
    <row r="139" spans="1:6" hidden="1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366</v>
      </c>
    </row>
    <row r="140" spans="1:6" hidden="1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366</v>
      </c>
    </row>
    <row r="141" spans="1:6" hidden="1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366</v>
      </c>
    </row>
    <row r="142" spans="1:6" hidden="1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366</v>
      </c>
    </row>
    <row r="143" spans="1:6" hidden="1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366</v>
      </c>
    </row>
    <row r="144" spans="1:6" hidden="1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366</v>
      </c>
    </row>
    <row r="145" spans="1:6" hidden="1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366</v>
      </c>
    </row>
    <row r="146" spans="1:6" hidden="1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366</v>
      </c>
    </row>
    <row r="147" spans="1:6" hidden="1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366</v>
      </c>
    </row>
    <row r="148" spans="1:6" hidden="1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366</v>
      </c>
    </row>
    <row r="149" spans="1:6" hidden="1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366</v>
      </c>
    </row>
    <row r="150" spans="1:6" hidden="1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366</v>
      </c>
    </row>
    <row r="151" spans="1:6" hidden="1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366</v>
      </c>
    </row>
    <row r="152" spans="1:6" hidden="1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366</v>
      </c>
    </row>
    <row r="153" spans="1:6" hidden="1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366</v>
      </c>
    </row>
    <row r="154" spans="1:6" hidden="1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366</v>
      </c>
    </row>
    <row r="155" spans="1:6" hidden="1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366</v>
      </c>
    </row>
    <row r="156" spans="1:6" hidden="1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366</v>
      </c>
    </row>
    <row r="157" spans="1:6" hidden="1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366</v>
      </c>
    </row>
    <row r="158" spans="1:6" hidden="1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366</v>
      </c>
    </row>
    <row r="159" spans="1:6" hidden="1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366</v>
      </c>
    </row>
    <row r="160" spans="1:6" ht="15.75" hidden="1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366</v>
      </c>
    </row>
    <row r="161" spans="1:6" ht="15" hidden="1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366</v>
      </c>
    </row>
    <row r="162" spans="1:6" hidden="1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366</v>
      </c>
    </row>
    <row r="163" spans="1:6" ht="14.25" hidden="1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366</v>
      </c>
    </row>
    <row r="164" spans="1:6" ht="14.25" hidden="1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366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366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366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366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366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366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366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366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366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366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366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366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366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366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366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366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366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366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366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4" t="s">
        <v>366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4" t="s">
        <v>366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4" t="s">
        <v>366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4" t="s">
        <v>366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4" t="s">
        <v>366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4" t="s">
        <v>366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4" t="s">
        <v>366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4" t="s">
        <v>366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4" t="s">
        <v>366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4" t="s">
        <v>366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4" t="s">
        <v>366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4" t="s">
        <v>366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4" t="s">
        <v>366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4" t="s">
        <v>366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4" t="s">
        <v>366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4" t="s">
        <v>366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4" t="s">
        <v>366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4" t="s">
        <v>366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4" t="s">
        <v>366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4" t="s">
        <v>366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4" t="s">
        <v>366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4" t="s">
        <v>366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4" t="s">
        <v>366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4" t="s">
        <v>366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4" t="s">
        <v>366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4" t="s">
        <v>366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4" t="s">
        <v>366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4" t="s">
        <v>366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4" t="s">
        <v>366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4" t="s">
        <v>366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4" t="s">
        <v>366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4" t="s">
        <v>366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4" t="s">
        <v>366</v>
      </c>
    </row>
    <row r="216" spans="1:6" hidden="1" x14ac:dyDescent="0.25">
      <c r="A216" s="31">
        <v>209</v>
      </c>
      <c r="B216" s="36" t="s">
        <v>369</v>
      </c>
      <c r="C216" s="37">
        <v>13602.64</v>
      </c>
      <c r="D216" s="35">
        <f t="shared" si="3"/>
        <v>11335.533333333333</v>
      </c>
      <c r="E216" s="35"/>
      <c r="F216" s="54" t="s">
        <v>366</v>
      </c>
    </row>
    <row r="217" spans="1:6" hidden="1" x14ac:dyDescent="0.25">
      <c r="A217" s="31">
        <v>210</v>
      </c>
      <c r="B217" s="36" t="s">
        <v>371</v>
      </c>
      <c r="C217" s="37">
        <v>59787.55</v>
      </c>
      <c r="D217" s="35">
        <f t="shared" si="3"/>
        <v>49822.958333333336</v>
      </c>
      <c r="E217" s="35"/>
      <c r="F217" s="54" t="s">
        <v>366</v>
      </c>
    </row>
    <row r="218" spans="1:6" hidden="1" x14ac:dyDescent="0.25">
      <c r="A218" s="31">
        <v>211</v>
      </c>
      <c r="B218" s="36" t="s">
        <v>370</v>
      </c>
      <c r="C218" s="37">
        <v>107.95</v>
      </c>
      <c r="D218" s="35">
        <f t="shared" si="3"/>
        <v>89.958333333333343</v>
      </c>
      <c r="E218" s="35"/>
      <c r="F218" s="54" t="s">
        <v>366</v>
      </c>
    </row>
    <row r="219" spans="1:6" hidden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4" t="s">
        <v>367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4" t="s">
        <v>367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4" t="s">
        <v>367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4" t="s">
        <v>367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4" t="s">
        <v>367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4" t="s">
        <v>367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4" t="s">
        <v>367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4" t="s">
        <v>367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4" t="s">
        <v>367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4" t="s">
        <v>367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4" t="s">
        <v>367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4" t="s">
        <v>367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4" t="s">
        <v>367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4" t="s">
        <v>367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4" t="s">
        <v>367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4" t="s">
        <v>367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4" t="s">
        <v>367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4" t="s">
        <v>367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4" t="s">
        <v>367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4" t="s">
        <v>367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4" t="s">
        <v>367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4" t="s">
        <v>367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4" t="s">
        <v>367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4" t="s">
        <v>367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4" t="s">
        <v>367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4" t="s">
        <v>367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4" t="s">
        <v>367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4" t="s">
        <v>367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4" t="s">
        <v>367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4" t="s">
        <v>367</v>
      </c>
    </row>
    <row r="249" spans="1:6" ht="14.25" hidden="1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4" t="s">
        <v>367</v>
      </c>
    </row>
    <row r="250" spans="1:6" hidden="1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4" t="s">
        <v>367</v>
      </c>
    </row>
    <row r="251" spans="1:6" hidden="1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4" t="s">
        <v>367</v>
      </c>
    </row>
    <row r="252" spans="1:6" hidden="1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4" t="s">
        <v>367</v>
      </c>
    </row>
    <row r="253" spans="1:6" hidden="1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4" t="s">
        <v>367</v>
      </c>
    </row>
    <row r="254" spans="1:6" hidden="1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4" t="s">
        <v>367</v>
      </c>
    </row>
    <row r="255" spans="1:6" hidden="1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4" t="s">
        <v>367</v>
      </c>
    </row>
    <row r="256" spans="1:6" hidden="1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4" t="s">
        <v>367</v>
      </c>
    </row>
    <row r="257" spans="1:6" hidden="1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4" t="s">
        <v>367</v>
      </c>
    </row>
    <row r="258" spans="1:6" hidden="1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4" t="s">
        <v>367</v>
      </c>
    </row>
    <row r="259" spans="1:6" hidden="1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4" t="s">
        <v>367</v>
      </c>
    </row>
    <row r="260" spans="1:6" hidden="1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4" t="s">
        <v>367</v>
      </c>
    </row>
    <row r="261" spans="1:6" hidden="1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4" t="s">
        <v>367</v>
      </c>
    </row>
    <row r="262" spans="1:6" hidden="1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4" t="s">
        <v>367</v>
      </c>
    </row>
    <row r="263" spans="1:6" hidden="1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4" t="s">
        <v>367</v>
      </c>
    </row>
    <row r="264" spans="1:6" hidden="1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4" t="s">
        <v>367</v>
      </c>
    </row>
    <row r="265" spans="1:6" hidden="1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4" t="s">
        <v>367</v>
      </c>
    </row>
    <row r="266" spans="1:6" hidden="1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4" t="s">
        <v>367</v>
      </c>
    </row>
    <row r="267" spans="1:6" ht="15.75" hidden="1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4" t="s">
        <v>367</v>
      </c>
    </row>
    <row r="268" spans="1:6" hidden="1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4" t="s">
        <v>367</v>
      </c>
    </row>
    <row r="269" spans="1:6" hidden="1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4" t="s">
        <v>367</v>
      </c>
    </row>
    <row r="270" spans="1:6" hidden="1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4" t="s">
        <v>366</v>
      </c>
    </row>
    <row r="271" spans="1:6" hidden="1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4" t="s">
        <v>366</v>
      </c>
    </row>
    <row r="272" spans="1:6" hidden="1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4" t="s">
        <v>366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4" t="s">
        <v>365</v>
      </c>
    </row>
    <row r="274" spans="1:6" hidden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4" t="s">
        <v>365</v>
      </c>
    </row>
    <row r="275" spans="1:6" hidden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4" t="s">
        <v>365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4" t="s">
        <v>367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4" t="s">
        <v>367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4" t="s">
        <v>367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4" t="s">
        <v>367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4" t="s">
        <v>367</v>
      </c>
    </row>
    <row r="281" spans="1:6" hidden="1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4" t="s">
        <v>367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4" t="s">
        <v>367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4" t="s">
        <v>367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4" t="s">
        <v>367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4" t="s">
        <v>367</v>
      </c>
    </row>
    <row r="286" spans="1:6" hidden="1" x14ac:dyDescent="0.25">
      <c r="A286" s="31">
        <v>279</v>
      </c>
      <c r="B286" s="34" t="s">
        <v>362</v>
      </c>
      <c r="C286" s="46">
        <v>157021.46</v>
      </c>
      <c r="D286" s="46">
        <f t="shared" ref="D286:D287" si="5">C286/1.2</f>
        <v>130851.21666666666</v>
      </c>
      <c r="E286" s="46"/>
      <c r="F286" s="54" t="s">
        <v>365</v>
      </c>
    </row>
    <row r="287" spans="1:6" hidden="1" x14ac:dyDescent="0.25">
      <c r="A287" s="31">
        <v>280</v>
      </c>
      <c r="B287" s="34" t="s">
        <v>363</v>
      </c>
      <c r="C287" s="46">
        <v>8120.62</v>
      </c>
      <c r="D287" s="46">
        <f t="shared" si="5"/>
        <v>6767.1833333333334</v>
      </c>
      <c r="E287" s="46"/>
      <c r="F287" s="54" t="s">
        <v>365</v>
      </c>
    </row>
    <row r="288" spans="1:6" hidden="1" x14ac:dyDescent="0.25">
      <c r="B288" s="8"/>
      <c r="C288" s="9"/>
      <c r="D288" s="9"/>
    </row>
    <row r="289" spans="2:4" hidden="1" x14ac:dyDescent="0.25">
      <c r="B289" s="7"/>
      <c r="C289" s="7"/>
      <c r="D289" s="7"/>
    </row>
    <row r="290" spans="2:4" hidden="1" x14ac:dyDescent="0.25">
      <c r="B290" s="1"/>
      <c r="C290" s="1"/>
      <c r="D290" s="1"/>
    </row>
  </sheetData>
  <autoFilter ref="B1:B290" xr:uid="{00000000-0009-0000-0000-000001000000}">
    <filterColumn colId="0">
      <filters>
        <filter val="Временная Строительство КТП П - 250/10/0,4 кВ без оборудования"/>
        <filter val="Временная Строительство КТП П - 250/10/0,4 кВ с оборудованием"/>
        <filter val="Стоимость строительно-монтажных работ по сметно-нормативной базе ТСНБ-ЛО в базовых ценах _x000a_"/>
        <filter val="Строительство  2КТПнТ-К/К-400/10"/>
        <filter val="Строительство 1 км (двуцепка)  2ВЛ-10 кВ(СИП-3 1*95)"/>
        <filter val="Строительство 1 км (двуцепка) 2ВЛ-0,4 кВ (СИП-2 3*120+1*95)"/>
        <filter val="Строительство 1 км (двуцепка) 2ВЛ-0,4 кВ (СИП-2 3*120+1*95) дерев.опоры"/>
        <filter val="Строительство 1 км (двуцепка) 2ВЛ-0,4 кВ (СИП-2 3*70+1*95)"/>
        <filter val="Строительство 1 км (двуцепка) 2ВЛ-0,4 кВ (СИП-2 3*95+1*95+1*25)"/>
        <filter val="Строительство 1 км (двуцепка) 2ВЛ-10 кВ (СИП-3 1*120)"/>
        <filter val="Строительство 1 км ВЛ совместной подвески ВЛ-10 кВ и ВЛИ-0,4 кВ(СИП-3 1*120, СИП-2 3*95+1*95+1*16)"/>
        <filter val="Строительство 1 км ВЛ-0,4 (подвеска провода )  СИП 2 3*95+1*95+1*16 ММ2"/>
        <filter val="Строительство 1 км ВЛ-0,4 (подвеска провода ) СИП-2 3*120+1*95"/>
        <filter val="Строительство 1 км ВЛ-0,4 (подвеска провода ) СИП-2 3*70+1*95"/>
        <filter val="Строительство 1 км ВЛ-0,4 (подвеска провода) СИП 3*50+1*70"/>
        <filter val="Строительство 1 км ВЛ-0,4 (подвеска провода) СИП 4 4*25"/>
        <filter val="Строительство 1 км ВЛ-0,4 кВ (СИП-2 3*120+1*95+1*25)"/>
        <filter val="Строительство 1 км ВЛ-0,4 кВ (СИП-2 3*50+1*70+1*16)"/>
        <filter val="Строительство 1 км ВЛ-0,4 кВ (СИП-2 3*70+1*95+1*16)"/>
        <filter val="Строительство 1 км ВЛ-0,4 кВ (СИП-2 3*70+1*95+1*16) без ответвлений"/>
        <filter val="Строительство 1 км ВЛ-0,4 кВ (СИП-2 3*95+1*95)"/>
        <filter val="Строительство 1 км ВЛ-0,4 кВ (СИП-2 3*95+1*95+1*25)  с щитами учета на вводах"/>
        <filter val="Строительство 1 км ВЛ-0,4 кВ (СИП-2 3*95+1*95+1*25) деревянные опоры"/>
        <filter val="Строительство 1 км ВЛ-0,4кВ (СИП-2 3*120+1*95)"/>
        <filter val="Строительство 1 км ВЛ-10 кВ (СИП-3 1*120)"/>
        <filter val="Строительство 1 км ВЛ-10 кВ (СИП-3 1*50)"/>
        <filter val="Строительство 1 км ВЛ-10 кВ (СИП-3 1*70)"/>
        <filter val="Строительство 1 км ВЛ-10 кВ (СИП-3 1*70) деревянные опоры"/>
        <filter val="Строительство 1 км ВЛ-10 кВ (СИП-3 1*95)"/>
        <filter val="Строительство 1 км КЛ-0,4 кВ  АВБбШв 4Х120 мм2"/>
        <filter val="Строительство 1 км КЛ-0,4 кВ  АВБбШв 4Х150 мм2"/>
        <filter val="Строительство 1 км КЛ-0,4 кВ  АВБбШв 4Х185 мм2"/>
        <filter val="Строительство 1 км КЛ-0,4 кВ  АВБбШв 4Х50 мм2"/>
        <filter val="Строительство 1 км КЛ-0,4 кВ  АВБбШв 4Х95 мм2"/>
        <filter val="Строительство 1 км КЛ-0,4 кВ  АСБ 2л 4Х240 мм2"/>
        <filter val="Строительство 1 км КЛ-0,4 кВ  АСБ 2л 4Х95 мм3 (2 кабеля)"/>
        <filter val="Строительство 1 км КЛ-0,4 кВ  АСБ 4Х120 мм2"/>
        <filter val="Строительство 1 км КЛ-0,4 кВ  АСБ 4Х95 мм2"/>
        <filter val="Строительство 1 км КЛ-0,4 кВ (2 кабеля)  АВБбШв 4Х120 мм2"/>
        <filter val="Строительство 1 км КЛ-0,4 кВ (2 кабеля)  АВБбШв 4Х95 мм2"/>
        <filter val="Строительство 1 км КЛ-0,4 кВ (2 кабеля) АВБбШв 4Х150 мм2"/>
        <filter val="Строительство 1 км КЛ-0,4 кВ (2 кабеля) АВБбШв 4Х185 мм2"/>
        <filter val="Строительство 1 км КЛ-0,4 кВ (2 кабеля) АСБ 2л 4Х120 мм2"/>
        <filter val="Строительство 1 км КЛ-0,4 кВ (2 кабеля) АСБ 2л 4Х240 мм2"/>
        <filter val="Строительство 1 км КЛ-0,4 кВ АСБ 4Х150 мм2"/>
        <filter val="Строительство 1 км КЛ-0,4 кВ АСБ 4Х185 мм2"/>
        <filter val="Строительство 1 км КЛ-10 кВ (2 кабеля) АСБ 3*150 мм2"/>
        <filter val="Строительство 1 км КЛ-10 кВ (2 кабеля) АСБ 3*185 мм2"/>
        <filter val="Строительство 1 км КЛ-10 кВ (2 кабеля) АСБ 3*240 мм2"/>
        <filter val="Строительство 1 км КЛ-10 кВ (2 кабеля) АСБ 3*95 мм2"/>
        <filter val="Строительство 1 км КЛ-10 кВ АПвПу2г 3(1*120/50 мм2)"/>
        <filter val="Строительство 1 км КЛ-10 кВ АПвПу2г 3(1*150/70 мм2)"/>
        <filter val="Строительство 1 км КЛ-10 кВ АПвПу2г 3(1*240/70 мм2)"/>
        <filter val="Строительство 1 км КЛ-10 кВ АСБ 3*150мм2"/>
        <filter val="Строительство 1 км КЛ-10 кВ АСБ 3*185мм2"/>
        <filter val="Строительство 1 км КЛ-10 кВ АСБ 3*240мм2"/>
        <filter val="Строительство 1 км КЛ-10 кВ АСБ 3*95 мм2"/>
        <filter val="Строительство 1 км совместной подвески ВЛ-10кВ и ВЛИ-0,4 кВ (СИП-3 1*70, СИП-2 3*50+1*70+1*16)"/>
        <filter val="Строительство 1 км совместной подвески ВЛ-10кВ и ВЛИ-0,4 кВ (СИП-3 1*95, СИП-2 3*95+1*95+1*16)"/>
        <filter val="Строительство 1 км совместной подвески СИП 4*16 и СИП 3*16+1*25"/>
        <filter val="Строительство 100 м КЛ-0,4 (АВБбШв 4*120 мм2)"/>
        <filter val="Строительство 100 м КЛ-0,4 (АВБбШв 4*120 мм2) два кабеля"/>
        <filter val="Строительство 100 м КЛ-0,4 (АВБбШв 4*240 мм2)"/>
        <filter val="Строительство 100 м КЛ-0,4 (АВБбШв 4*240 мм2) два кабеля"/>
        <filter val="Строительство 100 м КЛ-0,4 (АПВБбШп 4*120 мм2)"/>
        <filter val="Строительство 100 м КЛ-0,4 (АПВБбШп 4*120 мм2) два кабеля"/>
        <filter val="Строительство 100 м КЛ-0,4 (АПВБбШп 4*240 мм2)"/>
        <filter val="Строительство 100 м КЛ-0,4 (АПВБбШп 4*240 мм2) два кабеля"/>
        <filter val="Строительство 100 м КЛ-10 (АПвПу2г 1*120/50 мм2)"/>
        <filter val="Строительство 100 м КЛ-10 (АПвПу2г 1*240/70 мм2)"/>
        <filter val="Строительство 100 м КЛ-10 (АПвПу2г 1*240/70 мм2) два кабеля"/>
        <filter val="Строительство 100 м КЛ-10 (АПвПу2г 1*240/70 мм2) четыре кабеля"/>
        <filter val="Строительство 100 м КЛ-10 (АПвПу2г 1*300/70 мм2)"/>
        <filter val="Строительство 100 м КЛ-10 (АПвПу2г 1*300/70 мм2) два кабеля"/>
        <filter val="Строительство 100 м КЛ-10 (АПвПу2г 1*300/70 мм2) четыре кабеля"/>
        <filter val="Строительство 100 м КЛ-10 (АПвПу2г 1*400/70 мм2)"/>
        <filter val="Строительство 100 м КЛ-10 (АПвПу2г 1*400/70 мм2) два кабеля"/>
        <filter val="Строительство 100 м КЛ-10 (АПвПу2г 1*630/70 мм2)"/>
        <filter val="Строительство 100 м КЛ-10 (АПвПу2г 1*630/70 мм2) два кабеля"/>
        <filter val="Строительство 100 м КЛ-10 (АПвПу2г 1*800/70 мм2) два кабеля"/>
        <filter val="Строительство 100 м КЛ-10 (АСБ 3*120 мм2)"/>
        <filter val="Строительство 100 м КЛ-10 (АСБ 3*120 мм2) два кабеля"/>
        <filter val="Строительство 100 м КЛ-10 (АСБ 3*240 мм2)"/>
        <filter val="Строительство 100 м КЛ-10 (АСБ 3*240 мм2) два кабеля"/>
        <filter val="Строительство 100 метров ВЛ-10 кВ (СИП-2 1*120)"/>
        <filter val="Строительство 100 метров ВЛ-10 кВ (СИП-2 1*70) с деревянными опорами"/>
        <filter val="Строительство 100 метров ВЛ-10 кВ (СИП-2 1*95)"/>
        <filter val="Строительство 100м (двуцепка) 2ВЛ-0,4 кВ (СИП-2 3*95+1*95+1*25)"/>
        <filter val="Строительство 100м (двуцепка) 2ВЛ-10 кВ (СИП-3 1*95)"/>
        <filter val="Строительство 100м ВЛ-0,4 кВ (СИП-2 3*120+1*95+1*25)"/>
        <filter val="Строительство 100м ВЛ-0,4 кВ (СИП-2 3*50+1*70+1*16)"/>
        <filter val="Строительство 100м ВЛ-0,4 кВ (СИП-2 3*70+1*95+1*16)"/>
        <filter val="Строительство 100м ВЛ-0,4 кВ (СИП-2 3*95+1*95+1*25) деревянные опоры"/>
        <filter val="Строительство 100м ВЛ-0,4 кВ (СИП-2 3*95+1*95+1*25) с щитами учета на вводах"/>
        <filter val="Строительство БКТП 1*1000"/>
        <filter val="Строительство БКТП 1*1250"/>
        <filter val="Строительство БКТП 1*1600"/>
        <filter val="Строительство БКТП 1*250"/>
        <filter val="Строительство БКТП 1*400 с трансформатором 400"/>
        <filter val="Строительство БКТП 1*630 с трансф.630"/>
        <filter val="Строительство БКТП 2*1000"/>
        <filter val="Строительство БКТП 2*1250"/>
        <filter val="Строительство БКТП 2*1600"/>
        <filter val="Строительство БКТП 2*250"/>
        <filter val="Строительство БКТП 2*400 с трансформаторами 2*400"/>
        <filter val="Строительство БКТП 2*630 с трансф.2*630"/>
        <filter val="Строительство КЛ-0,4  (АПВБбШп 4х120-1кВ)"/>
        <filter val="Строительство КЛ-0,4  (АПВБбШп 4х150-1кВ)"/>
        <filter val="Строительство КЛ-0,4  (АПВБбШп 4х185-1кВ)"/>
        <filter val="Строительство КЛ-0,4  (АПВБбШп 4х240-1кВ)"/>
        <filter val="Строительство КЛ-0,4  (АПВБбШп 4х35-1кВ)"/>
        <filter val="Строительство КЛ-0,4  (АПВБбШп 4х50-1кВ)"/>
        <filter val="Строительство КЛ-0,4  (АПВБбШп 4х70-1кВ)"/>
        <filter val="Строительство КЛ-0,4  (АПВБбШп 4х95-1кВ)"/>
        <filter val="Строительство КЛ-0,4 (АВБбШв 4х240мм2)"/>
        <filter val="Строительство КЛ-0,4 (АСБ 4*35 ММ2)"/>
        <filter val="Строительство КЛ-0,4 (АСБ 4*70 ММ2)"/>
        <filter val="Строительство КЛ-0,4 два кабеля в траншее (АВБбШв 4*95 мм2) с перегородкой из кирпича"/>
        <filter val="Строительство КЛ-0,4 два кабеля в траншее (АПВБбШп 4х120-1кВ)"/>
        <filter val="Строительство КЛ-0,4 два кабеля в траншее (АПВБбШп 4х150-1кВ)"/>
        <filter val="Строительство КЛ-0,4 два кабеля в траншее (АПВБбШп 4х185-1кВ)"/>
        <filter val="Строительство КЛ-0,4 два кабеля в траншее (АПВБбШп 4х240-1кВ)"/>
        <filter val="Строительство КЛ-0,4 два кабеля в траншее (АПВБбШп 4х50-1кВ)"/>
        <filter val="Строительство КЛ-0,4 два кабеля в траншее (АПВБбШп 4х70-1кВ)"/>
        <filter val="Строительство КЛ-0,4 два кабеля в траншее (АПВБбШп 4х95-1кВ)"/>
        <filter val="Строительство КЛ-0,4 два кабеля в траншее (АСБ 4*35 мм2)"/>
        <filter val="Строительство КЛ-0,4 два кабеля в траншее (АСБ 4*50 мм2)"/>
        <filter val="Строительство КЛ-0,4 два кабеля в траншее (АСБ 4*70 мм2)"/>
        <filter val="Строительство КЛ-0,4 четыре кабеля в траншее (АПВБбШп 4х240-1кВ)"/>
        <filter val="Строительство КЛ-10  АПвП2г  3х (1х630/70 ММ2)"/>
        <filter val="Строительство КЛ-10  АПвПг  3х (1х630/70 ММ2) два кабеля"/>
        <filter val="Строительство КЛ-10 (АСБ 3*70 мм2)"/>
        <filter val="Строительство КЛ-10 (АСБ 3*70 мм2) два кабеля"/>
        <filter val="Строительство КЛ-10 (АСБ 3Х120 ММ2 )"/>
        <filter val="Строительство КЛ-10 (АСБ 3х120 ММ2) два кабеля"/>
        <filter val="Строительство КЛ-10 АПвПг 3х (1х240/70 ММ2) четыре кабеля"/>
        <filter val="Строительство КЛ-10 АПвПг 3х (1х300/70 мм2)"/>
        <filter val="Строительство КЛ-10 АПвПг 3х (1х300/70 мм2) два кабеля"/>
        <filter val="Строительство КЛ-10 АПвПУ2г 3х (1х400/70 мм2)"/>
        <filter val="Строительство КЛ-10 АПвПУ2г 3х (1х400/70 мм2) четыре кабеля"/>
        <filter val="Строительство КЛ-10 АПвПу2г 3х (1х630/70 ММ2) четыре кабеля"/>
        <filter val="Строительство КЛ-10 кВ АПвПу2г 1х120/70 мм2 два кабеля"/>
        <filter val="Строительство КЛ-10 кВ АПвПу2г 3х (1х240/70 мм2) два кабеля"/>
        <filter val="Строительство КЛ-10 кВ АПвПу2г 3х120/35 мм2"/>
        <filter val="Строительство КЛ-10 кВ АПвПу2г 3х240/70 мм2 два кабеля"/>
        <filter val="Строительство КРУН-10 кВ в ж/б оболочке 6 ячеек (4 отходящие-с вакуумными выкл. 2 вводные-с выкл. нагрузки)"/>
        <filter val="Строительство КТП 1*160"/>
        <filter val="Строительство КТП вв 2*250 кВА"/>
        <filter val="Строительство КТП-250/10/0,4 с трансф. ТМГ 250/10/0,4"/>
        <filter val="Строительство КТПн к/к 1*1000 кВа"/>
        <filter val="Строительство КТПТ 2* 1000"/>
        <filter val="Строительство КТПТ 2* 1000 (сэндвич-панели)"/>
        <filter val="Строительство КТПТ 2* 630"/>
        <filter val="Строительство КТПТ вв 400 с трансф.400"/>
        <filter val="Строительство КТПТ вв 630 с трансф.630"/>
        <filter val="Строительство МТП 100"/>
        <filter val="Строительство МТП 160"/>
        <filter val="Строительство МТП 250"/>
        <filter val="Строительство ПКУ"/>
        <filter val="Строительство РП 16 ячеек"/>
        <filter val="Строительство РП-10кВ 24 ячейки"/>
        <filter val="Строительство РТП 6 кВ 10 ячеек 2 ТМГ 1250"/>
        <filter val="Строительство РТП 6 кВ 16 ячеек 2 ТМГ 1600"/>
        <filter val="Строительство РТП 6/10 кВ 2*2500, 12 ячеек, без оборудования"/>
        <filter val="Строительство РТП-1600/10/0,4 24 ячейки 4 ТМГ 1600"/>
        <filter val="Строительство СТП 100"/>
        <filter val="Строительство СТП 25"/>
        <filter val="Строительство СТП 40"/>
        <filter val="Строительство СТП 63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2022-03-14T10:59:13Z</dcterms:modified>
</cp:coreProperties>
</file>