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semiryagina-sa\Desktop\Сбор_паспортов\Карты-схемы_Формы_20_Обоснование_стоимости\M_22-1-17-01-08-00-0-0046\"/>
    </mc:Choice>
  </mc:AlternateContent>
  <xr:revisionPtr revIDLastSave="0" documentId="13_ncr:1_{B1C5E309-4FEF-41CE-884F-3FADE535741E}" xr6:coauthVersionLast="36" xr6:coauthVersionMax="36" xr10:uidLastSave="{00000000-0000-0000-0000-000000000000}"/>
  <bookViews>
    <workbookView xWindow="0" yWindow="0" windowWidth="28800" windowHeight="11616" activeTab="1" xr2:uid="{00000000-000D-0000-FFFF-FFFF00000000}"/>
  </bookViews>
  <sheets>
    <sheet name="M_22-1-17-01-08-00-0-0046" sheetId="1" r:id="rId1"/>
    <sheet name="T6" sheetId="2" r:id="rId2"/>
  </sheets>
  <definedNames>
    <definedName name="_xlnm.Print_Area" localSheetId="0">'M_22-1-17-01-08-00-0-0046'!$A$1:$R$119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s="1"/>
  <c r="D18" i="2" s="1"/>
  <c r="D20" i="2" s="1"/>
  <c r="R45" i="1" l="1"/>
  <c r="R46" i="1"/>
  <c r="R118" i="1"/>
  <c r="R117" i="1"/>
  <c r="P116" i="1"/>
  <c r="R116" i="1" s="1"/>
  <c r="P115" i="1"/>
  <c r="R115" i="1" s="1"/>
  <c r="R114" i="1"/>
  <c r="R112" i="1"/>
  <c r="R111" i="1"/>
  <c r="R110" i="1"/>
  <c r="R108" i="1"/>
  <c r="R107" i="1"/>
  <c r="R106" i="1"/>
  <c r="R105" i="1"/>
  <c r="R103" i="1"/>
  <c r="R102" i="1"/>
  <c r="R101" i="1"/>
  <c r="R100" i="1"/>
  <c r="R99" i="1"/>
  <c r="R98" i="1"/>
  <c r="R97" i="1"/>
  <c r="R95" i="1"/>
  <c r="R94" i="1"/>
  <c r="R93" i="1"/>
  <c r="R92" i="1"/>
  <c r="R91" i="1"/>
  <c r="R90" i="1"/>
  <c r="R89" i="1"/>
  <c r="R88" i="1"/>
  <c r="R87" i="1"/>
  <c r="R86" i="1"/>
  <c r="R77" i="1"/>
  <c r="R76" i="1"/>
  <c r="R75" i="1"/>
  <c r="R73" i="1"/>
  <c r="R72" i="1"/>
  <c r="R71" i="1"/>
  <c r="R70" i="1"/>
  <c r="R69" i="1"/>
  <c r="R68" i="1"/>
  <c r="R67" i="1"/>
  <c r="R66" i="1"/>
  <c r="R65" i="1"/>
  <c r="R63" i="1"/>
  <c r="R62" i="1"/>
  <c r="R60" i="1"/>
  <c r="R59" i="1"/>
  <c r="R58" i="1"/>
  <c r="R57" i="1"/>
  <c r="R56" i="1"/>
  <c r="R55" i="1"/>
  <c r="R53" i="1"/>
  <c r="R52" i="1"/>
  <c r="R51" i="1"/>
  <c r="R50" i="1"/>
  <c r="R48" i="1"/>
  <c r="R47" i="1"/>
  <c r="R36" i="1"/>
  <c r="R35" i="1"/>
  <c r="R34" i="1"/>
  <c r="R33" i="1"/>
  <c r="R31" i="1"/>
  <c r="R29" i="1"/>
  <c r="R28" i="1"/>
  <c r="R27" i="1"/>
  <c r="R26" i="1"/>
  <c r="R25" i="1"/>
  <c r="R24" i="1"/>
  <c r="R23" i="1"/>
  <c r="R22" i="1"/>
  <c r="R21" i="1"/>
  <c r="R20" i="1"/>
  <c r="R19" i="1"/>
  <c r="R17" i="1"/>
  <c r="R78" i="1" l="1"/>
  <c r="R37" i="1"/>
  <c r="R119" i="1"/>
</calcChain>
</file>

<file path=xl/sharedStrings.xml><?xml version="1.0" encoding="utf-8"?>
<sst xmlns="http://schemas.openxmlformats.org/spreadsheetml/2006/main" count="1410" uniqueCount="272">
  <si>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</si>
  <si>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</si>
  <si>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</si>
  <si>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</si>
  <si>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Таблица 3. Строительство 2БКТП, РТП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</si>
  <si>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</si>
  <si>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</si>
  <si>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</si>
  <si>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</si>
  <si>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</si>
  <si>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</si>
  <si>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</si>
  <si>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</si>
  <si>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</si>
  <si>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</si>
  <si>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</si>
  <si>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</si>
  <si>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</si>
  <si>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</si>
  <si>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</si>
  <si>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Укрупненный норматив цены, тыс рублей (без НДС)</t>
  </si>
  <si>
    <t xml:space="preserve">Комплектные трансформаторные подстанции </t>
  </si>
  <si>
    <t>нд</t>
  </si>
  <si>
    <t>1.1</t>
  </si>
  <si>
    <t>Здание РП (СП,РТП,ТП) (тыс.руб.). РП (СП,РТП) на 7 ячеек выкл-лей или ТП (РТП) с одним тр-ром</t>
  </si>
  <si>
    <t>6-20</t>
  </si>
  <si>
    <t>Тип - блочный (2БКТП, РТП)</t>
  </si>
  <si>
    <t>1 ед.</t>
  </si>
  <si>
    <t>Э4-01</t>
  </si>
  <si>
    <t>Трансформатор</t>
  </si>
  <si>
    <t>2.1</t>
  </si>
  <si>
    <t xml:space="preserve">Ячейка трансформатора </t>
  </si>
  <si>
    <t>6-35</t>
  </si>
  <si>
    <t>мощность 100 кВА</t>
  </si>
  <si>
    <t>1 ячейка</t>
  </si>
  <si>
    <t>Т5-10-1</t>
  </si>
  <si>
    <t>2.2</t>
  </si>
  <si>
    <t>мощность 160 кВА</t>
  </si>
  <si>
    <t>Т5-11-1</t>
  </si>
  <si>
    <t>2.3</t>
  </si>
  <si>
    <t>мощность 250 кВА</t>
  </si>
  <si>
    <t>Т5-12-1</t>
  </si>
  <si>
    <t>2.4</t>
  </si>
  <si>
    <t>мощность 300 кВА</t>
  </si>
  <si>
    <t>Т5-13-1</t>
  </si>
  <si>
    <t>2.5</t>
  </si>
  <si>
    <t>мощность 400 кВА</t>
  </si>
  <si>
    <t>Т5-14-1</t>
  </si>
  <si>
    <t>2.6</t>
  </si>
  <si>
    <t>мощность 500 кВА</t>
  </si>
  <si>
    <t>Т5-15-1</t>
  </si>
  <si>
    <t>2.7</t>
  </si>
  <si>
    <t>мощность 600 кВА</t>
  </si>
  <si>
    <t>Т5-16-1</t>
  </si>
  <si>
    <t>2.8</t>
  </si>
  <si>
    <t>мощность 630 кВА</t>
  </si>
  <si>
    <t>Т5-17-1</t>
  </si>
  <si>
    <t>2.9</t>
  </si>
  <si>
    <t>мощность 1000 кВА</t>
  </si>
  <si>
    <t>Т5-19-1</t>
  </si>
  <si>
    <t>2.10</t>
  </si>
  <si>
    <t>мощность 1250 кВА</t>
  </si>
  <si>
    <t>2.11</t>
  </si>
  <si>
    <t>мощность 1600 кВА</t>
  </si>
  <si>
    <t>Т5-22-1</t>
  </si>
  <si>
    <t>Выключатель</t>
  </si>
  <si>
    <t>3.1</t>
  </si>
  <si>
    <t>Ячейки выключателя РП (СП,ТП,РТП)</t>
  </si>
  <si>
    <t>В8-01</t>
  </si>
  <si>
    <t>Проектирование</t>
  </si>
  <si>
    <t>4.1</t>
  </si>
  <si>
    <t xml:space="preserve">Проектно-изыскательские работы </t>
  </si>
  <si>
    <t>Затраты по УНЦ
от 1,1 до 5,9 млн. руб</t>
  </si>
  <si>
    <t>1 объект</t>
  </si>
  <si>
    <t>П6-06</t>
  </si>
  <si>
    <t>4.2</t>
  </si>
  <si>
    <t>Затраты по УНЦ
от 6 до 10,9 млн. руб</t>
  </si>
  <si>
    <t>П6-07</t>
  </si>
  <si>
    <t>4.3</t>
  </si>
  <si>
    <t>Затраты по УНЦ
от 11 до 20,9 млн. руб</t>
  </si>
  <si>
    <t>П6-08</t>
  </si>
  <si>
    <t>4.4</t>
  </si>
  <si>
    <t>Затраты по УНЦ
от 21 до 50,9 млн. руб</t>
  </si>
  <si>
    <t>П6-09</t>
  </si>
  <si>
    <t>Итого объем финансовых потребностей,                 тыс рублей (без НДС)</t>
  </si>
  <si>
    <t>Кабельные линиии электропередачи (КЛ)</t>
  </si>
  <si>
    <t xml:space="preserve">КЛ 6-500 кВ (с алюминиевой жилой) </t>
  </si>
  <si>
    <t>сечение</t>
  </si>
  <si>
    <t>1 км по трассе</t>
  </si>
  <si>
    <t>1.2</t>
  </si>
  <si>
    <t>КЛ-0,4 кВ, алюминий, количество жил - 4</t>
  </si>
  <si>
    <t>Трасса прокладки КЛ</t>
  </si>
  <si>
    <t>Устройство траншеи КЛ и восстановление благоустройства по трассе</t>
  </si>
  <si>
    <t>1 цепь</t>
  </si>
  <si>
    <t>Б2-02-3</t>
  </si>
  <si>
    <t>2 цепи</t>
  </si>
  <si>
    <t>Б2-02-4</t>
  </si>
  <si>
    <t>Б2-01-3</t>
  </si>
  <si>
    <t>Б2-01-4</t>
  </si>
  <si>
    <t>Подготовительные работы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</si>
  <si>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</si>
  <si>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</si>
  <si>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</si>
  <si>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</si>
  <si>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</si>
  <si>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</si>
  <si>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</si>
  <si>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</si>
  <si>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</si>
  <si>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</si>
  <si>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</si>
  <si>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</si>
  <si>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</si>
  <si>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</si>
  <si>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</si>
  <si>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</si>
  <si>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</si>
  <si>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</si>
  <si>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УНЦ устройства лежневых 
дорог</t>
  </si>
  <si>
    <t>км</t>
  </si>
  <si>
    <t>Л9-01</t>
  </si>
  <si>
    <t>Прочие работы</t>
  </si>
  <si>
    <t>РЗА и прочие шкафы (панели)</t>
  </si>
  <si>
    <t>И12-06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</si>
  <si>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</si>
  <si>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</si>
  <si>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</si>
  <si>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</si>
  <si>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</si>
  <si>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</si>
  <si>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</si>
  <si>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</si>
  <si>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</si>
  <si>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</si>
  <si>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</si>
  <si>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</si>
  <si>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</si>
  <si>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</si>
  <si>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</si>
  <si>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</si>
  <si>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</si>
  <si>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</si>
  <si>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</si>
  <si>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</si>
  <si>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</si>
  <si>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</si>
  <si>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</si>
  <si>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</si>
  <si>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</si>
  <si>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5.8</t>
  </si>
  <si>
    <t xml:space="preserve">Кабельные сооружения для прокладки кабельной линии (тыс. руб.) Железобетонные лотки </t>
  </si>
  <si>
    <t>1 м по трассе</t>
  </si>
  <si>
    <t>Н2-02</t>
  </si>
  <si>
    <t>5.9</t>
  </si>
  <si>
    <t>УНЦ на установку страховочных пакетов при прокладке 
КЛ 6-500 кВ (тыс. руб.)</t>
  </si>
  <si>
    <t>1 шт.</t>
  </si>
  <si>
    <t>К5-01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</si>
  <si>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</si>
  <si>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</si>
  <si>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</si>
  <si>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</si>
  <si>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</si>
  <si>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</si>
  <si>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</si>
  <si>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</si>
  <si>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</si>
  <si>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0,4-20</t>
  </si>
  <si>
    <t>П5-01</t>
  </si>
  <si>
    <t>0,4-10</t>
  </si>
  <si>
    <t>К1-08-2</t>
  </si>
  <si>
    <t>К3-10-1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</si>
  <si>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</si>
  <si>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</si>
  <si>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</si>
  <si>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</si>
  <si>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</si>
  <si>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</si>
  <si>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</si>
  <si>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</si>
  <si>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</si>
  <si>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</si>
  <si>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</si>
  <si>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</si>
  <si>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</si>
  <si>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</si>
  <si>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</si>
  <si>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</si>
  <si>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</si>
  <si>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</si>
  <si>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</si>
  <si>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</si>
  <si>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</si>
  <si>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</si>
  <si>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</si>
  <si>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</si>
  <si>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</si>
  <si>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</si>
  <si>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</si>
  <si>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</si>
  <si>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</si>
  <si>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</si>
  <si>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</si>
  <si>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</si>
  <si>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</si>
  <si>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</si>
  <si>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</si>
  <si>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Год раскрытия информации: 2022 год</t>
  </si>
  <si>
    <t>Т5-21-1</t>
  </si>
  <si>
    <t>Таблица 5. Строительство (реконструкция) КЛ 0,4-500 кВ</t>
  </si>
  <si>
    <t xml:space="preserve">Итого объем финансовых потребностей, тыс рублей (без НДС) </t>
  </si>
  <si>
    <t>Воздушные линии электропередачи (ВЛ)</t>
  </si>
  <si>
    <t>Строительно-монтажные работы без опор и провода</t>
  </si>
  <si>
    <t>Л1-02 -1</t>
  </si>
  <si>
    <t>Л1-02 -2</t>
  </si>
  <si>
    <t>1.3</t>
  </si>
  <si>
    <t>Л1-01 -1</t>
  </si>
  <si>
    <t>1.4</t>
  </si>
  <si>
    <t>1.5</t>
  </si>
  <si>
    <t xml:space="preserve">Опоры ВЛ 0,4-750 кВ </t>
  </si>
  <si>
    <t>Л3-02 -1</t>
  </si>
  <si>
    <t>1.6</t>
  </si>
  <si>
    <t>Л3-02 -2</t>
  </si>
  <si>
    <t>1.7</t>
  </si>
  <si>
    <t>Л3-01 -1</t>
  </si>
  <si>
    <t>1.8</t>
  </si>
  <si>
    <t>Л3-01 -2</t>
  </si>
  <si>
    <t>1.9</t>
  </si>
  <si>
    <t xml:space="preserve">Провод СИП ВЛ 0,4-35 кВ </t>
  </si>
  <si>
    <t>Л7</t>
  </si>
  <si>
    <t>1.10</t>
  </si>
  <si>
    <t xml:space="preserve">Демонтаж ВЛ </t>
  </si>
  <si>
    <t>0,4</t>
  </si>
  <si>
    <t>М2-01-1</t>
  </si>
  <si>
    <t>М2-01-2</t>
  </si>
  <si>
    <t>М2-02-1</t>
  </si>
  <si>
    <t>М2-02-2</t>
  </si>
  <si>
    <t xml:space="preserve">Арматура, крепления, защиты от перенапряжений ВЛ </t>
  </si>
  <si>
    <t>0,4-35</t>
  </si>
  <si>
    <t>Арматура и устройство крепления провода СИП</t>
  </si>
  <si>
    <t>Л11-01</t>
  </si>
  <si>
    <t>Арматура, крепления, защиты от перенапряжений ВЛ</t>
  </si>
  <si>
    <t>ОПН</t>
  </si>
  <si>
    <t>Л11-02</t>
  </si>
  <si>
    <t>Л11-03</t>
  </si>
  <si>
    <t>Устройство лежневых 
дорог</t>
  </si>
  <si>
    <t>Автоматический пункт секционирования (реклоузер)</t>
  </si>
  <si>
    <t>6-15</t>
  </si>
  <si>
    <t>без ПКУ</t>
  </si>
  <si>
    <t>В6-01</t>
  </si>
  <si>
    <t>с ПКУ и интеграцией в АСУТП</t>
  </si>
  <si>
    <t>В7-01</t>
  </si>
  <si>
    <t>Прибор учета трехфазный для РП (СП,ТП, РТП) РУ</t>
  </si>
  <si>
    <t xml:space="preserve">ИИК </t>
  </si>
  <si>
    <t>1 точка</t>
  </si>
  <si>
    <t>А1-04</t>
  </si>
  <si>
    <t>Проектно-изыскательские работы по ВЛ</t>
  </si>
  <si>
    <t>Протяженность до 1 км</t>
  </si>
  <si>
    <t>ПЗ-01</t>
  </si>
  <si>
    <t>Протяженность до 2 км</t>
  </si>
  <si>
    <t>ПЗ-02</t>
  </si>
  <si>
    <t>Протяженность до 5 км</t>
  </si>
  <si>
    <t>ПЗ-03</t>
  </si>
  <si>
    <t xml:space="preserve">Разработка и утверждение ДПТ при прохождении ВЛ по землям лесного фонда (землям, покрытым лесом) </t>
  </si>
  <si>
    <t>П9-01</t>
  </si>
  <si>
    <t>Итого объем финансовых потребностей, тыс рублей (без НДС)</t>
  </si>
  <si>
    <t>К1-09-2</t>
  </si>
  <si>
    <t>К1-12-2</t>
  </si>
  <si>
    <t>0 км по трассе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</si>
  <si>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</si>
  <si>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</si>
  <si>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Строительство ТП мощностью 2х16,95 МВА, КЛ-10 кВ протяженностью трассы 8,8 км, КЛ-0,4 кВ протяженностью трассы 12 км для технологического присоединения энергопринимающих устройств заявителя по договору №17-084/005-ПС-21 по адресу:  ЛО, Всеволожский м.р-н, Свердловское ГП, д. Новосаратовка</t>
  </si>
  <si>
    <t>Идентификатор инвестиционного проекта: M_22-1-17-01-08-00-0-0046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</si>
</sst>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1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2" fillId="0" borderId="0"/>
    <xf numFmtId="0" fontId="14" fillId="0" borderId="0">
      <protection locked="0"/>
    </xf>
    <xf numFmtId="0" fontId="2" fillId="0" borderId="0"/>
  </cellStyleXfs>
  <cellXfs count="102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3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0" xfId="3" applyFont="1" applyFill="1" applyAlignment="1"/>
    <xf numFmtId="0" fontId="6" fillId="0" borderId="0" xfId="0" applyFont="1" applyFill="1" applyAlignment="1">
      <alignment vertical="top"/>
    </xf>
    <xf numFmtId="3" fontId="2" fillId="0" borderId="8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8" xfId="4" applyFont="1" applyFill="1" applyBorder="1" applyAlignment="1">
      <alignment horizontal="center"/>
    </xf>
    <xf numFmtId="0" fontId="7" fillId="0" borderId="8" xfId="0" applyNumberFormat="1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wrapText="1"/>
    </xf>
    <xf numFmtId="0" fontId="7" fillId="0" borderId="8" xfId="4" applyFont="1" applyFill="1" applyBorder="1" applyAlignment="1">
      <alignment wrapText="1"/>
    </xf>
    <xf numFmtId="0" fontId="8" fillId="0" borderId="8" xfId="4" applyFont="1" applyFill="1" applyBorder="1" applyAlignment="1">
      <alignment wrapText="1"/>
    </xf>
    <xf numFmtId="0" fontId="7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wrapText="1"/>
    </xf>
    <xf numFmtId="3" fontId="2" fillId="0" borderId="8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9" xfId="4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 vertical="center"/>
    </xf>
    <xf numFmtId="3" fontId="7" fillId="0" borderId="7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0" fontId="2" fillId="0" borderId="8" xfId="3" applyFont="1" applyFill="1" applyBorder="1" applyAlignment="1">
      <alignment horizontal="center" vertical="center" wrapText="1"/>
    </xf>
    <xf numFmtId="165" fontId="2" fillId="0" borderId="8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/>
    </xf>
    <xf numFmtId="0" fontId="2" fillId="0" borderId="8" xfId="4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3" applyFont="1" applyFill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0" fontId="0" fillId="0" borderId="8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4" applyFont="1" applyFill="1" applyBorder="1" applyAlignment="1">
      <alignment wrapText="1"/>
    </xf>
    <xf numFmtId="3" fontId="7" fillId="0" borderId="7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/>
    </xf>
    <xf numFmtId="4" fontId="15" fillId="0" borderId="8" xfId="9" applyNumberFormat="1" applyFont="1" applyFill="1" applyBorder="1" applyAlignment="1">
      <alignment horizontal="center" vertical="center"/>
      <protection locked="0"/>
    </xf>
    <xf numFmtId="0" fontId="0" fillId="0" borderId="0" xfId="0" applyFill="1"/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4" xfId="0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0" fillId="0" borderId="0" xfId="0" applyFill="1" applyAlignment="1"/>
    <xf numFmtId="0" fontId="2" fillId="0" borderId="7" xfId="0" applyFont="1" applyFill="1" applyBorder="1" applyAlignment="1">
      <alignment vertical="center" wrapText="1"/>
    </xf>
    <xf numFmtId="4" fontId="11" fillId="0" borderId="8" xfId="0" applyNumberFormat="1" applyFont="1" applyFill="1" applyBorder="1" applyAlignment="1">
      <alignment horizontal="center" vertical="center"/>
    </xf>
    <xf numFmtId="0" fontId="7" fillId="0" borderId="8" xfId="3" applyFont="1" applyFill="1" applyBorder="1" applyAlignment="1">
      <alignment vertical="center" wrapText="1"/>
    </xf>
    <xf numFmtId="0" fontId="7" fillId="0" borderId="8" xfId="3" applyFont="1" applyFill="1" applyBorder="1" applyAlignment="1">
      <alignment horizontal="left" vertical="center" wrapText="1"/>
    </xf>
    <xf numFmtId="0" fontId="10" fillId="0" borderId="0" xfId="5" applyFont="1" applyFill="1" applyBorder="1" applyAlignment="1" applyProtection="1">
      <alignment horizontal="centerContinuous" vertical="center" wrapText="1"/>
    </xf>
    <xf numFmtId="0" fontId="7" fillId="0" borderId="11" xfId="6" applyFont="1" applyFill="1" applyBorder="1" applyAlignment="1" applyProtection="1">
      <alignment horizontal="center" vertical="center" wrapText="1"/>
    </xf>
    <xf numFmtId="0" fontId="7" fillId="0" borderId="12" xfId="6" applyFont="1" applyFill="1" applyBorder="1" applyAlignment="1" applyProtection="1">
      <alignment horizontal="center" vertical="center" wrapText="1"/>
    </xf>
    <xf numFmtId="0" fontId="7" fillId="0" borderId="8" xfId="6" applyFont="1" applyFill="1" applyBorder="1" applyAlignment="1" applyProtection="1">
      <alignment horizontal="center" vertical="center" wrapText="1"/>
    </xf>
    <xf numFmtId="49" fontId="2" fillId="0" borderId="11" xfId="6" applyNumberFormat="1" applyFont="1" applyFill="1" applyBorder="1" applyAlignment="1" applyProtection="1">
      <alignment horizontal="center" vertical="center" wrapText="1"/>
    </xf>
    <xf numFmtId="0" fontId="2" fillId="0" borderId="11" xfId="6" applyFont="1" applyFill="1" applyBorder="1" applyAlignment="1" applyProtection="1">
      <alignment horizontal="left" vertical="center" wrapText="1"/>
    </xf>
    <xf numFmtId="4" fontId="7" fillId="0" borderId="13" xfId="6" applyNumberFormat="1" applyFont="1" applyFill="1" applyBorder="1" applyAlignment="1" applyProtection="1">
      <alignment horizontal="center" vertical="center" wrapText="1"/>
    </xf>
    <xf numFmtId="4" fontId="2" fillId="0" borderId="12" xfId="6" applyNumberFormat="1" applyFont="1" applyFill="1" applyBorder="1" applyAlignment="1" applyProtection="1">
      <alignment horizontal="center" vertical="center" wrapText="1"/>
    </xf>
    <xf numFmtId="0" fontId="7" fillId="0" borderId="11" xfId="6" applyFont="1" applyFill="1" applyBorder="1" applyAlignment="1" applyProtection="1">
      <alignment horizontal="left" vertical="center" wrapText="1"/>
    </xf>
    <xf numFmtId="4" fontId="7" fillId="0" borderId="11" xfId="6" applyNumberFormat="1" applyFont="1" applyFill="1" applyBorder="1" applyAlignment="1" applyProtection="1">
      <alignment horizontal="center" vertical="center" wrapText="1"/>
    </xf>
    <xf numFmtId="4" fontId="2" fillId="0" borderId="11" xfId="6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/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/>
    <xf numFmtId="4" fontId="7" fillId="0" borderId="8" xfId="6" applyNumberFormat="1" applyFont="1" applyFill="1" applyBorder="1" applyAlignment="1" applyProtection="1">
      <alignment horizontal="center" vertical="center" wrapText="1"/>
    </xf>
    <xf numFmtId="4" fontId="2" fillId="0" borderId="8" xfId="6" applyNumberFormat="1" applyFont="1" applyFill="1" applyBorder="1" applyAlignment="1" applyProtection="1">
      <alignment horizontal="center" vertical="center" wrapText="1"/>
    </xf>
    <xf numFmtId="166" fontId="8" fillId="0" borderId="5" xfId="10" applyNumberFormat="1" applyFont="1" applyFill="1" applyBorder="1" applyAlignment="1" applyProtection="1">
      <alignment horizontal="center" vertical="center"/>
      <protection locked="0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</cellXfs>
  <cellStyles count="11">
    <cellStyle name="Normal" xfId="6" xr:uid="{00000000-0005-0000-0000-000000000000}"/>
    <cellStyle name="Обычный" xfId="0" builtinId="0"/>
    <cellStyle name="Обычный 14" xfId="4" xr:uid="{00000000-0005-0000-0000-000002000000}"/>
    <cellStyle name="Обычный 2" xfId="9" xr:uid="{00000000-0005-0000-0000-000003000000}"/>
    <cellStyle name="Обычный 2 2" xfId="5" xr:uid="{00000000-0005-0000-0000-000004000000}"/>
    <cellStyle name="Обычный 2 2 2" xfId="8" xr:uid="{00000000-0005-0000-0000-000005000000}"/>
    <cellStyle name="Обычный 3" xfId="1" xr:uid="{00000000-0005-0000-0000-000006000000}"/>
    <cellStyle name="Обычный 3 2 2" xfId="10" xr:uid="{00000000-0005-0000-0000-000007000000}"/>
    <cellStyle name="Обычный 6 2" xfId="3" xr:uid="{00000000-0005-0000-0000-000008000000}"/>
    <cellStyle name="Обычный 7" xfId="2" xr:uid="{00000000-0005-0000-0000-000009000000}"/>
    <cellStyle name="Финансовый 2 2" xfId="7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119"/>
  <sheetViews>
    <sheetView view="pageBreakPreview" zoomScale="60" zoomScaleNormal="70" workbookViewId="0"/>
  </sheetViews>
  <sheetFormatPr defaultColWidth="9.109375" defaultRowHeight="14.4" x14ac:dyDescent="0.3"/>
  <cols>
    <col min="1" max="1" width="12.5546875" style="51" customWidth="1"/>
    <col min="2" max="2" width="30.109375" style="51" customWidth="1"/>
    <col min="3" max="3" width="16" style="51" customWidth="1"/>
    <col min="4" max="4" width="26.88671875" style="51" customWidth="1"/>
    <col min="5" max="5" width="15.5546875" style="51" customWidth="1"/>
    <col min="6" max="6" width="12.44140625" style="51" customWidth="1"/>
    <col min="7" max="7" width="15.88671875" style="51" customWidth="1"/>
    <col min="8" max="9" width="19.109375" style="51" customWidth="1"/>
    <col min="10" max="10" width="17.33203125" style="51" customWidth="1"/>
    <col min="11" max="11" width="16" style="51" customWidth="1"/>
    <col min="12" max="12" width="27.109375" style="51" customWidth="1"/>
    <col min="13" max="13" width="15.44140625" style="51" customWidth="1"/>
    <col min="14" max="14" width="12.44140625" style="51" customWidth="1"/>
    <col min="15" max="15" width="15.88671875" style="51" customWidth="1"/>
    <col min="16" max="17" width="19.109375" style="51" customWidth="1"/>
    <col min="18" max="18" width="17.33203125" style="51" customWidth="1"/>
    <col min="19" max="16384" width="9.109375" style="51"/>
  </cols>
  <sheetData>
    <row r="1" spans="1:18" s="5" customFormat="1" ht="18" x14ac:dyDescent="0.3">
      <c r="A1" s="1"/>
      <c r="B1" s="2"/>
      <c r="C1" s="3"/>
      <c r="D1" s="2"/>
      <c r="E1" s="3"/>
      <c r="F1" s="3"/>
      <c r="G1" s="4"/>
      <c r="I1" s="59"/>
      <c r="J1" s="6"/>
      <c r="R1" s="59" t="s">
        <v>0</v>
      </c>
    </row>
    <row r="2" spans="1:18" s="5" customFormat="1" ht="18" x14ac:dyDescent="0.35">
      <c r="A2" s="1"/>
      <c r="B2" s="2"/>
      <c r="C2" s="3"/>
      <c r="D2" s="2"/>
      <c r="E2" s="3"/>
      <c r="F2" s="3"/>
      <c r="G2" s="4"/>
      <c r="I2" s="60"/>
      <c r="J2" s="6"/>
      <c r="R2" s="60" t="s">
        <v>1</v>
      </c>
    </row>
    <row r="3" spans="1:18" s="5" customFormat="1" ht="18" x14ac:dyDescent="0.35">
      <c r="A3" s="1"/>
      <c r="B3" s="2"/>
      <c r="C3" s="3"/>
      <c r="D3" s="2"/>
      <c r="E3" s="3"/>
      <c r="F3" s="3"/>
      <c r="G3" s="4"/>
      <c r="I3" s="60"/>
      <c r="J3" s="6"/>
      <c r="R3" s="60" t="s">
        <v>2</v>
      </c>
    </row>
    <row r="4" spans="1:18" s="5" customFormat="1" ht="15.75" customHeight="1" x14ac:dyDescent="0.3">
      <c r="A4" s="91" t="s">
        <v>3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</row>
    <row r="5" spans="1:18" s="5" customFormat="1" ht="15.75" customHeight="1" x14ac:dyDescent="0.3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</row>
    <row r="6" spans="1:18" s="5" customFormat="1" ht="15.6" x14ac:dyDescent="0.3">
      <c r="A6" s="7" t="s">
        <v>206</v>
      </c>
      <c r="B6" s="9"/>
      <c r="C6" s="9"/>
      <c r="D6" s="9"/>
      <c r="E6" s="9"/>
      <c r="F6" s="9"/>
      <c r="G6" s="9"/>
      <c r="H6" s="9"/>
      <c r="I6" s="9"/>
      <c r="J6" s="6"/>
    </row>
    <row r="7" spans="1:18" s="61" customFormat="1" ht="15.6" x14ac:dyDescent="0.3">
      <c r="A7" s="8" t="s">
        <v>270</v>
      </c>
      <c r="B7" s="8"/>
      <c r="C7" s="8"/>
      <c r="D7" s="8"/>
      <c r="E7" s="8"/>
      <c r="F7" s="8"/>
      <c r="G7" s="8"/>
      <c r="H7" s="8"/>
      <c r="I7" s="8"/>
      <c r="J7" s="6"/>
      <c r="K7" s="57"/>
      <c r="L7" s="57"/>
      <c r="M7" s="57"/>
      <c r="N7" s="57"/>
      <c r="O7" s="57"/>
      <c r="P7" s="57"/>
      <c r="Q7" s="57"/>
      <c r="R7" s="57"/>
    </row>
    <row r="8" spans="1:18" s="61" customFormat="1" ht="15.6" x14ac:dyDescent="0.3">
      <c r="A8" s="8" t="s">
        <v>271</v>
      </c>
      <c r="B8" s="8"/>
      <c r="C8" s="8"/>
      <c r="D8" s="8"/>
      <c r="E8" s="8"/>
      <c r="F8" s="8"/>
      <c r="G8" s="8"/>
      <c r="H8" s="8"/>
      <c r="I8" s="8"/>
      <c r="J8" s="6"/>
      <c r="K8" s="57"/>
      <c r="L8" s="57"/>
      <c r="M8" s="57"/>
      <c r="N8" s="57"/>
      <c r="O8" s="57"/>
      <c r="P8" s="57"/>
      <c r="Q8" s="57"/>
      <c r="R8" s="57"/>
    </row>
    <row r="9" spans="1:18" ht="15.6" x14ac:dyDescent="0.3">
      <c r="A9" s="9"/>
      <c r="B9" s="9"/>
      <c r="C9" s="9"/>
      <c r="D9" s="9"/>
      <c r="E9" s="9"/>
      <c r="F9" s="9"/>
      <c r="G9" s="9"/>
      <c r="H9" s="9"/>
      <c r="I9" s="9"/>
      <c r="J9" s="6"/>
      <c r="K9" s="5"/>
      <c r="L9" s="5"/>
      <c r="M9" s="5"/>
      <c r="N9" s="5"/>
      <c r="O9" s="5"/>
      <c r="P9" s="5"/>
      <c r="Q9" s="5"/>
      <c r="R9" s="5"/>
    </row>
    <row r="10" spans="1:18" ht="15.6" x14ac:dyDescent="0.3">
      <c r="A10" s="92" t="s">
        <v>4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</row>
    <row r="11" spans="1:18" ht="15.6" x14ac:dyDescent="0.3">
      <c r="A11" s="93" t="s">
        <v>5</v>
      </c>
      <c r="B11" s="96" t="s">
        <v>6</v>
      </c>
      <c r="C11" s="99" t="s">
        <v>7</v>
      </c>
      <c r="D11" s="100"/>
      <c r="E11" s="100"/>
      <c r="F11" s="100"/>
      <c r="G11" s="100"/>
      <c r="H11" s="100"/>
      <c r="I11" s="100"/>
      <c r="J11" s="101"/>
      <c r="K11" s="99" t="s">
        <v>8</v>
      </c>
      <c r="L11" s="100"/>
      <c r="M11" s="100"/>
      <c r="N11" s="100"/>
      <c r="O11" s="100"/>
      <c r="P11" s="100"/>
      <c r="Q11" s="100"/>
      <c r="R11" s="101"/>
    </row>
    <row r="12" spans="1:18" ht="15.75" customHeight="1" x14ac:dyDescent="0.3">
      <c r="A12" s="94"/>
      <c r="B12" s="97"/>
      <c r="C12" s="88" t="s">
        <v>9</v>
      </c>
      <c r="D12" s="89"/>
      <c r="E12" s="89"/>
      <c r="F12" s="89"/>
      <c r="G12" s="89"/>
      <c r="H12" s="89"/>
      <c r="I12" s="89"/>
      <c r="J12" s="90"/>
      <c r="K12" s="88" t="s">
        <v>269</v>
      </c>
      <c r="L12" s="89"/>
      <c r="M12" s="89"/>
      <c r="N12" s="89"/>
      <c r="O12" s="89"/>
      <c r="P12" s="89"/>
      <c r="Q12" s="89"/>
      <c r="R12" s="90"/>
    </row>
    <row r="13" spans="1:18" ht="15.6" x14ac:dyDescent="0.3">
      <c r="A13" s="94"/>
      <c r="B13" s="97"/>
      <c r="C13" s="88" t="s">
        <v>10</v>
      </c>
      <c r="D13" s="89"/>
      <c r="E13" s="89"/>
      <c r="F13" s="90"/>
      <c r="G13" s="88" t="s">
        <v>11</v>
      </c>
      <c r="H13" s="89"/>
      <c r="I13" s="89"/>
      <c r="J13" s="90"/>
      <c r="K13" s="88" t="s">
        <v>10</v>
      </c>
      <c r="L13" s="89"/>
      <c r="M13" s="89"/>
      <c r="N13" s="90"/>
      <c r="O13" s="88" t="s">
        <v>11</v>
      </c>
      <c r="P13" s="89"/>
      <c r="Q13" s="89"/>
      <c r="R13" s="90"/>
    </row>
    <row r="14" spans="1:18" ht="109.2" x14ac:dyDescent="0.3">
      <c r="A14" s="95"/>
      <c r="B14" s="98"/>
      <c r="C14" s="53" t="s">
        <v>12</v>
      </c>
      <c r="D14" s="53" t="s">
        <v>13</v>
      </c>
      <c r="E14" s="53" t="s">
        <v>14</v>
      </c>
      <c r="F14" s="53" t="s">
        <v>15</v>
      </c>
      <c r="G14" s="53" t="s">
        <v>16</v>
      </c>
      <c r="H14" s="53" t="s">
        <v>17</v>
      </c>
      <c r="I14" s="53" t="s">
        <v>18</v>
      </c>
      <c r="J14" s="10" t="s">
        <v>19</v>
      </c>
      <c r="K14" s="53" t="s">
        <v>12</v>
      </c>
      <c r="L14" s="53" t="s">
        <v>13</v>
      </c>
      <c r="M14" s="53" t="s">
        <v>14</v>
      </c>
      <c r="N14" s="53" t="s">
        <v>15</v>
      </c>
      <c r="O14" s="53" t="s">
        <v>16</v>
      </c>
      <c r="P14" s="53" t="s">
        <v>20</v>
      </c>
      <c r="Q14" s="53" t="s">
        <v>18</v>
      </c>
      <c r="R14" s="10" t="s">
        <v>19</v>
      </c>
    </row>
    <row r="15" spans="1:18" ht="15.6" x14ac:dyDescent="0.3">
      <c r="A15" s="55">
        <v>1</v>
      </c>
      <c r="B15" s="53">
        <v>2</v>
      </c>
      <c r="C15" s="53">
        <v>3</v>
      </c>
      <c r="D15" s="53">
        <v>4</v>
      </c>
      <c r="E15" s="53">
        <v>5</v>
      </c>
      <c r="F15" s="53">
        <v>6</v>
      </c>
      <c r="G15" s="53">
        <v>7</v>
      </c>
      <c r="H15" s="53">
        <v>8</v>
      </c>
      <c r="I15" s="53"/>
      <c r="J15" s="10">
        <v>9</v>
      </c>
      <c r="K15" s="53">
        <v>10</v>
      </c>
      <c r="L15" s="10">
        <v>11</v>
      </c>
      <c r="M15" s="53">
        <v>12</v>
      </c>
      <c r="N15" s="10">
        <v>13</v>
      </c>
      <c r="O15" s="53">
        <v>14</v>
      </c>
      <c r="P15" s="10">
        <v>15</v>
      </c>
      <c r="Q15" s="10"/>
      <c r="R15" s="53">
        <v>16</v>
      </c>
    </row>
    <row r="16" spans="1:18" ht="46.8" x14ac:dyDescent="0.3">
      <c r="A16" s="11">
        <v>1</v>
      </c>
      <c r="B16" s="12" t="s">
        <v>21</v>
      </c>
      <c r="C16" s="53" t="s">
        <v>22</v>
      </c>
      <c r="D16" s="53" t="s">
        <v>22</v>
      </c>
      <c r="E16" s="53" t="s">
        <v>22</v>
      </c>
      <c r="F16" s="53" t="s">
        <v>22</v>
      </c>
      <c r="G16" s="53" t="s">
        <v>22</v>
      </c>
      <c r="H16" s="53" t="s">
        <v>22</v>
      </c>
      <c r="I16" s="53" t="s">
        <v>22</v>
      </c>
      <c r="J16" s="53" t="s">
        <v>22</v>
      </c>
      <c r="K16" s="53" t="s">
        <v>22</v>
      </c>
      <c r="L16" s="53" t="s">
        <v>22</v>
      </c>
      <c r="M16" s="53" t="s">
        <v>22</v>
      </c>
      <c r="N16" s="53" t="s">
        <v>22</v>
      </c>
      <c r="O16" s="53" t="s">
        <v>22</v>
      </c>
      <c r="P16" s="53" t="s">
        <v>22</v>
      </c>
      <c r="Q16" s="53" t="s">
        <v>22</v>
      </c>
      <c r="R16" s="53" t="s">
        <v>22</v>
      </c>
    </row>
    <row r="17" spans="1:18" ht="62.4" x14ac:dyDescent="0.3">
      <c r="A17" s="52" t="s">
        <v>23</v>
      </c>
      <c r="B17" s="13" t="s">
        <v>24</v>
      </c>
      <c r="C17" s="52" t="s">
        <v>22</v>
      </c>
      <c r="D17" s="53" t="s">
        <v>22</v>
      </c>
      <c r="E17" s="53" t="s">
        <v>22</v>
      </c>
      <c r="F17" s="14" t="s">
        <v>22</v>
      </c>
      <c r="G17" s="14" t="s">
        <v>22</v>
      </c>
      <c r="H17" s="14" t="s">
        <v>22</v>
      </c>
      <c r="I17" s="14" t="s">
        <v>22</v>
      </c>
      <c r="J17" s="10" t="s">
        <v>22</v>
      </c>
      <c r="K17" s="52" t="s">
        <v>25</v>
      </c>
      <c r="L17" s="53" t="s">
        <v>26</v>
      </c>
      <c r="M17" s="53">
        <v>16</v>
      </c>
      <c r="N17" s="14" t="s">
        <v>27</v>
      </c>
      <c r="O17" s="14" t="s">
        <v>28</v>
      </c>
      <c r="P17" s="14">
        <v>1615</v>
      </c>
      <c r="Q17" s="14">
        <v>1.03</v>
      </c>
      <c r="R17" s="10">
        <f>M17*P17*Q17</f>
        <v>26615.200000000001</v>
      </c>
    </row>
    <row r="18" spans="1:18" ht="15.6" x14ac:dyDescent="0.3">
      <c r="A18" s="15">
        <v>2</v>
      </c>
      <c r="B18" s="12" t="s">
        <v>29</v>
      </c>
      <c r="C18" s="53" t="s">
        <v>22</v>
      </c>
      <c r="D18" s="53" t="s">
        <v>22</v>
      </c>
      <c r="E18" s="53" t="s">
        <v>22</v>
      </c>
      <c r="F18" s="53" t="s">
        <v>22</v>
      </c>
      <c r="G18" s="53" t="s">
        <v>22</v>
      </c>
      <c r="H18" s="53" t="s">
        <v>22</v>
      </c>
      <c r="I18" s="53" t="s">
        <v>22</v>
      </c>
      <c r="J18" s="53" t="s">
        <v>22</v>
      </c>
      <c r="K18" s="53" t="s">
        <v>22</v>
      </c>
      <c r="L18" s="53" t="s">
        <v>22</v>
      </c>
      <c r="M18" s="53" t="s">
        <v>22</v>
      </c>
      <c r="N18" s="53" t="s">
        <v>22</v>
      </c>
      <c r="O18" s="53" t="s">
        <v>22</v>
      </c>
      <c r="P18" s="53" t="s">
        <v>22</v>
      </c>
      <c r="Q18" s="53" t="s">
        <v>22</v>
      </c>
      <c r="R18" s="53" t="s">
        <v>22</v>
      </c>
    </row>
    <row r="19" spans="1:18" ht="15.6" x14ac:dyDescent="0.3">
      <c r="A19" s="52" t="s">
        <v>30</v>
      </c>
      <c r="B19" s="16" t="s">
        <v>31</v>
      </c>
      <c r="C19" s="52" t="s">
        <v>22</v>
      </c>
      <c r="D19" s="53" t="s">
        <v>22</v>
      </c>
      <c r="E19" s="53" t="s">
        <v>22</v>
      </c>
      <c r="F19" s="14" t="s">
        <v>22</v>
      </c>
      <c r="G19" s="14" t="s">
        <v>22</v>
      </c>
      <c r="H19" s="14" t="s">
        <v>22</v>
      </c>
      <c r="I19" s="14" t="s">
        <v>22</v>
      </c>
      <c r="J19" s="10" t="s">
        <v>22</v>
      </c>
      <c r="K19" s="52" t="s">
        <v>32</v>
      </c>
      <c r="L19" s="53" t="s">
        <v>33</v>
      </c>
      <c r="M19" s="53"/>
      <c r="N19" s="14" t="s">
        <v>34</v>
      </c>
      <c r="O19" s="14" t="s">
        <v>35</v>
      </c>
      <c r="P19" s="14">
        <v>189</v>
      </c>
      <c r="Q19" s="14">
        <v>1.03</v>
      </c>
      <c r="R19" s="10">
        <f t="shared" ref="R19:R29" si="0">M19*P19*Q19</f>
        <v>0</v>
      </c>
    </row>
    <row r="20" spans="1:18" ht="15.6" x14ac:dyDescent="0.3">
      <c r="A20" s="52" t="s">
        <v>36</v>
      </c>
      <c r="B20" s="16" t="s">
        <v>31</v>
      </c>
      <c r="C20" s="52" t="s">
        <v>22</v>
      </c>
      <c r="D20" s="53" t="s">
        <v>22</v>
      </c>
      <c r="E20" s="53" t="s">
        <v>22</v>
      </c>
      <c r="F20" s="14" t="s">
        <v>22</v>
      </c>
      <c r="G20" s="14" t="s">
        <v>22</v>
      </c>
      <c r="H20" s="14" t="s">
        <v>22</v>
      </c>
      <c r="I20" s="14" t="s">
        <v>22</v>
      </c>
      <c r="J20" s="10" t="s">
        <v>22</v>
      </c>
      <c r="K20" s="52" t="s">
        <v>32</v>
      </c>
      <c r="L20" s="53" t="s">
        <v>37</v>
      </c>
      <c r="M20" s="53"/>
      <c r="N20" s="14" t="s">
        <v>34</v>
      </c>
      <c r="O20" s="14" t="s">
        <v>38</v>
      </c>
      <c r="P20" s="14">
        <v>239</v>
      </c>
      <c r="Q20" s="14">
        <v>1.03</v>
      </c>
      <c r="R20" s="10">
        <f t="shared" si="0"/>
        <v>0</v>
      </c>
    </row>
    <row r="21" spans="1:18" ht="15.6" x14ac:dyDescent="0.3">
      <c r="A21" s="52" t="s">
        <v>39</v>
      </c>
      <c r="B21" s="16" t="s">
        <v>31</v>
      </c>
      <c r="C21" s="52" t="s">
        <v>22</v>
      </c>
      <c r="D21" s="53" t="s">
        <v>22</v>
      </c>
      <c r="E21" s="53" t="s">
        <v>22</v>
      </c>
      <c r="F21" s="14" t="s">
        <v>22</v>
      </c>
      <c r="G21" s="14" t="s">
        <v>22</v>
      </c>
      <c r="H21" s="14" t="s">
        <v>22</v>
      </c>
      <c r="I21" s="14" t="s">
        <v>22</v>
      </c>
      <c r="J21" s="10" t="s">
        <v>22</v>
      </c>
      <c r="K21" s="52" t="s">
        <v>32</v>
      </c>
      <c r="L21" s="53" t="s">
        <v>40</v>
      </c>
      <c r="M21" s="53"/>
      <c r="N21" s="14" t="s">
        <v>34</v>
      </c>
      <c r="O21" s="14" t="s">
        <v>41</v>
      </c>
      <c r="P21" s="14">
        <v>309</v>
      </c>
      <c r="Q21" s="14">
        <v>1.03</v>
      </c>
      <c r="R21" s="10">
        <f t="shared" si="0"/>
        <v>0</v>
      </c>
    </row>
    <row r="22" spans="1:18" ht="15.6" x14ac:dyDescent="0.3">
      <c r="A22" s="52" t="s">
        <v>42</v>
      </c>
      <c r="B22" s="16" t="s">
        <v>31</v>
      </c>
      <c r="C22" s="52" t="s">
        <v>22</v>
      </c>
      <c r="D22" s="53" t="s">
        <v>22</v>
      </c>
      <c r="E22" s="53" t="s">
        <v>22</v>
      </c>
      <c r="F22" s="14" t="s">
        <v>22</v>
      </c>
      <c r="G22" s="14" t="s">
        <v>22</v>
      </c>
      <c r="H22" s="14" t="s">
        <v>22</v>
      </c>
      <c r="I22" s="14" t="s">
        <v>22</v>
      </c>
      <c r="J22" s="10" t="s">
        <v>22</v>
      </c>
      <c r="K22" s="52" t="s">
        <v>32</v>
      </c>
      <c r="L22" s="53" t="s">
        <v>43</v>
      </c>
      <c r="M22" s="53"/>
      <c r="N22" s="14" t="s">
        <v>34</v>
      </c>
      <c r="O22" s="14" t="s">
        <v>44</v>
      </c>
      <c r="P22" s="14">
        <v>395</v>
      </c>
      <c r="Q22" s="14">
        <v>1.03</v>
      </c>
      <c r="R22" s="10">
        <f t="shared" si="0"/>
        <v>0</v>
      </c>
    </row>
    <row r="23" spans="1:18" ht="15.6" x14ac:dyDescent="0.3">
      <c r="A23" s="52" t="s">
        <v>45</v>
      </c>
      <c r="B23" s="16" t="s">
        <v>31</v>
      </c>
      <c r="C23" s="52" t="s">
        <v>22</v>
      </c>
      <c r="D23" s="53" t="s">
        <v>22</v>
      </c>
      <c r="E23" s="53" t="s">
        <v>22</v>
      </c>
      <c r="F23" s="14" t="s">
        <v>22</v>
      </c>
      <c r="G23" s="14" t="s">
        <v>22</v>
      </c>
      <c r="H23" s="14" t="s">
        <v>22</v>
      </c>
      <c r="I23" s="14" t="s">
        <v>22</v>
      </c>
      <c r="J23" s="10" t="s">
        <v>22</v>
      </c>
      <c r="K23" s="52" t="s">
        <v>32</v>
      </c>
      <c r="L23" s="53" t="s">
        <v>46</v>
      </c>
      <c r="M23" s="53"/>
      <c r="N23" s="14" t="s">
        <v>34</v>
      </c>
      <c r="O23" s="14" t="s">
        <v>47</v>
      </c>
      <c r="P23" s="14">
        <v>395</v>
      </c>
      <c r="Q23" s="14">
        <v>1.03</v>
      </c>
      <c r="R23" s="10">
        <f t="shared" si="0"/>
        <v>0</v>
      </c>
    </row>
    <row r="24" spans="1:18" ht="15.6" x14ac:dyDescent="0.3">
      <c r="A24" s="52" t="s">
        <v>48</v>
      </c>
      <c r="B24" s="16" t="s">
        <v>31</v>
      </c>
      <c r="C24" s="52" t="s">
        <v>22</v>
      </c>
      <c r="D24" s="53" t="s">
        <v>22</v>
      </c>
      <c r="E24" s="53" t="s">
        <v>22</v>
      </c>
      <c r="F24" s="14" t="s">
        <v>22</v>
      </c>
      <c r="G24" s="14" t="s">
        <v>22</v>
      </c>
      <c r="H24" s="14" t="s">
        <v>22</v>
      </c>
      <c r="I24" s="14" t="s">
        <v>22</v>
      </c>
      <c r="J24" s="10" t="s">
        <v>22</v>
      </c>
      <c r="K24" s="52" t="s">
        <v>32</v>
      </c>
      <c r="L24" s="53" t="s">
        <v>49</v>
      </c>
      <c r="M24" s="53"/>
      <c r="N24" s="14" t="s">
        <v>34</v>
      </c>
      <c r="O24" s="14" t="s">
        <v>50</v>
      </c>
      <c r="P24" s="14">
        <v>532</v>
      </c>
      <c r="Q24" s="14">
        <v>1.03</v>
      </c>
      <c r="R24" s="10">
        <f t="shared" si="0"/>
        <v>0</v>
      </c>
    </row>
    <row r="25" spans="1:18" ht="15.6" x14ac:dyDescent="0.3">
      <c r="A25" s="52" t="s">
        <v>51</v>
      </c>
      <c r="B25" s="16" t="s">
        <v>31</v>
      </c>
      <c r="C25" s="52" t="s">
        <v>22</v>
      </c>
      <c r="D25" s="53" t="s">
        <v>22</v>
      </c>
      <c r="E25" s="53" t="s">
        <v>22</v>
      </c>
      <c r="F25" s="14" t="s">
        <v>22</v>
      </c>
      <c r="G25" s="14" t="s">
        <v>22</v>
      </c>
      <c r="H25" s="14" t="s">
        <v>22</v>
      </c>
      <c r="I25" s="14" t="s">
        <v>22</v>
      </c>
      <c r="J25" s="10" t="s">
        <v>22</v>
      </c>
      <c r="K25" s="52" t="s">
        <v>32</v>
      </c>
      <c r="L25" s="53" t="s">
        <v>52</v>
      </c>
      <c r="M25" s="53"/>
      <c r="N25" s="14" t="s">
        <v>34</v>
      </c>
      <c r="O25" s="14" t="s">
        <v>53</v>
      </c>
      <c r="P25" s="14">
        <v>532</v>
      </c>
      <c r="Q25" s="14">
        <v>1.03</v>
      </c>
      <c r="R25" s="10">
        <f t="shared" si="0"/>
        <v>0</v>
      </c>
    </row>
    <row r="26" spans="1:18" ht="15.6" x14ac:dyDescent="0.3">
      <c r="A26" s="52" t="s">
        <v>54</v>
      </c>
      <c r="B26" s="16" t="s">
        <v>31</v>
      </c>
      <c r="C26" s="52" t="s">
        <v>22</v>
      </c>
      <c r="D26" s="53" t="s">
        <v>22</v>
      </c>
      <c r="E26" s="53" t="s">
        <v>22</v>
      </c>
      <c r="F26" s="14" t="s">
        <v>22</v>
      </c>
      <c r="G26" s="14" t="s">
        <v>22</v>
      </c>
      <c r="H26" s="14" t="s">
        <v>22</v>
      </c>
      <c r="I26" s="14" t="s">
        <v>22</v>
      </c>
      <c r="J26" s="10" t="s">
        <v>22</v>
      </c>
      <c r="K26" s="52" t="s">
        <v>32</v>
      </c>
      <c r="L26" s="53" t="s">
        <v>55</v>
      </c>
      <c r="M26" s="53"/>
      <c r="N26" s="14" t="s">
        <v>34</v>
      </c>
      <c r="O26" s="14" t="s">
        <v>56</v>
      </c>
      <c r="P26" s="14">
        <v>532</v>
      </c>
      <c r="Q26" s="14">
        <v>1.03</v>
      </c>
      <c r="R26" s="10">
        <f t="shared" si="0"/>
        <v>0</v>
      </c>
    </row>
    <row r="27" spans="1:18" ht="15.6" x14ac:dyDescent="0.3">
      <c r="A27" s="52" t="s">
        <v>57</v>
      </c>
      <c r="B27" s="16" t="s">
        <v>31</v>
      </c>
      <c r="C27" s="52" t="s">
        <v>22</v>
      </c>
      <c r="D27" s="53" t="s">
        <v>22</v>
      </c>
      <c r="E27" s="53" t="s">
        <v>22</v>
      </c>
      <c r="F27" s="14" t="s">
        <v>22</v>
      </c>
      <c r="G27" s="14" t="s">
        <v>22</v>
      </c>
      <c r="H27" s="14" t="s">
        <v>22</v>
      </c>
      <c r="I27" s="14" t="s">
        <v>22</v>
      </c>
      <c r="J27" s="10" t="s">
        <v>22</v>
      </c>
      <c r="K27" s="52" t="s">
        <v>32</v>
      </c>
      <c r="L27" s="53" t="s">
        <v>58</v>
      </c>
      <c r="M27" s="53"/>
      <c r="N27" s="14" t="s">
        <v>34</v>
      </c>
      <c r="O27" s="14" t="s">
        <v>59</v>
      </c>
      <c r="P27" s="14">
        <v>886</v>
      </c>
      <c r="Q27" s="14">
        <v>1.03</v>
      </c>
      <c r="R27" s="10">
        <f t="shared" si="0"/>
        <v>0</v>
      </c>
    </row>
    <row r="28" spans="1:18" ht="15.6" x14ac:dyDescent="0.3">
      <c r="A28" s="52" t="s">
        <v>60</v>
      </c>
      <c r="B28" s="16" t="s">
        <v>31</v>
      </c>
      <c r="C28" s="52" t="s">
        <v>22</v>
      </c>
      <c r="D28" s="53" t="s">
        <v>22</v>
      </c>
      <c r="E28" s="53" t="s">
        <v>22</v>
      </c>
      <c r="F28" s="14" t="s">
        <v>22</v>
      </c>
      <c r="G28" s="14" t="s">
        <v>22</v>
      </c>
      <c r="H28" s="14" t="s">
        <v>22</v>
      </c>
      <c r="I28" s="14" t="s">
        <v>22</v>
      </c>
      <c r="J28" s="10" t="s">
        <v>22</v>
      </c>
      <c r="K28" s="52" t="s">
        <v>32</v>
      </c>
      <c r="L28" s="53" t="s">
        <v>61</v>
      </c>
      <c r="M28" s="53">
        <v>11</v>
      </c>
      <c r="N28" s="14" t="s">
        <v>34</v>
      </c>
      <c r="O28" s="14" t="s">
        <v>207</v>
      </c>
      <c r="P28" s="14">
        <v>1220</v>
      </c>
      <c r="Q28" s="14">
        <v>1.03</v>
      </c>
      <c r="R28" s="10">
        <f t="shared" si="0"/>
        <v>13822.6</v>
      </c>
    </row>
    <row r="29" spans="1:18" ht="15.6" x14ac:dyDescent="0.3">
      <c r="A29" s="52" t="s">
        <v>62</v>
      </c>
      <c r="B29" s="16" t="s">
        <v>31</v>
      </c>
      <c r="C29" s="52" t="s">
        <v>22</v>
      </c>
      <c r="D29" s="53" t="s">
        <v>22</v>
      </c>
      <c r="E29" s="53" t="s">
        <v>22</v>
      </c>
      <c r="F29" s="14" t="s">
        <v>22</v>
      </c>
      <c r="G29" s="14" t="s">
        <v>22</v>
      </c>
      <c r="H29" s="14" t="s">
        <v>22</v>
      </c>
      <c r="I29" s="14" t="s">
        <v>22</v>
      </c>
      <c r="J29" s="10" t="s">
        <v>22</v>
      </c>
      <c r="K29" s="52" t="s">
        <v>32</v>
      </c>
      <c r="L29" s="53" t="s">
        <v>63</v>
      </c>
      <c r="M29" s="53">
        <v>2</v>
      </c>
      <c r="N29" s="14" t="s">
        <v>34</v>
      </c>
      <c r="O29" s="14" t="s">
        <v>64</v>
      </c>
      <c r="P29" s="14">
        <v>1761</v>
      </c>
      <c r="Q29" s="14">
        <v>1.03</v>
      </c>
      <c r="R29" s="10">
        <f t="shared" si="0"/>
        <v>3627.6600000000003</v>
      </c>
    </row>
    <row r="30" spans="1:18" ht="15.6" x14ac:dyDescent="0.3">
      <c r="A30" s="15">
        <v>3</v>
      </c>
      <c r="B30" s="17" t="s">
        <v>65</v>
      </c>
      <c r="C30" s="53" t="s">
        <v>22</v>
      </c>
      <c r="D30" s="53" t="s">
        <v>22</v>
      </c>
      <c r="E30" s="53" t="s">
        <v>22</v>
      </c>
      <c r="F30" s="53" t="s">
        <v>22</v>
      </c>
      <c r="G30" s="53" t="s">
        <v>22</v>
      </c>
      <c r="H30" s="53" t="s">
        <v>22</v>
      </c>
      <c r="I30" s="53" t="s">
        <v>22</v>
      </c>
      <c r="J30" s="53" t="s">
        <v>22</v>
      </c>
      <c r="K30" s="53" t="s">
        <v>22</v>
      </c>
      <c r="L30" s="53" t="s">
        <v>22</v>
      </c>
      <c r="M30" s="53" t="s">
        <v>22</v>
      </c>
      <c r="N30" s="53" t="s">
        <v>22</v>
      </c>
      <c r="O30" s="53" t="s">
        <v>22</v>
      </c>
      <c r="P30" s="53" t="s">
        <v>22</v>
      </c>
      <c r="Q30" s="53" t="s">
        <v>22</v>
      </c>
      <c r="R30" s="53" t="s">
        <v>22</v>
      </c>
    </row>
    <row r="31" spans="1:18" ht="31.2" x14ac:dyDescent="0.3">
      <c r="A31" s="52" t="s">
        <v>66</v>
      </c>
      <c r="B31" s="18" t="s">
        <v>67</v>
      </c>
      <c r="C31" s="52" t="s">
        <v>22</v>
      </c>
      <c r="D31" s="53" t="s">
        <v>22</v>
      </c>
      <c r="E31" s="53" t="s">
        <v>22</v>
      </c>
      <c r="F31" s="14" t="s">
        <v>22</v>
      </c>
      <c r="G31" s="14" t="s">
        <v>22</v>
      </c>
      <c r="H31" s="14" t="s">
        <v>22</v>
      </c>
      <c r="I31" s="14" t="s">
        <v>22</v>
      </c>
      <c r="J31" s="10" t="s">
        <v>22</v>
      </c>
      <c r="K31" s="52" t="s">
        <v>25</v>
      </c>
      <c r="L31" s="53"/>
      <c r="M31" s="53">
        <v>99</v>
      </c>
      <c r="N31" s="14" t="s">
        <v>34</v>
      </c>
      <c r="O31" s="14" t="s">
        <v>68</v>
      </c>
      <c r="P31" s="14">
        <v>928</v>
      </c>
      <c r="Q31" s="14">
        <v>1.01</v>
      </c>
      <c r="R31" s="10">
        <f t="shared" ref="R31" si="1">M31*P31*Q31</f>
        <v>92790.720000000001</v>
      </c>
    </row>
    <row r="32" spans="1:18" ht="15.6" x14ac:dyDescent="0.3">
      <c r="A32" s="19">
        <v>4</v>
      </c>
      <c r="B32" s="12" t="s">
        <v>69</v>
      </c>
      <c r="C32" s="53" t="s">
        <v>22</v>
      </c>
      <c r="D32" s="53" t="s">
        <v>22</v>
      </c>
      <c r="E32" s="53" t="s">
        <v>22</v>
      </c>
      <c r="F32" s="53" t="s">
        <v>22</v>
      </c>
      <c r="G32" s="53" t="s">
        <v>22</v>
      </c>
      <c r="H32" s="53" t="s">
        <v>22</v>
      </c>
      <c r="I32" s="53" t="s">
        <v>22</v>
      </c>
      <c r="J32" s="53" t="s">
        <v>22</v>
      </c>
      <c r="K32" s="53" t="s">
        <v>22</v>
      </c>
      <c r="L32" s="53" t="s">
        <v>22</v>
      </c>
      <c r="M32" s="53" t="s">
        <v>22</v>
      </c>
      <c r="N32" s="53" t="s">
        <v>22</v>
      </c>
      <c r="O32" s="53" t="s">
        <v>22</v>
      </c>
      <c r="P32" s="53" t="s">
        <v>22</v>
      </c>
      <c r="Q32" s="53" t="s">
        <v>22</v>
      </c>
      <c r="R32" s="53" t="s">
        <v>22</v>
      </c>
    </row>
    <row r="33" spans="1:19" ht="31.2" x14ac:dyDescent="0.3">
      <c r="A33" s="20" t="s">
        <v>70</v>
      </c>
      <c r="B33" s="13" t="s">
        <v>71</v>
      </c>
      <c r="C33" s="21" t="s">
        <v>22</v>
      </c>
      <c r="D33" s="21" t="s">
        <v>22</v>
      </c>
      <c r="E33" s="21" t="s">
        <v>22</v>
      </c>
      <c r="F33" s="14" t="s">
        <v>22</v>
      </c>
      <c r="G33" s="14" t="s">
        <v>22</v>
      </c>
      <c r="H33" s="14" t="s">
        <v>22</v>
      </c>
      <c r="I33" s="54" t="s">
        <v>22</v>
      </c>
      <c r="J33" s="22" t="s">
        <v>22</v>
      </c>
      <c r="K33" s="21"/>
      <c r="L33" s="21" t="s">
        <v>72</v>
      </c>
      <c r="M33" s="21"/>
      <c r="N33" s="14" t="s">
        <v>73</v>
      </c>
      <c r="O33" s="14" t="s">
        <v>74</v>
      </c>
      <c r="P33" s="14">
        <v>300</v>
      </c>
      <c r="Q33" s="54">
        <v>1</v>
      </c>
      <c r="R33" s="22">
        <f t="shared" ref="R33:R35" si="2">M33*P33*Q33</f>
        <v>0</v>
      </c>
    </row>
    <row r="34" spans="1:19" ht="31.2" x14ac:dyDescent="0.3">
      <c r="A34" s="20" t="s">
        <v>75</v>
      </c>
      <c r="B34" s="13" t="s">
        <v>71</v>
      </c>
      <c r="C34" s="21" t="s">
        <v>22</v>
      </c>
      <c r="D34" s="21" t="s">
        <v>22</v>
      </c>
      <c r="E34" s="21" t="s">
        <v>22</v>
      </c>
      <c r="F34" s="14" t="s">
        <v>22</v>
      </c>
      <c r="G34" s="14" t="s">
        <v>22</v>
      </c>
      <c r="H34" s="14" t="s">
        <v>22</v>
      </c>
      <c r="I34" s="54" t="s">
        <v>22</v>
      </c>
      <c r="J34" s="22" t="s">
        <v>22</v>
      </c>
      <c r="K34" s="21"/>
      <c r="L34" s="21" t="s">
        <v>76</v>
      </c>
      <c r="M34" s="21"/>
      <c r="N34" s="14" t="s">
        <v>73</v>
      </c>
      <c r="O34" s="14" t="s">
        <v>77</v>
      </c>
      <c r="P34" s="14">
        <v>500</v>
      </c>
      <c r="Q34" s="54">
        <v>1</v>
      </c>
      <c r="R34" s="22">
        <f t="shared" si="2"/>
        <v>0</v>
      </c>
    </row>
    <row r="35" spans="1:19" ht="31.2" x14ac:dyDescent="0.3">
      <c r="A35" s="20" t="s">
        <v>78</v>
      </c>
      <c r="B35" s="13" t="s">
        <v>71</v>
      </c>
      <c r="C35" s="21" t="s">
        <v>22</v>
      </c>
      <c r="D35" s="21" t="s">
        <v>22</v>
      </c>
      <c r="E35" s="21" t="s">
        <v>22</v>
      </c>
      <c r="F35" s="14" t="s">
        <v>22</v>
      </c>
      <c r="G35" s="14" t="s">
        <v>22</v>
      </c>
      <c r="H35" s="14" t="s">
        <v>22</v>
      </c>
      <c r="I35" s="54" t="s">
        <v>22</v>
      </c>
      <c r="J35" s="22" t="s">
        <v>22</v>
      </c>
      <c r="K35" s="21"/>
      <c r="L35" s="21" t="s">
        <v>79</v>
      </c>
      <c r="M35" s="21">
        <v>14</v>
      </c>
      <c r="N35" s="14" t="s">
        <v>73</v>
      </c>
      <c r="O35" s="14" t="s">
        <v>80</v>
      </c>
      <c r="P35" s="14">
        <v>1500</v>
      </c>
      <c r="Q35" s="54">
        <v>1</v>
      </c>
      <c r="R35" s="22">
        <f t="shared" si="2"/>
        <v>21000</v>
      </c>
    </row>
    <row r="36" spans="1:19" ht="31.8" thickBot="1" x14ac:dyDescent="0.35">
      <c r="A36" s="23" t="s">
        <v>81</v>
      </c>
      <c r="B36" s="24" t="s">
        <v>71</v>
      </c>
      <c r="C36" s="38" t="s">
        <v>22</v>
      </c>
      <c r="D36" s="25" t="s">
        <v>22</v>
      </c>
      <c r="E36" s="25" t="s">
        <v>22</v>
      </c>
      <c r="F36" s="26" t="s">
        <v>22</v>
      </c>
      <c r="G36" s="26" t="s">
        <v>22</v>
      </c>
      <c r="H36" s="26" t="s">
        <v>22</v>
      </c>
      <c r="I36" s="39" t="s">
        <v>22</v>
      </c>
      <c r="J36" s="40" t="s">
        <v>22</v>
      </c>
      <c r="K36" s="25"/>
      <c r="L36" s="25" t="s">
        <v>82</v>
      </c>
      <c r="M36" s="48">
        <v>0</v>
      </c>
      <c r="N36" s="26" t="s">
        <v>73</v>
      </c>
      <c r="O36" s="26" t="s">
        <v>83</v>
      </c>
      <c r="P36" s="26">
        <v>3000</v>
      </c>
      <c r="Q36" s="27">
        <v>1</v>
      </c>
      <c r="R36" s="41">
        <f>M36*P36*Q36</f>
        <v>0</v>
      </c>
    </row>
    <row r="37" spans="1:19" ht="47.4" thickTop="1" x14ac:dyDescent="0.3">
      <c r="A37" s="28"/>
      <c r="B37" s="62" t="s">
        <v>84</v>
      </c>
      <c r="C37" s="56" t="s">
        <v>22</v>
      </c>
      <c r="D37" s="56" t="s">
        <v>22</v>
      </c>
      <c r="E37" s="56" t="s">
        <v>22</v>
      </c>
      <c r="F37" s="56" t="s">
        <v>22</v>
      </c>
      <c r="G37" s="56" t="s">
        <v>22</v>
      </c>
      <c r="H37" s="56" t="s">
        <v>22</v>
      </c>
      <c r="I37" s="56" t="s">
        <v>22</v>
      </c>
      <c r="J37" s="29" t="s">
        <v>22</v>
      </c>
      <c r="K37" s="56" t="s">
        <v>22</v>
      </c>
      <c r="L37" s="56" t="s">
        <v>22</v>
      </c>
      <c r="M37" s="56" t="s">
        <v>22</v>
      </c>
      <c r="N37" s="56" t="s">
        <v>22</v>
      </c>
      <c r="O37" s="56" t="s">
        <v>22</v>
      </c>
      <c r="P37" s="56" t="s">
        <v>22</v>
      </c>
      <c r="Q37" s="56" t="s">
        <v>22</v>
      </c>
      <c r="R37" s="29">
        <f>R17+R19+R20+R21+R22+R23+R24+R25+R26+R27+R29+R31+R33+R34+R35+R36</f>
        <v>144033.58000000002</v>
      </c>
    </row>
    <row r="38" spans="1:19" ht="15.6" x14ac:dyDescent="0.3">
      <c r="A38" s="92" t="s">
        <v>208</v>
      </c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</row>
    <row r="39" spans="1:19" ht="15.6" x14ac:dyDescent="0.3">
      <c r="A39" s="85" t="s">
        <v>5</v>
      </c>
      <c r="B39" s="86" t="s">
        <v>6</v>
      </c>
      <c r="C39" s="87" t="s">
        <v>7</v>
      </c>
      <c r="D39" s="87"/>
      <c r="E39" s="87"/>
      <c r="F39" s="87"/>
      <c r="G39" s="87"/>
      <c r="H39" s="87"/>
      <c r="I39" s="87"/>
      <c r="J39" s="87"/>
      <c r="K39" s="87" t="s">
        <v>8</v>
      </c>
      <c r="L39" s="87"/>
      <c r="M39" s="87"/>
      <c r="N39" s="87"/>
      <c r="O39" s="87"/>
      <c r="P39" s="87"/>
      <c r="Q39" s="87"/>
      <c r="R39" s="87"/>
    </row>
    <row r="40" spans="1:19" ht="15.6" x14ac:dyDescent="0.3">
      <c r="A40" s="85"/>
      <c r="B40" s="86"/>
      <c r="C40" s="86" t="s">
        <v>9</v>
      </c>
      <c r="D40" s="86"/>
      <c r="E40" s="86"/>
      <c r="F40" s="86"/>
      <c r="G40" s="86"/>
      <c r="H40" s="86"/>
      <c r="I40" s="86"/>
      <c r="J40" s="86"/>
      <c r="K40" s="88" t="s">
        <v>9</v>
      </c>
      <c r="L40" s="89"/>
      <c r="M40" s="89"/>
      <c r="N40" s="89"/>
      <c r="O40" s="89"/>
      <c r="P40" s="89"/>
      <c r="Q40" s="89"/>
      <c r="R40" s="90"/>
    </row>
    <row r="41" spans="1:19" ht="15.6" x14ac:dyDescent="0.3">
      <c r="A41" s="85"/>
      <c r="B41" s="86"/>
      <c r="C41" s="86" t="s">
        <v>10</v>
      </c>
      <c r="D41" s="86"/>
      <c r="E41" s="86"/>
      <c r="F41" s="86"/>
      <c r="G41" s="86" t="s">
        <v>11</v>
      </c>
      <c r="H41" s="86"/>
      <c r="I41" s="86"/>
      <c r="J41" s="86"/>
      <c r="K41" s="86" t="s">
        <v>10</v>
      </c>
      <c r="L41" s="86"/>
      <c r="M41" s="86"/>
      <c r="N41" s="86"/>
      <c r="O41" s="86" t="s">
        <v>11</v>
      </c>
      <c r="P41" s="86"/>
      <c r="Q41" s="86"/>
      <c r="R41" s="86"/>
    </row>
    <row r="42" spans="1:19" ht="109.2" x14ac:dyDescent="0.3">
      <c r="A42" s="85"/>
      <c r="B42" s="86"/>
      <c r="C42" s="53" t="s">
        <v>12</v>
      </c>
      <c r="D42" s="53" t="s">
        <v>13</v>
      </c>
      <c r="E42" s="53" t="s">
        <v>14</v>
      </c>
      <c r="F42" s="53" t="s">
        <v>15</v>
      </c>
      <c r="G42" s="53" t="s">
        <v>16</v>
      </c>
      <c r="H42" s="53" t="s">
        <v>17</v>
      </c>
      <c r="I42" s="53" t="s">
        <v>18</v>
      </c>
      <c r="J42" s="10" t="s">
        <v>19</v>
      </c>
      <c r="K42" s="53" t="s">
        <v>12</v>
      </c>
      <c r="L42" s="53" t="s">
        <v>13</v>
      </c>
      <c r="M42" s="53" t="s">
        <v>14</v>
      </c>
      <c r="N42" s="53" t="s">
        <v>15</v>
      </c>
      <c r="O42" s="53" t="s">
        <v>16</v>
      </c>
      <c r="P42" s="53" t="s">
        <v>20</v>
      </c>
      <c r="Q42" s="53" t="s">
        <v>18</v>
      </c>
      <c r="R42" s="10" t="s">
        <v>19</v>
      </c>
    </row>
    <row r="43" spans="1:19" ht="15.6" x14ac:dyDescent="0.3">
      <c r="A43" s="55">
        <v>1</v>
      </c>
      <c r="B43" s="53">
        <v>2</v>
      </c>
      <c r="C43" s="53">
        <v>3</v>
      </c>
      <c r="D43" s="53">
        <v>4</v>
      </c>
      <c r="E43" s="53">
        <v>5</v>
      </c>
      <c r="F43" s="53">
        <v>6</v>
      </c>
      <c r="G43" s="53">
        <v>7</v>
      </c>
      <c r="H43" s="53">
        <v>8</v>
      </c>
      <c r="I43" s="53"/>
      <c r="J43" s="10">
        <v>9</v>
      </c>
      <c r="K43" s="53">
        <v>10</v>
      </c>
      <c r="L43" s="10">
        <v>11</v>
      </c>
      <c r="M43" s="53">
        <v>12</v>
      </c>
      <c r="N43" s="10">
        <v>13</v>
      </c>
      <c r="O43" s="53">
        <v>14</v>
      </c>
      <c r="P43" s="10">
        <v>15</v>
      </c>
      <c r="Q43" s="10"/>
      <c r="R43" s="53">
        <v>16</v>
      </c>
    </row>
    <row r="44" spans="1:19" ht="31.2" x14ac:dyDescent="0.3">
      <c r="A44" s="30">
        <v>1</v>
      </c>
      <c r="B44" s="12" t="s">
        <v>85</v>
      </c>
      <c r="C44" s="53" t="s">
        <v>22</v>
      </c>
      <c r="D44" s="53" t="s">
        <v>22</v>
      </c>
      <c r="E44" s="53" t="s">
        <v>22</v>
      </c>
      <c r="F44" s="53" t="s">
        <v>22</v>
      </c>
      <c r="G44" s="53" t="s">
        <v>22</v>
      </c>
      <c r="H44" s="53" t="s">
        <v>22</v>
      </c>
      <c r="I44" s="53" t="s">
        <v>22</v>
      </c>
      <c r="J44" s="53" t="s">
        <v>22</v>
      </c>
      <c r="K44" s="53" t="s">
        <v>22</v>
      </c>
      <c r="L44" s="53" t="s">
        <v>22</v>
      </c>
      <c r="M44" s="53" t="s">
        <v>22</v>
      </c>
      <c r="N44" s="53" t="s">
        <v>22</v>
      </c>
      <c r="O44" s="53" t="s">
        <v>22</v>
      </c>
      <c r="P44" s="53" t="s">
        <v>22</v>
      </c>
      <c r="Q44" s="53" t="s">
        <v>22</v>
      </c>
      <c r="R44" s="53" t="s">
        <v>22</v>
      </c>
    </row>
    <row r="45" spans="1:19" ht="31.2" x14ac:dyDescent="0.3">
      <c r="A45" s="30"/>
      <c r="B45" s="13" t="s">
        <v>86</v>
      </c>
      <c r="C45" s="53" t="s">
        <v>22</v>
      </c>
      <c r="D45" s="53" t="s">
        <v>22</v>
      </c>
      <c r="E45" s="53" t="s">
        <v>22</v>
      </c>
      <c r="F45" s="53" t="s">
        <v>22</v>
      </c>
      <c r="G45" s="53" t="s">
        <v>22</v>
      </c>
      <c r="H45" s="53" t="s">
        <v>22</v>
      </c>
      <c r="I45" s="53" t="s">
        <v>22</v>
      </c>
      <c r="J45" s="53" t="s">
        <v>22</v>
      </c>
      <c r="K45" s="53">
        <v>10</v>
      </c>
      <c r="L45" s="31" t="s">
        <v>87</v>
      </c>
      <c r="M45" s="63"/>
      <c r="N45" s="31" t="s">
        <v>88</v>
      </c>
      <c r="O45" s="14" t="s">
        <v>169</v>
      </c>
      <c r="P45" s="14">
        <v>3055</v>
      </c>
      <c r="Q45" s="53">
        <v>1.08</v>
      </c>
      <c r="R45" s="33">
        <f t="shared" ref="R45:R46" si="3">M45*P45*Q45</f>
        <v>0</v>
      </c>
      <c r="S45" s="49">
        <v>240</v>
      </c>
    </row>
    <row r="46" spans="1:19" ht="31.2" x14ac:dyDescent="0.3">
      <c r="A46" s="30"/>
      <c r="B46" s="13" t="s">
        <v>86</v>
      </c>
      <c r="C46" s="53" t="s">
        <v>22</v>
      </c>
      <c r="D46" s="53" t="s">
        <v>22</v>
      </c>
      <c r="E46" s="53" t="s">
        <v>22</v>
      </c>
      <c r="F46" s="53" t="s">
        <v>22</v>
      </c>
      <c r="G46" s="53" t="s">
        <v>22</v>
      </c>
      <c r="H46" s="53" t="s">
        <v>22</v>
      </c>
      <c r="I46" s="53" t="s">
        <v>22</v>
      </c>
      <c r="J46" s="53" t="s">
        <v>22</v>
      </c>
      <c r="K46" s="53">
        <v>10</v>
      </c>
      <c r="L46" s="31" t="s">
        <v>87</v>
      </c>
      <c r="M46" s="63">
        <v>6.4</v>
      </c>
      <c r="N46" s="31" t="s">
        <v>267</v>
      </c>
      <c r="O46" s="14" t="s">
        <v>265</v>
      </c>
      <c r="P46" s="14">
        <v>3266</v>
      </c>
      <c r="Q46" s="53">
        <v>1.08</v>
      </c>
      <c r="R46" s="33">
        <f t="shared" si="3"/>
        <v>22574.592000000004</v>
      </c>
      <c r="S46" s="49">
        <v>300</v>
      </c>
    </row>
    <row r="47" spans="1:19" ht="31.2" x14ac:dyDescent="0.3">
      <c r="A47" s="20" t="s">
        <v>23</v>
      </c>
      <c r="B47" s="13" t="s">
        <v>86</v>
      </c>
      <c r="C47" s="53" t="s">
        <v>22</v>
      </c>
      <c r="D47" s="31" t="s">
        <v>22</v>
      </c>
      <c r="E47" s="53" t="s">
        <v>22</v>
      </c>
      <c r="F47" s="31" t="s">
        <v>22</v>
      </c>
      <c r="G47" s="32" t="s">
        <v>22</v>
      </c>
      <c r="H47" s="53" t="s">
        <v>22</v>
      </c>
      <c r="I47" s="53" t="s">
        <v>22</v>
      </c>
      <c r="J47" s="33" t="s">
        <v>22</v>
      </c>
      <c r="K47" s="53">
        <v>10</v>
      </c>
      <c r="L47" s="31" t="s">
        <v>87</v>
      </c>
      <c r="M47" s="63">
        <v>11.2</v>
      </c>
      <c r="N47" s="31" t="s">
        <v>88</v>
      </c>
      <c r="O47" s="14" t="s">
        <v>266</v>
      </c>
      <c r="P47" s="14">
        <v>4442</v>
      </c>
      <c r="Q47" s="53">
        <v>1.08</v>
      </c>
      <c r="R47" s="33">
        <f>M47*P47*Q47</f>
        <v>53730.432000000001</v>
      </c>
      <c r="S47" s="49">
        <v>630</v>
      </c>
    </row>
    <row r="48" spans="1:19" ht="31.2" x14ac:dyDescent="0.3">
      <c r="A48" s="20" t="s">
        <v>89</v>
      </c>
      <c r="B48" s="13" t="s">
        <v>90</v>
      </c>
      <c r="C48" s="53" t="s">
        <v>22</v>
      </c>
      <c r="D48" s="31" t="s">
        <v>22</v>
      </c>
      <c r="E48" s="53" t="s">
        <v>22</v>
      </c>
      <c r="F48" s="31" t="s">
        <v>22</v>
      </c>
      <c r="G48" s="32" t="s">
        <v>22</v>
      </c>
      <c r="H48" s="53" t="s">
        <v>22</v>
      </c>
      <c r="I48" s="53" t="s">
        <v>22</v>
      </c>
      <c r="J48" s="33" t="s">
        <v>22</v>
      </c>
      <c r="K48" s="53">
        <v>0.4</v>
      </c>
      <c r="L48" s="31" t="s">
        <v>87</v>
      </c>
      <c r="M48" s="53">
        <v>0</v>
      </c>
      <c r="N48" s="31" t="s">
        <v>88</v>
      </c>
      <c r="O48" s="14" t="s">
        <v>170</v>
      </c>
      <c r="P48" s="14">
        <v>1116</v>
      </c>
      <c r="Q48" s="53">
        <v>1.08</v>
      </c>
      <c r="R48" s="33">
        <f>M48*P48*Q48</f>
        <v>0</v>
      </c>
    </row>
    <row r="49" spans="1:18" ht="15.6" x14ac:dyDescent="0.3">
      <c r="A49" s="30">
        <v>2</v>
      </c>
      <c r="B49" s="64" t="s">
        <v>91</v>
      </c>
      <c r="C49" s="53" t="s">
        <v>22</v>
      </c>
      <c r="D49" s="53" t="s">
        <v>22</v>
      </c>
      <c r="E49" s="53" t="s">
        <v>22</v>
      </c>
      <c r="F49" s="53" t="s">
        <v>22</v>
      </c>
      <c r="G49" s="53" t="s">
        <v>22</v>
      </c>
      <c r="H49" s="53" t="s">
        <v>22</v>
      </c>
      <c r="I49" s="53" t="s">
        <v>22</v>
      </c>
      <c r="J49" s="53" t="s">
        <v>22</v>
      </c>
      <c r="K49" s="53" t="s">
        <v>22</v>
      </c>
      <c r="L49" s="53" t="s">
        <v>22</v>
      </c>
      <c r="M49" s="53" t="s">
        <v>22</v>
      </c>
      <c r="N49" s="53" t="s">
        <v>22</v>
      </c>
      <c r="O49" s="53" t="s">
        <v>22</v>
      </c>
      <c r="P49" s="53" t="s">
        <v>22</v>
      </c>
      <c r="Q49" s="53" t="s">
        <v>22</v>
      </c>
      <c r="R49" s="53" t="s">
        <v>22</v>
      </c>
    </row>
    <row r="50" spans="1:18" ht="46.8" x14ac:dyDescent="0.3">
      <c r="A50" s="20" t="s">
        <v>30</v>
      </c>
      <c r="B50" s="13" t="s">
        <v>92</v>
      </c>
      <c r="C50" s="53" t="s">
        <v>22</v>
      </c>
      <c r="D50" s="31" t="s">
        <v>22</v>
      </c>
      <c r="E50" s="53" t="s">
        <v>22</v>
      </c>
      <c r="F50" s="31" t="s">
        <v>22</v>
      </c>
      <c r="G50" s="32" t="s">
        <v>22</v>
      </c>
      <c r="H50" s="53" t="s">
        <v>22</v>
      </c>
      <c r="I50" s="53" t="s">
        <v>22</v>
      </c>
      <c r="J50" s="33" t="s">
        <v>22</v>
      </c>
      <c r="K50" s="53">
        <v>10</v>
      </c>
      <c r="L50" s="31" t="s">
        <v>93</v>
      </c>
      <c r="M50" s="53"/>
      <c r="N50" s="31" t="s">
        <v>88</v>
      </c>
      <c r="O50" s="32" t="s">
        <v>94</v>
      </c>
      <c r="P50" s="53">
        <v>2320</v>
      </c>
      <c r="Q50" s="53">
        <v>1</v>
      </c>
      <c r="R50" s="33">
        <f t="shared" ref="R50:R59" si="4">M50*P50*Q50</f>
        <v>0</v>
      </c>
    </row>
    <row r="51" spans="1:18" ht="46.8" x14ac:dyDescent="0.3">
      <c r="A51" s="20" t="s">
        <v>36</v>
      </c>
      <c r="B51" s="13" t="s">
        <v>92</v>
      </c>
      <c r="C51" s="53" t="s">
        <v>22</v>
      </c>
      <c r="D51" s="31" t="s">
        <v>22</v>
      </c>
      <c r="E51" s="53" t="s">
        <v>22</v>
      </c>
      <c r="F51" s="31" t="s">
        <v>22</v>
      </c>
      <c r="G51" s="32" t="s">
        <v>22</v>
      </c>
      <c r="H51" s="53" t="s">
        <v>22</v>
      </c>
      <c r="I51" s="53" t="s">
        <v>22</v>
      </c>
      <c r="J51" s="33" t="s">
        <v>22</v>
      </c>
      <c r="K51" s="53">
        <v>10</v>
      </c>
      <c r="L51" s="31" t="s">
        <v>95</v>
      </c>
      <c r="M51" s="63">
        <v>8.8000000000000007</v>
      </c>
      <c r="N51" s="31" t="s">
        <v>88</v>
      </c>
      <c r="O51" s="32" t="s">
        <v>96</v>
      </c>
      <c r="P51" s="53">
        <v>2703</v>
      </c>
      <c r="Q51" s="53">
        <v>1</v>
      </c>
      <c r="R51" s="33">
        <f t="shared" si="4"/>
        <v>23786.400000000001</v>
      </c>
    </row>
    <row r="52" spans="1:18" ht="46.8" x14ac:dyDescent="0.3">
      <c r="A52" s="20" t="s">
        <v>39</v>
      </c>
      <c r="B52" s="13" t="s">
        <v>92</v>
      </c>
      <c r="C52" s="53" t="s">
        <v>22</v>
      </c>
      <c r="D52" s="31" t="s">
        <v>22</v>
      </c>
      <c r="E52" s="53" t="s">
        <v>22</v>
      </c>
      <c r="F52" s="31" t="s">
        <v>22</v>
      </c>
      <c r="G52" s="32" t="s">
        <v>22</v>
      </c>
      <c r="H52" s="53" t="s">
        <v>22</v>
      </c>
      <c r="I52" s="53" t="s">
        <v>22</v>
      </c>
      <c r="J52" s="33" t="s">
        <v>22</v>
      </c>
      <c r="K52" s="53">
        <v>0.4</v>
      </c>
      <c r="L52" s="31" t="s">
        <v>93</v>
      </c>
      <c r="M52" s="53"/>
      <c r="N52" s="31" t="s">
        <v>88</v>
      </c>
      <c r="O52" s="32" t="s">
        <v>97</v>
      </c>
      <c r="P52" s="53">
        <v>1388</v>
      </c>
      <c r="Q52" s="53">
        <v>1</v>
      </c>
      <c r="R52" s="33">
        <f t="shared" si="4"/>
        <v>0</v>
      </c>
    </row>
    <row r="53" spans="1:18" ht="46.8" x14ac:dyDescent="0.3">
      <c r="A53" s="20" t="s">
        <v>42</v>
      </c>
      <c r="B53" s="13" t="s">
        <v>92</v>
      </c>
      <c r="C53" s="53" t="s">
        <v>22</v>
      </c>
      <c r="D53" s="31" t="s">
        <v>22</v>
      </c>
      <c r="E53" s="53" t="s">
        <v>22</v>
      </c>
      <c r="F53" s="31" t="s">
        <v>22</v>
      </c>
      <c r="G53" s="32" t="s">
        <v>22</v>
      </c>
      <c r="H53" s="53" t="s">
        <v>22</v>
      </c>
      <c r="I53" s="53" t="s">
        <v>22</v>
      </c>
      <c r="J53" s="33" t="s">
        <v>22</v>
      </c>
      <c r="K53" s="53">
        <v>0.4</v>
      </c>
      <c r="L53" s="31" t="s">
        <v>95</v>
      </c>
      <c r="M53" s="53">
        <v>12</v>
      </c>
      <c r="N53" s="31" t="s">
        <v>88</v>
      </c>
      <c r="O53" s="32" t="s">
        <v>98</v>
      </c>
      <c r="P53" s="53">
        <v>1771</v>
      </c>
      <c r="Q53" s="53">
        <v>1</v>
      </c>
      <c r="R53" s="33">
        <f t="shared" si="4"/>
        <v>21252</v>
      </c>
    </row>
    <row r="54" spans="1:18" ht="15.6" x14ac:dyDescent="0.3">
      <c r="A54" s="19">
        <v>3</v>
      </c>
      <c r="B54" s="12" t="s">
        <v>99</v>
      </c>
      <c r="C54" s="53" t="s">
        <v>22</v>
      </c>
      <c r="D54" s="53" t="s">
        <v>22</v>
      </c>
      <c r="E54" s="53" t="s">
        <v>22</v>
      </c>
      <c r="F54" s="53" t="s">
        <v>22</v>
      </c>
      <c r="G54" s="53" t="s">
        <v>22</v>
      </c>
      <c r="H54" s="53" t="s">
        <v>22</v>
      </c>
      <c r="I54" s="53" t="s">
        <v>22</v>
      </c>
      <c r="J54" s="53" t="s">
        <v>22</v>
      </c>
      <c r="K54" s="53" t="s">
        <v>22</v>
      </c>
      <c r="L54" s="53" t="s">
        <v>22</v>
      </c>
      <c r="M54" s="53" t="s">
        <v>22</v>
      </c>
      <c r="N54" s="53" t="s">
        <v>22</v>
      </c>
      <c r="O54" s="53" t="s">
        <v>22</v>
      </c>
      <c r="P54" s="53" t="s">
        <v>22</v>
      </c>
      <c r="Q54" s="53" t="s">
        <v>22</v>
      </c>
      <c r="R54" s="53" t="s">
        <v>22</v>
      </c>
    </row>
    <row r="55" spans="1:18" ht="46.8" x14ac:dyDescent="0.3">
      <c r="A55" s="20" t="s">
        <v>66</v>
      </c>
      <c r="B55" s="16" t="s">
        <v>100</v>
      </c>
      <c r="C55" s="53" t="s">
        <v>22</v>
      </c>
      <c r="D55" s="31" t="s">
        <v>22</v>
      </c>
      <c r="E55" s="53" t="s">
        <v>22</v>
      </c>
      <c r="F55" s="14" t="s">
        <v>22</v>
      </c>
      <c r="G55" s="14" t="s">
        <v>22</v>
      </c>
      <c r="H55" s="14" t="s">
        <v>22</v>
      </c>
      <c r="I55" s="53" t="s">
        <v>22</v>
      </c>
      <c r="J55" s="33" t="s">
        <v>22</v>
      </c>
      <c r="K55" s="53"/>
      <c r="L55" s="31"/>
      <c r="M55" s="53"/>
      <c r="N55" s="14" t="s">
        <v>101</v>
      </c>
      <c r="O55" s="14" t="s">
        <v>102</v>
      </c>
      <c r="P55" s="14">
        <v>1.3</v>
      </c>
      <c r="Q55" s="53">
        <v>1</v>
      </c>
      <c r="R55" s="33">
        <f t="shared" si="4"/>
        <v>0</v>
      </c>
    </row>
    <row r="56" spans="1:18" ht="62.4" x14ac:dyDescent="0.3">
      <c r="A56" s="20" t="s">
        <v>103</v>
      </c>
      <c r="B56" s="16" t="s">
        <v>104</v>
      </c>
      <c r="C56" s="53" t="s">
        <v>22</v>
      </c>
      <c r="D56" s="31" t="s">
        <v>22</v>
      </c>
      <c r="E56" s="53" t="s">
        <v>22</v>
      </c>
      <c r="F56" s="14" t="s">
        <v>22</v>
      </c>
      <c r="G56" s="14" t="s">
        <v>22</v>
      </c>
      <c r="H56" s="14" t="s">
        <v>22</v>
      </c>
      <c r="I56" s="53" t="s">
        <v>22</v>
      </c>
      <c r="J56" s="33" t="s">
        <v>22</v>
      </c>
      <c r="K56" s="53"/>
      <c r="L56" s="31"/>
      <c r="M56" s="53"/>
      <c r="N56" s="14" t="s">
        <v>101</v>
      </c>
      <c r="O56" s="14" t="s">
        <v>105</v>
      </c>
      <c r="P56" s="14">
        <v>2.3199999999999998</v>
      </c>
      <c r="Q56" s="53">
        <v>1</v>
      </c>
      <c r="R56" s="33">
        <f t="shared" si="4"/>
        <v>0</v>
      </c>
    </row>
    <row r="57" spans="1:18" ht="62.4" x14ac:dyDescent="0.3">
      <c r="A57" s="20" t="s">
        <v>106</v>
      </c>
      <c r="B57" s="16" t="s">
        <v>107</v>
      </c>
      <c r="C57" s="53" t="s">
        <v>22</v>
      </c>
      <c r="D57" s="31" t="s">
        <v>22</v>
      </c>
      <c r="E57" s="53" t="s">
        <v>22</v>
      </c>
      <c r="F57" s="14" t="s">
        <v>22</v>
      </c>
      <c r="G57" s="14" t="s">
        <v>22</v>
      </c>
      <c r="H57" s="14" t="s">
        <v>22</v>
      </c>
      <c r="I57" s="14" t="s">
        <v>22</v>
      </c>
      <c r="J57" s="33" t="s">
        <v>22</v>
      </c>
      <c r="K57" s="53"/>
      <c r="L57" s="31"/>
      <c r="M57" s="53"/>
      <c r="N57" s="14" t="s">
        <v>108</v>
      </c>
      <c r="O57" s="14" t="s">
        <v>109</v>
      </c>
      <c r="P57" s="14">
        <v>30</v>
      </c>
      <c r="Q57" s="14">
        <v>1</v>
      </c>
      <c r="R57" s="33">
        <f t="shared" si="4"/>
        <v>0</v>
      </c>
    </row>
    <row r="58" spans="1:18" ht="93.6" x14ac:dyDescent="0.3">
      <c r="A58" s="20" t="s">
        <v>110</v>
      </c>
      <c r="B58" s="16" t="s">
        <v>111</v>
      </c>
      <c r="C58" s="53" t="s">
        <v>22</v>
      </c>
      <c r="D58" s="31" t="s">
        <v>22</v>
      </c>
      <c r="E58" s="53" t="s">
        <v>22</v>
      </c>
      <c r="F58" s="14" t="s">
        <v>22</v>
      </c>
      <c r="G58" s="14" t="s">
        <v>22</v>
      </c>
      <c r="H58" s="14" t="s">
        <v>22</v>
      </c>
      <c r="I58" s="14" t="s">
        <v>22</v>
      </c>
      <c r="J58" s="33" t="s">
        <v>22</v>
      </c>
      <c r="K58" s="53"/>
      <c r="L58" s="31"/>
      <c r="M58" s="53"/>
      <c r="N58" s="14" t="s">
        <v>108</v>
      </c>
      <c r="O58" s="14" t="s">
        <v>112</v>
      </c>
      <c r="P58" s="14">
        <v>261</v>
      </c>
      <c r="Q58" s="14">
        <v>1</v>
      </c>
      <c r="R58" s="33">
        <f t="shared" si="4"/>
        <v>0</v>
      </c>
    </row>
    <row r="59" spans="1:18" ht="46.8" x14ac:dyDescent="0.3">
      <c r="A59" s="20" t="s">
        <v>113</v>
      </c>
      <c r="B59" s="16" t="s">
        <v>114</v>
      </c>
      <c r="C59" s="53" t="s">
        <v>22</v>
      </c>
      <c r="D59" s="31" t="s">
        <v>22</v>
      </c>
      <c r="E59" s="53" t="s">
        <v>22</v>
      </c>
      <c r="F59" s="14" t="s">
        <v>22</v>
      </c>
      <c r="G59" s="14" t="s">
        <v>22</v>
      </c>
      <c r="H59" s="14" t="s">
        <v>22</v>
      </c>
      <c r="I59" s="14" t="s">
        <v>22</v>
      </c>
      <c r="J59" s="33" t="s">
        <v>22</v>
      </c>
      <c r="K59" s="53"/>
      <c r="L59" s="31"/>
      <c r="M59" s="53"/>
      <c r="N59" s="14" t="s">
        <v>115</v>
      </c>
      <c r="O59" s="14" t="s">
        <v>116</v>
      </c>
      <c r="P59" s="14">
        <v>6.9</v>
      </c>
      <c r="Q59" s="14">
        <v>1.18</v>
      </c>
      <c r="R59" s="33">
        <f t="shared" si="4"/>
        <v>0</v>
      </c>
    </row>
    <row r="60" spans="1:18" ht="31.2" x14ac:dyDescent="0.3">
      <c r="A60" s="20" t="s">
        <v>117</v>
      </c>
      <c r="B60" s="16" t="s">
        <v>118</v>
      </c>
      <c r="C60" s="53" t="s">
        <v>22</v>
      </c>
      <c r="D60" s="31" t="s">
        <v>22</v>
      </c>
      <c r="E60" s="53" t="s">
        <v>22</v>
      </c>
      <c r="F60" s="14" t="s">
        <v>22</v>
      </c>
      <c r="G60" s="14" t="s">
        <v>22</v>
      </c>
      <c r="H60" s="14" t="s">
        <v>22</v>
      </c>
      <c r="I60" s="14" t="s">
        <v>22</v>
      </c>
      <c r="J60" s="33" t="s">
        <v>22</v>
      </c>
      <c r="K60" s="53"/>
      <c r="L60" s="31"/>
      <c r="M60" s="53"/>
      <c r="N60" s="14" t="s">
        <v>119</v>
      </c>
      <c r="O60" s="14" t="s">
        <v>120</v>
      </c>
      <c r="P60" s="14">
        <v>6890</v>
      </c>
      <c r="Q60" s="14">
        <v>1.04</v>
      </c>
      <c r="R60" s="33">
        <f>M60*P60*Q60</f>
        <v>0</v>
      </c>
    </row>
    <row r="61" spans="1:18" ht="15.6" x14ac:dyDescent="0.3">
      <c r="A61" s="19">
        <v>4</v>
      </c>
      <c r="B61" s="17" t="s">
        <v>121</v>
      </c>
      <c r="C61" s="53" t="s">
        <v>22</v>
      </c>
      <c r="D61" s="53" t="s">
        <v>22</v>
      </c>
      <c r="E61" s="53" t="s">
        <v>22</v>
      </c>
      <c r="F61" s="53" t="s">
        <v>22</v>
      </c>
      <c r="G61" s="53" t="s">
        <v>22</v>
      </c>
      <c r="H61" s="53" t="s">
        <v>22</v>
      </c>
      <c r="I61" s="53" t="s">
        <v>22</v>
      </c>
      <c r="J61" s="53" t="s">
        <v>22</v>
      </c>
      <c r="K61" s="53" t="s">
        <v>22</v>
      </c>
      <c r="L61" s="53" t="s">
        <v>22</v>
      </c>
      <c r="M61" s="53" t="s">
        <v>22</v>
      </c>
      <c r="N61" s="53" t="s">
        <v>22</v>
      </c>
      <c r="O61" s="53" t="s">
        <v>22</v>
      </c>
      <c r="P61" s="53" t="s">
        <v>22</v>
      </c>
      <c r="Q61" s="53" t="s">
        <v>22</v>
      </c>
      <c r="R61" s="53" t="s">
        <v>22</v>
      </c>
    </row>
    <row r="62" spans="1:18" ht="31.2" x14ac:dyDescent="0.3">
      <c r="A62" s="20" t="s">
        <v>70</v>
      </c>
      <c r="B62" s="16" t="s">
        <v>122</v>
      </c>
      <c r="C62" s="53" t="s">
        <v>22</v>
      </c>
      <c r="D62" s="31" t="s">
        <v>22</v>
      </c>
      <c r="E62" s="53" t="s">
        <v>22</v>
      </c>
      <c r="F62" s="14" t="s">
        <v>22</v>
      </c>
      <c r="G62" s="14" t="s">
        <v>22</v>
      </c>
      <c r="H62" s="14" t="s">
        <v>22</v>
      </c>
      <c r="I62" s="14" t="s">
        <v>22</v>
      </c>
      <c r="J62" s="33" t="s">
        <v>22</v>
      </c>
      <c r="K62" s="53"/>
      <c r="L62" s="31"/>
      <c r="M62" s="53"/>
      <c r="N62" s="14" t="s">
        <v>27</v>
      </c>
      <c r="O62" s="14" t="s">
        <v>123</v>
      </c>
      <c r="P62" s="14">
        <v>162</v>
      </c>
      <c r="Q62" s="14">
        <v>1.02</v>
      </c>
      <c r="R62" s="33">
        <f t="shared" ref="R62:R63" si="5">M62*P62*Q62</f>
        <v>0</v>
      </c>
    </row>
    <row r="63" spans="1:18" ht="31.2" x14ac:dyDescent="0.3">
      <c r="A63" s="20" t="s">
        <v>75</v>
      </c>
      <c r="B63" s="16" t="s">
        <v>122</v>
      </c>
      <c r="C63" s="53" t="s">
        <v>22</v>
      </c>
      <c r="D63" s="31" t="s">
        <v>22</v>
      </c>
      <c r="E63" s="53" t="s">
        <v>22</v>
      </c>
      <c r="F63" s="14" t="s">
        <v>22</v>
      </c>
      <c r="G63" s="14" t="s">
        <v>22</v>
      </c>
      <c r="H63" s="14" t="s">
        <v>22</v>
      </c>
      <c r="I63" s="14" t="s">
        <v>22</v>
      </c>
      <c r="J63" s="33" t="s">
        <v>22</v>
      </c>
      <c r="K63" s="53"/>
      <c r="L63" s="31"/>
      <c r="M63" s="53"/>
      <c r="N63" s="14" t="s">
        <v>27</v>
      </c>
      <c r="O63" s="14" t="s">
        <v>124</v>
      </c>
      <c r="P63" s="14">
        <v>56</v>
      </c>
      <c r="Q63" s="14">
        <v>1.02</v>
      </c>
      <c r="R63" s="33">
        <f t="shared" si="5"/>
        <v>0</v>
      </c>
    </row>
    <row r="64" spans="1:18" ht="15.6" x14ac:dyDescent="0.3">
      <c r="A64" s="19">
        <v>5</v>
      </c>
      <c r="B64" s="65" t="s">
        <v>125</v>
      </c>
      <c r="C64" s="53" t="s">
        <v>22</v>
      </c>
      <c r="D64" s="53" t="s">
        <v>22</v>
      </c>
      <c r="E64" s="53" t="s">
        <v>22</v>
      </c>
      <c r="F64" s="53" t="s">
        <v>22</v>
      </c>
      <c r="G64" s="53" t="s">
        <v>22</v>
      </c>
      <c r="H64" s="53" t="s">
        <v>22</v>
      </c>
      <c r="I64" s="53" t="s">
        <v>22</v>
      </c>
      <c r="J64" s="53" t="s">
        <v>22</v>
      </c>
      <c r="K64" s="53" t="s">
        <v>22</v>
      </c>
      <c r="L64" s="53" t="s">
        <v>22</v>
      </c>
      <c r="M64" s="53" t="s">
        <v>22</v>
      </c>
      <c r="N64" s="53" t="s">
        <v>22</v>
      </c>
      <c r="O64" s="53" t="s">
        <v>22</v>
      </c>
      <c r="P64" s="53" t="s">
        <v>22</v>
      </c>
      <c r="Q64" s="53" t="s">
        <v>22</v>
      </c>
      <c r="R64" s="53" t="s">
        <v>22</v>
      </c>
    </row>
    <row r="65" spans="1:18" ht="46.8" x14ac:dyDescent="0.3">
      <c r="A65" s="20" t="s">
        <v>126</v>
      </c>
      <c r="B65" s="13" t="s">
        <v>127</v>
      </c>
      <c r="C65" s="53" t="s">
        <v>22</v>
      </c>
      <c r="D65" s="31" t="s">
        <v>22</v>
      </c>
      <c r="E65" s="53" t="s">
        <v>22</v>
      </c>
      <c r="F65" s="14" t="s">
        <v>22</v>
      </c>
      <c r="G65" s="14" t="s">
        <v>22</v>
      </c>
      <c r="H65" s="14" t="s">
        <v>22</v>
      </c>
      <c r="I65" s="14" t="s">
        <v>22</v>
      </c>
      <c r="J65" s="33" t="s">
        <v>22</v>
      </c>
      <c r="K65" s="53"/>
      <c r="L65" s="31" t="s">
        <v>128</v>
      </c>
      <c r="M65" s="53"/>
      <c r="N65" s="14" t="s">
        <v>129</v>
      </c>
      <c r="O65" s="14" t="s">
        <v>130</v>
      </c>
      <c r="P65" s="14">
        <v>15329</v>
      </c>
      <c r="Q65" s="14">
        <v>1.08</v>
      </c>
      <c r="R65" s="33">
        <f>M65*P65*Q65</f>
        <v>0</v>
      </c>
    </row>
    <row r="66" spans="1:18" ht="46.8" x14ac:dyDescent="0.3">
      <c r="A66" s="20" t="s">
        <v>131</v>
      </c>
      <c r="B66" s="13" t="s">
        <v>127</v>
      </c>
      <c r="C66" s="53" t="s">
        <v>22</v>
      </c>
      <c r="D66" s="31" t="s">
        <v>22</v>
      </c>
      <c r="E66" s="53" t="s">
        <v>22</v>
      </c>
      <c r="F66" s="14" t="s">
        <v>22</v>
      </c>
      <c r="G66" s="14" t="s">
        <v>22</v>
      </c>
      <c r="H66" s="14" t="s">
        <v>22</v>
      </c>
      <c r="I66" s="14" t="s">
        <v>22</v>
      </c>
      <c r="J66" s="33" t="s">
        <v>22</v>
      </c>
      <c r="K66" s="53"/>
      <c r="L66" s="31" t="s">
        <v>132</v>
      </c>
      <c r="M66" s="53"/>
      <c r="N66" s="14" t="s">
        <v>129</v>
      </c>
      <c r="O66" s="14" t="s">
        <v>133</v>
      </c>
      <c r="P66" s="14">
        <v>18517</v>
      </c>
      <c r="Q66" s="14">
        <v>1.08</v>
      </c>
      <c r="R66" s="33">
        <f t="shared" ref="R66:R73" si="6">M66*P66*Q66</f>
        <v>0</v>
      </c>
    </row>
    <row r="67" spans="1:18" ht="46.8" x14ac:dyDescent="0.3">
      <c r="A67" s="20" t="s">
        <v>134</v>
      </c>
      <c r="B67" s="13" t="s">
        <v>127</v>
      </c>
      <c r="C67" s="53" t="s">
        <v>22</v>
      </c>
      <c r="D67" s="31" t="s">
        <v>22</v>
      </c>
      <c r="E67" s="53" t="s">
        <v>22</v>
      </c>
      <c r="F67" s="14" t="s">
        <v>22</v>
      </c>
      <c r="G67" s="14" t="s">
        <v>22</v>
      </c>
      <c r="H67" s="14" t="s">
        <v>22</v>
      </c>
      <c r="I67" s="14" t="s">
        <v>22</v>
      </c>
      <c r="J67" s="33" t="s">
        <v>22</v>
      </c>
      <c r="K67" s="53"/>
      <c r="L67" s="31" t="s">
        <v>135</v>
      </c>
      <c r="M67" s="53">
        <v>0</v>
      </c>
      <c r="N67" s="14" t="s">
        <v>129</v>
      </c>
      <c r="O67" s="14" t="s">
        <v>136</v>
      </c>
      <c r="P67" s="14">
        <v>23088</v>
      </c>
      <c r="Q67" s="14">
        <v>1.08</v>
      </c>
      <c r="R67" s="33">
        <f t="shared" si="6"/>
        <v>0</v>
      </c>
    </row>
    <row r="68" spans="1:18" ht="46.8" x14ac:dyDescent="0.3">
      <c r="A68" s="20" t="s">
        <v>137</v>
      </c>
      <c r="B68" s="13" t="s">
        <v>127</v>
      </c>
      <c r="C68" s="53" t="s">
        <v>22</v>
      </c>
      <c r="D68" s="31" t="s">
        <v>22</v>
      </c>
      <c r="E68" s="53" t="s">
        <v>22</v>
      </c>
      <c r="F68" s="14" t="s">
        <v>22</v>
      </c>
      <c r="G68" s="14" t="s">
        <v>22</v>
      </c>
      <c r="H68" s="14" t="s">
        <v>22</v>
      </c>
      <c r="I68" s="14" t="s">
        <v>22</v>
      </c>
      <c r="J68" s="33" t="s">
        <v>22</v>
      </c>
      <c r="K68" s="53"/>
      <c r="L68" s="31" t="s">
        <v>138</v>
      </c>
      <c r="M68" s="53"/>
      <c r="N68" s="14" t="s">
        <v>129</v>
      </c>
      <c r="O68" s="14" t="s">
        <v>139</v>
      </c>
      <c r="P68" s="14">
        <v>23636</v>
      </c>
      <c r="Q68" s="14">
        <v>1.08</v>
      </c>
      <c r="R68" s="33">
        <f t="shared" si="6"/>
        <v>0</v>
      </c>
    </row>
    <row r="69" spans="1:18" ht="46.8" x14ac:dyDescent="0.3">
      <c r="A69" s="20" t="s">
        <v>140</v>
      </c>
      <c r="B69" s="13" t="s">
        <v>127</v>
      </c>
      <c r="C69" s="53" t="s">
        <v>22</v>
      </c>
      <c r="D69" s="31" t="s">
        <v>22</v>
      </c>
      <c r="E69" s="53" t="s">
        <v>22</v>
      </c>
      <c r="F69" s="14" t="s">
        <v>22</v>
      </c>
      <c r="G69" s="14" t="s">
        <v>22</v>
      </c>
      <c r="H69" s="14" t="s">
        <v>22</v>
      </c>
      <c r="I69" s="14" t="s">
        <v>22</v>
      </c>
      <c r="J69" s="33" t="s">
        <v>22</v>
      </c>
      <c r="K69" s="53"/>
      <c r="L69" s="31" t="s">
        <v>141</v>
      </c>
      <c r="M69" s="53"/>
      <c r="N69" s="14" t="s">
        <v>129</v>
      </c>
      <c r="O69" s="14" t="s">
        <v>142</v>
      </c>
      <c r="P69" s="14">
        <v>41090</v>
      </c>
      <c r="Q69" s="14">
        <v>1.08</v>
      </c>
      <c r="R69" s="33">
        <f t="shared" si="6"/>
        <v>0</v>
      </c>
    </row>
    <row r="70" spans="1:18" ht="46.8" x14ac:dyDescent="0.3">
      <c r="A70" s="20" t="s">
        <v>143</v>
      </c>
      <c r="B70" s="13" t="s">
        <v>127</v>
      </c>
      <c r="C70" s="53" t="s">
        <v>22</v>
      </c>
      <c r="D70" s="31" t="s">
        <v>22</v>
      </c>
      <c r="E70" s="53" t="s">
        <v>22</v>
      </c>
      <c r="F70" s="14" t="s">
        <v>22</v>
      </c>
      <c r="G70" s="14" t="s">
        <v>22</v>
      </c>
      <c r="H70" s="14" t="s">
        <v>22</v>
      </c>
      <c r="I70" s="14" t="s">
        <v>22</v>
      </c>
      <c r="J70" s="33" t="s">
        <v>22</v>
      </c>
      <c r="K70" s="53"/>
      <c r="L70" s="31" t="s">
        <v>144</v>
      </c>
      <c r="M70" s="53"/>
      <c r="N70" s="14" t="s">
        <v>129</v>
      </c>
      <c r="O70" s="14" t="s">
        <v>145</v>
      </c>
      <c r="P70" s="14">
        <v>53502</v>
      </c>
      <c r="Q70" s="14">
        <v>1.08</v>
      </c>
      <c r="R70" s="33">
        <f t="shared" si="6"/>
        <v>0</v>
      </c>
    </row>
    <row r="71" spans="1:18" ht="46.8" x14ac:dyDescent="0.3">
      <c r="A71" s="20" t="s">
        <v>146</v>
      </c>
      <c r="B71" s="13" t="s">
        <v>127</v>
      </c>
      <c r="C71" s="53" t="s">
        <v>22</v>
      </c>
      <c r="D71" s="31" t="s">
        <v>22</v>
      </c>
      <c r="E71" s="53" t="s">
        <v>22</v>
      </c>
      <c r="F71" s="14" t="s">
        <v>22</v>
      </c>
      <c r="G71" s="14" t="s">
        <v>22</v>
      </c>
      <c r="H71" s="14" t="s">
        <v>22</v>
      </c>
      <c r="I71" s="14" t="s">
        <v>22</v>
      </c>
      <c r="J71" s="33" t="s">
        <v>22</v>
      </c>
      <c r="K71" s="53"/>
      <c r="L71" s="31" t="s">
        <v>147</v>
      </c>
      <c r="M71" s="53"/>
      <c r="N71" s="14" t="s">
        <v>129</v>
      </c>
      <c r="O71" s="14" t="s">
        <v>148</v>
      </c>
      <c r="P71" s="14">
        <v>87659</v>
      </c>
      <c r="Q71" s="14">
        <v>1.08</v>
      </c>
      <c r="R71" s="33">
        <f t="shared" si="6"/>
        <v>0</v>
      </c>
    </row>
    <row r="72" spans="1:18" ht="62.4" x14ac:dyDescent="0.3">
      <c r="A72" s="33" t="s">
        <v>149</v>
      </c>
      <c r="B72" s="13" t="s">
        <v>150</v>
      </c>
      <c r="C72" s="33" t="s">
        <v>22</v>
      </c>
      <c r="D72" s="33" t="s">
        <v>22</v>
      </c>
      <c r="E72" s="33" t="s">
        <v>22</v>
      </c>
      <c r="F72" s="34" t="s">
        <v>22</v>
      </c>
      <c r="G72" s="14" t="s">
        <v>22</v>
      </c>
      <c r="H72" s="14" t="s">
        <v>22</v>
      </c>
      <c r="I72" s="14" t="s">
        <v>22</v>
      </c>
      <c r="J72" s="33" t="s">
        <v>22</v>
      </c>
      <c r="K72" s="53"/>
      <c r="L72" s="31"/>
      <c r="M72" s="53"/>
      <c r="N72" s="34" t="s">
        <v>151</v>
      </c>
      <c r="O72" s="14" t="s">
        <v>152</v>
      </c>
      <c r="P72" s="14">
        <v>8</v>
      </c>
      <c r="Q72" s="14">
        <v>1.08</v>
      </c>
      <c r="R72" s="33">
        <f t="shared" si="6"/>
        <v>0</v>
      </c>
    </row>
    <row r="73" spans="1:18" ht="43.2" x14ac:dyDescent="0.3">
      <c r="A73" s="33" t="s">
        <v>153</v>
      </c>
      <c r="B73" s="42" t="s">
        <v>154</v>
      </c>
      <c r="C73" s="52" t="s">
        <v>22</v>
      </c>
      <c r="D73" s="52" t="s">
        <v>22</v>
      </c>
      <c r="E73" s="53" t="s">
        <v>22</v>
      </c>
      <c r="F73" s="14" t="s">
        <v>22</v>
      </c>
      <c r="G73" s="14" t="s">
        <v>22</v>
      </c>
      <c r="H73" s="14" t="s">
        <v>22</v>
      </c>
      <c r="I73" s="14" t="s">
        <v>22</v>
      </c>
      <c r="J73" s="33" t="s">
        <v>22</v>
      </c>
      <c r="K73" s="52" t="s">
        <v>25</v>
      </c>
      <c r="L73" s="31"/>
      <c r="M73" s="52"/>
      <c r="N73" s="14" t="s">
        <v>155</v>
      </c>
      <c r="O73" s="14" t="s">
        <v>156</v>
      </c>
      <c r="P73" s="14">
        <v>1410</v>
      </c>
      <c r="Q73" s="14">
        <v>1.08</v>
      </c>
      <c r="R73" s="33">
        <f t="shared" si="6"/>
        <v>0</v>
      </c>
    </row>
    <row r="74" spans="1:18" ht="15.6" x14ac:dyDescent="0.3">
      <c r="A74" s="19">
        <v>6</v>
      </c>
      <c r="B74" s="12" t="s">
        <v>157</v>
      </c>
      <c r="C74" s="53" t="s">
        <v>22</v>
      </c>
      <c r="D74" s="53" t="s">
        <v>22</v>
      </c>
      <c r="E74" s="53" t="s">
        <v>22</v>
      </c>
      <c r="F74" s="53" t="s">
        <v>22</v>
      </c>
      <c r="G74" s="53" t="s">
        <v>22</v>
      </c>
      <c r="H74" s="53" t="s">
        <v>22</v>
      </c>
      <c r="I74" s="53" t="s">
        <v>22</v>
      </c>
      <c r="J74" s="53" t="s">
        <v>22</v>
      </c>
      <c r="K74" s="53" t="s">
        <v>22</v>
      </c>
      <c r="L74" s="53" t="s">
        <v>22</v>
      </c>
      <c r="M74" s="53" t="s">
        <v>22</v>
      </c>
      <c r="N74" s="53" t="s">
        <v>22</v>
      </c>
      <c r="O74" s="53" t="s">
        <v>22</v>
      </c>
      <c r="P74" s="53" t="s">
        <v>22</v>
      </c>
      <c r="Q74" s="53" t="s">
        <v>22</v>
      </c>
      <c r="R74" s="53" t="s">
        <v>22</v>
      </c>
    </row>
    <row r="75" spans="1:18" ht="62.4" x14ac:dyDescent="0.3">
      <c r="A75" s="20" t="s">
        <v>158</v>
      </c>
      <c r="B75" s="13" t="s">
        <v>159</v>
      </c>
      <c r="C75" s="53" t="s">
        <v>22</v>
      </c>
      <c r="D75" s="31" t="s">
        <v>22</v>
      </c>
      <c r="E75" s="53" t="s">
        <v>22</v>
      </c>
      <c r="F75" s="14" t="s">
        <v>22</v>
      </c>
      <c r="G75" s="14" t="s">
        <v>22</v>
      </c>
      <c r="H75" s="14" t="s">
        <v>22</v>
      </c>
      <c r="I75" s="14" t="s">
        <v>22</v>
      </c>
      <c r="J75" s="33" t="s">
        <v>22</v>
      </c>
      <c r="K75" s="53">
        <v>35</v>
      </c>
      <c r="L75" s="31"/>
      <c r="M75" s="53"/>
      <c r="N75" s="14" t="s">
        <v>129</v>
      </c>
      <c r="O75" s="14" t="s">
        <v>160</v>
      </c>
      <c r="P75" s="14">
        <v>563</v>
      </c>
      <c r="Q75" s="14">
        <v>1</v>
      </c>
      <c r="R75" s="33">
        <f>M75*P75*Q75</f>
        <v>0</v>
      </c>
    </row>
    <row r="76" spans="1:18" ht="46.8" x14ac:dyDescent="0.3">
      <c r="A76" s="20" t="s">
        <v>161</v>
      </c>
      <c r="B76" s="13" t="s">
        <v>162</v>
      </c>
      <c r="C76" s="53" t="s">
        <v>22</v>
      </c>
      <c r="D76" s="31" t="s">
        <v>22</v>
      </c>
      <c r="E76" s="53" t="s">
        <v>22</v>
      </c>
      <c r="F76" s="14" t="s">
        <v>22</v>
      </c>
      <c r="G76" s="14" t="s">
        <v>22</v>
      </c>
      <c r="H76" s="14" t="s">
        <v>22</v>
      </c>
      <c r="I76" s="14" t="s">
        <v>22</v>
      </c>
      <c r="J76" s="33" t="s">
        <v>22</v>
      </c>
      <c r="K76" s="53">
        <v>35</v>
      </c>
      <c r="L76" s="31"/>
      <c r="M76" s="50">
        <v>20.8</v>
      </c>
      <c r="N76" s="14" t="s">
        <v>129</v>
      </c>
      <c r="O76" s="14" t="s">
        <v>163</v>
      </c>
      <c r="P76" s="14">
        <v>167</v>
      </c>
      <c r="Q76" s="14">
        <v>1</v>
      </c>
      <c r="R76" s="33">
        <f t="shared" ref="R76:R77" si="7">M76*P76*Q76</f>
        <v>3473.6</v>
      </c>
    </row>
    <row r="77" spans="1:18" ht="31.8" thickBot="1" x14ac:dyDescent="0.35">
      <c r="A77" s="23" t="s">
        <v>164</v>
      </c>
      <c r="B77" s="24" t="s">
        <v>165</v>
      </c>
      <c r="C77" s="35" t="s">
        <v>22</v>
      </c>
      <c r="D77" s="36" t="s">
        <v>22</v>
      </c>
      <c r="E77" s="35" t="s">
        <v>22</v>
      </c>
      <c r="F77" s="36" t="s">
        <v>22</v>
      </c>
      <c r="G77" s="26" t="s">
        <v>22</v>
      </c>
      <c r="H77" s="26" t="s">
        <v>22</v>
      </c>
      <c r="I77" s="26" t="s">
        <v>22</v>
      </c>
      <c r="J77" s="37" t="s">
        <v>22</v>
      </c>
      <c r="K77" s="35" t="s">
        <v>168</v>
      </c>
      <c r="L77" s="36"/>
      <c r="M77" s="35">
        <v>20.8</v>
      </c>
      <c r="N77" s="36" t="s">
        <v>88</v>
      </c>
      <c r="O77" s="26" t="s">
        <v>167</v>
      </c>
      <c r="P77" s="26">
        <v>611</v>
      </c>
      <c r="Q77" s="26">
        <v>1</v>
      </c>
      <c r="R77" s="37">
        <f t="shared" si="7"/>
        <v>12708.800000000001</v>
      </c>
    </row>
    <row r="78" spans="1:18" ht="47.4" thickTop="1" x14ac:dyDescent="0.3">
      <c r="A78" s="28"/>
      <c r="B78" s="62" t="s">
        <v>209</v>
      </c>
      <c r="C78" s="53" t="s">
        <v>22</v>
      </c>
      <c r="D78" s="53" t="s">
        <v>22</v>
      </c>
      <c r="E78" s="53" t="s">
        <v>22</v>
      </c>
      <c r="F78" s="53" t="s">
        <v>22</v>
      </c>
      <c r="G78" s="53" t="s">
        <v>22</v>
      </c>
      <c r="H78" s="53" t="s">
        <v>22</v>
      </c>
      <c r="I78" s="53" t="s">
        <v>22</v>
      </c>
      <c r="J78" s="29" t="s">
        <v>22</v>
      </c>
      <c r="K78" s="53" t="s">
        <v>22</v>
      </c>
      <c r="L78" s="53" t="s">
        <v>22</v>
      </c>
      <c r="M78" s="53" t="s">
        <v>22</v>
      </c>
      <c r="N78" s="53" t="s">
        <v>22</v>
      </c>
      <c r="O78" s="53" t="s">
        <v>22</v>
      </c>
      <c r="P78" s="53" t="s">
        <v>22</v>
      </c>
      <c r="Q78" s="53" t="s">
        <v>22</v>
      </c>
      <c r="R78" s="29">
        <f>R47+R48+R50+R51+R52+R53+R55+R56+R57+R58+R59+R60+R62+R63+R65+R66+R67+R68+R69+R70+R71+R75+R76+R77+R46+R45</f>
        <v>137525.82400000002</v>
      </c>
    </row>
    <row r="79" spans="1:18" s="81" customFormat="1" ht="15.6" x14ac:dyDescent="0.3">
      <c r="A79" s="78"/>
      <c r="B79" s="79"/>
      <c r="C79" s="58"/>
      <c r="D79" s="58"/>
      <c r="E79" s="58"/>
      <c r="F79" s="58"/>
      <c r="G79" s="58"/>
      <c r="H79" s="58"/>
      <c r="I79" s="58"/>
      <c r="J79" s="80"/>
      <c r="K79" s="58"/>
      <c r="L79" s="58"/>
      <c r="M79" s="58"/>
      <c r="N79" s="58"/>
      <c r="O79" s="58"/>
      <c r="P79" s="58"/>
      <c r="Q79" s="58"/>
      <c r="R79" s="80"/>
    </row>
    <row r="80" spans="1:18" ht="15.6" x14ac:dyDescent="0.3">
      <c r="A80" s="85" t="s">
        <v>5</v>
      </c>
      <c r="B80" s="86" t="s">
        <v>6</v>
      </c>
      <c r="C80" s="87" t="s">
        <v>7</v>
      </c>
      <c r="D80" s="87"/>
      <c r="E80" s="87"/>
      <c r="F80" s="87"/>
      <c r="G80" s="87"/>
      <c r="H80" s="87"/>
      <c r="I80" s="87"/>
      <c r="J80" s="87"/>
      <c r="K80" s="87" t="s">
        <v>8</v>
      </c>
      <c r="L80" s="87"/>
      <c r="M80" s="87"/>
      <c r="N80" s="87"/>
      <c r="O80" s="87"/>
      <c r="P80" s="87"/>
      <c r="Q80" s="87"/>
      <c r="R80" s="87"/>
    </row>
    <row r="81" spans="1:18" ht="15.6" x14ac:dyDescent="0.3">
      <c r="A81" s="85"/>
      <c r="B81" s="86"/>
      <c r="C81" s="88" t="s">
        <v>9</v>
      </c>
      <c r="D81" s="89"/>
      <c r="E81" s="89"/>
      <c r="F81" s="89"/>
      <c r="G81" s="89"/>
      <c r="H81" s="89"/>
      <c r="I81" s="89"/>
      <c r="J81" s="90"/>
      <c r="K81" s="88" t="s">
        <v>9</v>
      </c>
      <c r="L81" s="89"/>
      <c r="M81" s="89"/>
      <c r="N81" s="89"/>
      <c r="O81" s="89"/>
      <c r="P81" s="89"/>
      <c r="Q81" s="89"/>
      <c r="R81" s="90"/>
    </row>
    <row r="82" spans="1:18" ht="15.6" x14ac:dyDescent="0.3">
      <c r="A82" s="85"/>
      <c r="B82" s="86"/>
      <c r="C82" s="86" t="s">
        <v>10</v>
      </c>
      <c r="D82" s="86"/>
      <c r="E82" s="86"/>
      <c r="F82" s="86"/>
      <c r="G82" s="86" t="s">
        <v>11</v>
      </c>
      <c r="H82" s="86"/>
      <c r="I82" s="86"/>
      <c r="J82" s="86"/>
      <c r="K82" s="86" t="s">
        <v>10</v>
      </c>
      <c r="L82" s="86"/>
      <c r="M82" s="86"/>
      <c r="N82" s="86"/>
      <c r="O82" s="86" t="s">
        <v>11</v>
      </c>
      <c r="P82" s="86"/>
      <c r="Q82" s="86"/>
      <c r="R82" s="86"/>
    </row>
    <row r="83" spans="1:18" ht="109.2" x14ac:dyDescent="0.3">
      <c r="A83" s="85"/>
      <c r="B83" s="86"/>
      <c r="C83" s="53" t="s">
        <v>12</v>
      </c>
      <c r="D83" s="53" t="s">
        <v>13</v>
      </c>
      <c r="E83" s="53" t="s">
        <v>14</v>
      </c>
      <c r="F83" s="53" t="s">
        <v>15</v>
      </c>
      <c r="G83" s="53" t="s">
        <v>16</v>
      </c>
      <c r="H83" s="53" t="s">
        <v>17</v>
      </c>
      <c r="I83" s="53" t="s">
        <v>18</v>
      </c>
      <c r="J83" s="10" t="s">
        <v>19</v>
      </c>
      <c r="K83" s="53" t="s">
        <v>12</v>
      </c>
      <c r="L83" s="53" t="s">
        <v>13</v>
      </c>
      <c r="M83" s="53" t="s">
        <v>14</v>
      </c>
      <c r="N83" s="53" t="s">
        <v>15</v>
      </c>
      <c r="O83" s="53" t="s">
        <v>16</v>
      </c>
      <c r="P83" s="53" t="s">
        <v>20</v>
      </c>
      <c r="Q83" s="53" t="s">
        <v>18</v>
      </c>
      <c r="R83" s="10" t="s">
        <v>19</v>
      </c>
    </row>
    <row r="84" spans="1:18" ht="15.6" x14ac:dyDescent="0.3">
      <c r="A84" s="55">
        <v>1</v>
      </c>
      <c r="B84" s="53">
        <v>2</v>
      </c>
      <c r="C84" s="53">
        <v>3</v>
      </c>
      <c r="D84" s="53">
        <v>4</v>
      </c>
      <c r="E84" s="53">
        <v>5</v>
      </c>
      <c r="F84" s="53">
        <v>6</v>
      </c>
      <c r="G84" s="53">
        <v>7</v>
      </c>
      <c r="H84" s="53">
        <v>8</v>
      </c>
      <c r="I84" s="53"/>
      <c r="J84" s="10">
        <v>9</v>
      </c>
      <c r="K84" s="53">
        <v>10</v>
      </c>
      <c r="L84" s="10">
        <v>11</v>
      </c>
      <c r="M84" s="53">
        <v>12</v>
      </c>
      <c r="N84" s="10">
        <v>13</v>
      </c>
      <c r="O84" s="53">
        <v>14</v>
      </c>
      <c r="P84" s="10">
        <v>15</v>
      </c>
      <c r="Q84" s="10"/>
      <c r="R84" s="53">
        <v>16</v>
      </c>
    </row>
    <row r="85" spans="1:18" ht="31.2" x14ac:dyDescent="0.3">
      <c r="A85" s="11">
        <v>1</v>
      </c>
      <c r="B85" s="43" t="s">
        <v>210</v>
      </c>
      <c r="C85" s="53" t="s">
        <v>22</v>
      </c>
      <c r="D85" s="53" t="s">
        <v>22</v>
      </c>
      <c r="E85" s="53" t="s">
        <v>22</v>
      </c>
      <c r="F85" s="53" t="s">
        <v>22</v>
      </c>
      <c r="G85" s="53" t="s">
        <v>22</v>
      </c>
      <c r="H85" s="53" t="s">
        <v>22</v>
      </c>
      <c r="I85" s="53" t="s">
        <v>22</v>
      </c>
      <c r="J85" s="53" t="s">
        <v>22</v>
      </c>
      <c r="K85" s="53" t="s">
        <v>22</v>
      </c>
      <c r="L85" s="53" t="s">
        <v>22</v>
      </c>
      <c r="M85" s="53" t="s">
        <v>22</v>
      </c>
      <c r="N85" s="53" t="s">
        <v>22</v>
      </c>
      <c r="O85" s="53" t="s">
        <v>22</v>
      </c>
      <c r="P85" s="53" t="s">
        <v>22</v>
      </c>
      <c r="Q85" s="53" t="s">
        <v>22</v>
      </c>
      <c r="R85" s="53" t="s">
        <v>22</v>
      </c>
    </row>
    <row r="86" spans="1:18" ht="31.2" x14ac:dyDescent="0.3">
      <c r="A86" s="52" t="s">
        <v>23</v>
      </c>
      <c r="B86" s="44" t="s">
        <v>211</v>
      </c>
      <c r="C86" s="53" t="s">
        <v>22</v>
      </c>
      <c r="D86" s="31" t="s">
        <v>22</v>
      </c>
      <c r="E86" s="53" t="s">
        <v>22</v>
      </c>
      <c r="F86" s="14" t="s">
        <v>22</v>
      </c>
      <c r="G86" s="14" t="s">
        <v>22</v>
      </c>
      <c r="H86" s="14" t="s">
        <v>22</v>
      </c>
      <c r="I86" s="14" t="s">
        <v>22</v>
      </c>
      <c r="J86" s="33" t="s">
        <v>22</v>
      </c>
      <c r="K86" s="53">
        <v>10</v>
      </c>
      <c r="L86" s="31" t="s">
        <v>93</v>
      </c>
      <c r="M86" s="53"/>
      <c r="N86" s="14" t="s">
        <v>129</v>
      </c>
      <c r="O86" s="14" t="s">
        <v>212</v>
      </c>
      <c r="P86" s="14">
        <v>767</v>
      </c>
      <c r="Q86" s="14">
        <v>1.44</v>
      </c>
      <c r="R86" s="33">
        <f>M86*P86*Q86</f>
        <v>0</v>
      </c>
    </row>
    <row r="87" spans="1:18" ht="31.2" x14ac:dyDescent="0.3">
      <c r="A87" s="52" t="s">
        <v>89</v>
      </c>
      <c r="B87" s="44" t="s">
        <v>211</v>
      </c>
      <c r="C87" s="53" t="s">
        <v>22</v>
      </c>
      <c r="D87" s="31" t="s">
        <v>22</v>
      </c>
      <c r="E87" s="53" t="s">
        <v>22</v>
      </c>
      <c r="F87" s="14" t="s">
        <v>22</v>
      </c>
      <c r="G87" s="14" t="s">
        <v>22</v>
      </c>
      <c r="H87" s="14" t="s">
        <v>22</v>
      </c>
      <c r="I87" s="14" t="s">
        <v>22</v>
      </c>
      <c r="J87" s="33" t="s">
        <v>22</v>
      </c>
      <c r="K87" s="53">
        <v>10</v>
      </c>
      <c r="L87" s="31" t="s">
        <v>95</v>
      </c>
      <c r="M87" s="53"/>
      <c r="N87" s="14" t="s">
        <v>129</v>
      </c>
      <c r="O87" s="14" t="s">
        <v>213</v>
      </c>
      <c r="P87" s="14">
        <v>1151</v>
      </c>
      <c r="Q87" s="14">
        <v>1.44</v>
      </c>
      <c r="R87" s="33">
        <f>M87*P87*Q87</f>
        <v>0</v>
      </c>
    </row>
    <row r="88" spans="1:18" ht="31.2" x14ac:dyDescent="0.3">
      <c r="A88" s="52" t="s">
        <v>214</v>
      </c>
      <c r="B88" s="44" t="s">
        <v>211</v>
      </c>
      <c r="C88" s="53" t="s">
        <v>22</v>
      </c>
      <c r="D88" s="31" t="s">
        <v>22</v>
      </c>
      <c r="E88" s="53" t="s">
        <v>22</v>
      </c>
      <c r="F88" s="14" t="s">
        <v>22</v>
      </c>
      <c r="G88" s="14" t="s">
        <v>22</v>
      </c>
      <c r="H88" s="14" t="s">
        <v>22</v>
      </c>
      <c r="I88" s="14" t="s">
        <v>22</v>
      </c>
      <c r="J88" s="33" t="s">
        <v>22</v>
      </c>
      <c r="K88" s="53">
        <v>0.4</v>
      </c>
      <c r="L88" s="31" t="s">
        <v>93</v>
      </c>
      <c r="M88" s="53"/>
      <c r="N88" s="14" t="s">
        <v>129</v>
      </c>
      <c r="O88" s="14" t="s">
        <v>215</v>
      </c>
      <c r="P88" s="14">
        <v>499</v>
      </c>
      <c r="Q88" s="14">
        <v>1.68</v>
      </c>
      <c r="R88" s="33">
        <f>M88*P88*Q88</f>
        <v>0</v>
      </c>
    </row>
    <row r="89" spans="1:18" ht="31.2" x14ac:dyDescent="0.3">
      <c r="A89" s="52" t="s">
        <v>216</v>
      </c>
      <c r="B89" s="44" t="s">
        <v>211</v>
      </c>
      <c r="C89" s="53" t="s">
        <v>22</v>
      </c>
      <c r="D89" s="31" t="s">
        <v>22</v>
      </c>
      <c r="E89" s="53" t="s">
        <v>22</v>
      </c>
      <c r="F89" s="14" t="s">
        <v>22</v>
      </c>
      <c r="G89" s="14" t="s">
        <v>22</v>
      </c>
      <c r="H89" s="14" t="s">
        <v>22</v>
      </c>
      <c r="I89" s="14" t="s">
        <v>22</v>
      </c>
      <c r="J89" s="33" t="s">
        <v>22</v>
      </c>
      <c r="K89" s="53">
        <v>0.4</v>
      </c>
      <c r="L89" s="31" t="s">
        <v>95</v>
      </c>
      <c r="M89" s="53"/>
      <c r="N89" s="14" t="s">
        <v>129</v>
      </c>
      <c r="O89" s="14"/>
      <c r="P89" s="14"/>
      <c r="Q89" s="14"/>
      <c r="R89" s="33">
        <f>M89*P89*Q89</f>
        <v>0</v>
      </c>
    </row>
    <row r="90" spans="1:18" ht="15.6" x14ac:dyDescent="0.3">
      <c r="A90" s="52" t="s">
        <v>217</v>
      </c>
      <c r="B90" s="44" t="s">
        <v>218</v>
      </c>
      <c r="C90" s="53" t="s">
        <v>22</v>
      </c>
      <c r="D90" s="31" t="s">
        <v>22</v>
      </c>
      <c r="E90" s="53" t="s">
        <v>22</v>
      </c>
      <c r="F90" s="14" t="s">
        <v>22</v>
      </c>
      <c r="G90" s="14" t="s">
        <v>22</v>
      </c>
      <c r="H90" s="14" t="s">
        <v>22</v>
      </c>
      <c r="I90" s="14" t="s">
        <v>22</v>
      </c>
      <c r="J90" s="33" t="s">
        <v>22</v>
      </c>
      <c r="K90" s="53">
        <v>10</v>
      </c>
      <c r="L90" s="31" t="s">
        <v>93</v>
      </c>
      <c r="M90" s="53"/>
      <c r="N90" s="14" t="s">
        <v>129</v>
      </c>
      <c r="O90" s="14" t="s">
        <v>219</v>
      </c>
      <c r="P90" s="14">
        <v>699</v>
      </c>
      <c r="Q90" s="14">
        <v>1.04</v>
      </c>
      <c r="R90" s="33">
        <f>M90*P90*Q90</f>
        <v>0</v>
      </c>
    </row>
    <row r="91" spans="1:18" ht="15.6" x14ac:dyDescent="0.3">
      <c r="A91" s="52" t="s">
        <v>220</v>
      </c>
      <c r="B91" s="44" t="s">
        <v>218</v>
      </c>
      <c r="C91" s="53" t="s">
        <v>22</v>
      </c>
      <c r="D91" s="31" t="s">
        <v>22</v>
      </c>
      <c r="E91" s="53" t="s">
        <v>22</v>
      </c>
      <c r="F91" s="14" t="s">
        <v>22</v>
      </c>
      <c r="G91" s="14" t="s">
        <v>22</v>
      </c>
      <c r="H91" s="14" t="s">
        <v>22</v>
      </c>
      <c r="I91" s="14" t="s">
        <v>22</v>
      </c>
      <c r="J91" s="33" t="s">
        <v>22</v>
      </c>
      <c r="K91" s="53">
        <v>10</v>
      </c>
      <c r="L91" s="31" t="s">
        <v>95</v>
      </c>
      <c r="M91" s="53"/>
      <c r="N91" s="14" t="s">
        <v>129</v>
      </c>
      <c r="O91" s="14" t="s">
        <v>221</v>
      </c>
      <c r="P91" s="14">
        <v>784</v>
      </c>
      <c r="Q91" s="14">
        <v>1.04</v>
      </c>
      <c r="R91" s="33">
        <f t="shared" ref="R91:R95" si="8">M91*P91*Q91</f>
        <v>0</v>
      </c>
    </row>
    <row r="92" spans="1:18" ht="15.6" x14ac:dyDescent="0.3">
      <c r="A92" s="52" t="s">
        <v>222</v>
      </c>
      <c r="B92" s="44" t="s">
        <v>218</v>
      </c>
      <c r="C92" s="53" t="s">
        <v>22</v>
      </c>
      <c r="D92" s="31" t="s">
        <v>22</v>
      </c>
      <c r="E92" s="53" t="s">
        <v>22</v>
      </c>
      <c r="F92" s="14" t="s">
        <v>22</v>
      </c>
      <c r="G92" s="14" t="s">
        <v>22</v>
      </c>
      <c r="H92" s="14" t="s">
        <v>22</v>
      </c>
      <c r="I92" s="14" t="s">
        <v>22</v>
      </c>
      <c r="J92" s="33" t="s">
        <v>22</v>
      </c>
      <c r="K92" s="53">
        <v>0.4</v>
      </c>
      <c r="L92" s="31" t="s">
        <v>93</v>
      </c>
      <c r="M92" s="53"/>
      <c r="N92" s="14" t="s">
        <v>129</v>
      </c>
      <c r="O92" s="14" t="s">
        <v>223</v>
      </c>
      <c r="P92" s="14">
        <v>517</v>
      </c>
      <c r="Q92" s="14">
        <v>1.04</v>
      </c>
      <c r="R92" s="33">
        <f>M92*P92*Q92</f>
        <v>0</v>
      </c>
    </row>
    <row r="93" spans="1:18" ht="15.6" x14ac:dyDescent="0.3">
      <c r="A93" s="52" t="s">
        <v>224</v>
      </c>
      <c r="B93" s="44" t="s">
        <v>218</v>
      </c>
      <c r="C93" s="53" t="s">
        <v>22</v>
      </c>
      <c r="D93" s="31" t="s">
        <v>22</v>
      </c>
      <c r="E93" s="53" t="s">
        <v>22</v>
      </c>
      <c r="F93" s="14" t="s">
        <v>22</v>
      </c>
      <c r="G93" s="14" t="s">
        <v>22</v>
      </c>
      <c r="H93" s="14" t="s">
        <v>22</v>
      </c>
      <c r="I93" s="14" t="s">
        <v>22</v>
      </c>
      <c r="J93" s="33" t="s">
        <v>22</v>
      </c>
      <c r="K93" s="53">
        <v>0.4</v>
      </c>
      <c r="L93" s="31" t="s">
        <v>95</v>
      </c>
      <c r="M93" s="53"/>
      <c r="N93" s="14" t="s">
        <v>129</v>
      </c>
      <c r="O93" s="14" t="s">
        <v>225</v>
      </c>
      <c r="P93" s="14">
        <v>602</v>
      </c>
      <c r="Q93" s="14">
        <v>1.04</v>
      </c>
      <c r="R93" s="33">
        <f t="shared" ref="R93" si="9">M93*P93*Q93</f>
        <v>0</v>
      </c>
    </row>
    <row r="94" spans="1:18" ht="15.6" x14ac:dyDescent="0.3">
      <c r="A94" s="52" t="s">
        <v>226</v>
      </c>
      <c r="B94" s="44" t="s">
        <v>227</v>
      </c>
      <c r="C94" s="53" t="s">
        <v>22</v>
      </c>
      <c r="D94" s="31" t="s">
        <v>22</v>
      </c>
      <c r="E94" s="53" t="s">
        <v>22</v>
      </c>
      <c r="F94" s="14" t="s">
        <v>22</v>
      </c>
      <c r="G94" s="14" t="s">
        <v>22</v>
      </c>
      <c r="H94" s="14" t="s">
        <v>22</v>
      </c>
      <c r="I94" s="14" t="s">
        <v>22</v>
      </c>
      <c r="J94" s="33" t="s">
        <v>22</v>
      </c>
      <c r="K94" s="53">
        <v>10</v>
      </c>
      <c r="L94" s="31" t="s">
        <v>87</v>
      </c>
      <c r="M94" s="53"/>
      <c r="N94" s="14" t="s">
        <v>129</v>
      </c>
      <c r="O94" s="14" t="s">
        <v>228</v>
      </c>
      <c r="P94" s="14"/>
      <c r="Q94" s="14">
        <v>1.04</v>
      </c>
      <c r="R94" s="33">
        <f t="shared" si="8"/>
        <v>0</v>
      </c>
    </row>
    <row r="95" spans="1:18" ht="15.6" x14ac:dyDescent="0.3">
      <c r="A95" s="52" t="s">
        <v>229</v>
      </c>
      <c r="B95" s="44" t="s">
        <v>227</v>
      </c>
      <c r="C95" s="53" t="s">
        <v>22</v>
      </c>
      <c r="D95" s="31" t="s">
        <v>22</v>
      </c>
      <c r="E95" s="53" t="s">
        <v>22</v>
      </c>
      <c r="F95" s="14" t="s">
        <v>22</v>
      </c>
      <c r="G95" s="14" t="s">
        <v>22</v>
      </c>
      <c r="H95" s="14" t="s">
        <v>22</v>
      </c>
      <c r="I95" s="14" t="s">
        <v>22</v>
      </c>
      <c r="J95" s="33" t="s">
        <v>22</v>
      </c>
      <c r="K95" s="53">
        <v>0.4</v>
      </c>
      <c r="L95" s="31" t="s">
        <v>87</v>
      </c>
      <c r="M95" s="53"/>
      <c r="N95" s="14" t="s">
        <v>129</v>
      </c>
      <c r="O95" s="14" t="s">
        <v>228</v>
      </c>
      <c r="P95" s="14"/>
      <c r="Q95" s="14">
        <v>1.04</v>
      </c>
      <c r="R95" s="33">
        <f t="shared" si="8"/>
        <v>0</v>
      </c>
    </row>
    <row r="96" spans="1:18" ht="15.6" x14ac:dyDescent="0.3">
      <c r="A96" s="11">
        <v>2</v>
      </c>
      <c r="B96" s="12" t="s">
        <v>230</v>
      </c>
      <c r="C96" s="53" t="s">
        <v>22</v>
      </c>
      <c r="D96" s="53" t="s">
        <v>22</v>
      </c>
      <c r="E96" s="53" t="s">
        <v>22</v>
      </c>
      <c r="F96" s="53" t="s">
        <v>22</v>
      </c>
      <c r="G96" s="53" t="s">
        <v>22</v>
      </c>
      <c r="H96" s="53" t="s">
        <v>22</v>
      </c>
      <c r="I96" s="53" t="s">
        <v>22</v>
      </c>
      <c r="J96" s="53" t="s">
        <v>22</v>
      </c>
      <c r="K96" s="53" t="s">
        <v>22</v>
      </c>
      <c r="L96" s="53" t="s">
        <v>22</v>
      </c>
      <c r="M96" s="53" t="s">
        <v>22</v>
      </c>
      <c r="N96" s="53" t="s">
        <v>22</v>
      </c>
      <c r="O96" s="53" t="s">
        <v>22</v>
      </c>
      <c r="P96" s="53" t="s">
        <v>22</v>
      </c>
      <c r="Q96" s="53" t="s">
        <v>22</v>
      </c>
      <c r="R96" s="53" t="s">
        <v>22</v>
      </c>
    </row>
    <row r="97" spans="1:18" ht="15.6" x14ac:dyDescent="0.3">
      <c r="A97" s="52" t="s">
        <v>30</v>
      </c>
      <c r="B97" s="13" t="s">
        <v>230</v>
      </c>
      <c r="C97" s="52" t="s">
        <v>22</v>
      </c>
      <c r="D97" s="53" t="s">
        <v>22</v>
      </c>
      <c r="E97" s="53" t="s">
        <v>22</v>
      </c>
      <c r="F97" s="14" t="s">
        <v>22</v>
      </c>
      <c r="G97" s="14" t="s">
        <v>22</v>
      </c>
      <c r="H97" s="14" t="s">
        <v>22</v>
      </c>
      <c r="I97" s="14" t="s">
        <v>22</v>
      </c>
      <c r="J97" s="33" t="s">
        <v>22</v>
      </c>
      <c r="K97" s="52" t="s">
        <v>231</v>
      </c>
      <c r="L97" s="53" t="s">
        <v>93</v>
      </c>
      <c r="M97" s="53"/>
      <c r="N97" s="14" t="s">
        <v>129</v>
      </c>
      <c r="O97" s="14" t="s">
        <v>232</v>
      </c>
      <c r="P97" s="14">
        <v>160</v>
      </c>
      <c r="Q97" s="14">
        <v>1.18</v>
      </c>
      <c r="R97" s="33">
        <f>M97*P97*Q97</f>
        <v>0</v>
      </c>
    </row>
    <row r="98" spans="1:18" ht="15.6" x14ac:dyDescent="0.3">
      <c r="A98" s="52" t="s">
        <v>36</v>
      </c>
      <c r="B98" s="13" t="s">
        <v>230</v>
      </c>
      <c r="C98" s="45" t="s">
        <v>22</v>
      </c>
      <c r="D98" s="53" t="s">
        <v>22</v>
      </c>
      <c r="E98" s="53" t="s">
        <v>22</v>
      </c>
      <c r="F98" s="14" t="s">
        <v>22</v>
      </c>
      <c r="G98" s="14" t="s">
        <v>22</v>
      </c>
      <c r="H98" s="14" t="s">
        <v>22</v>
      </c>
      <c r="I98" s="14" t="s">
        <v>22</v>
      </c>
      <c r="J98" s="33" t="s">
        <v>22</v>
      </c>
      <c r="K98" s="45">
        <v>0.4</v>
      </c>
      <c r="L98" s="53" t="s">
        <v>95</v>
      </c>
      <c r="M98" s="53"/>
      <c r="N98" s="14" t="s">
        <v>129</v>
      </c>
      <c r="O98" s="14" t="s">
        <v>233</v>
      </c>
      <c r="P98" s="14">
        <v>186</v>
      </c>
      <c r="Q98" s="14">
        <v>1.18</v>
      </c>
      <c r="R98" s="33">
        <f>M98*P98*Q98</f>
        <v>0</v>
      </c>
    </row>
    <row r="99" spans="1:18" ht="15.6" x14ac:dyDescent="0.3">
      <c r="A99" s="52" t="s">
        <v>39</v>
      </c>
      <c r="B99" s="13" t="s">
        <v>230</v>
      </c>
      <c r="C99" s="52" t="s">
        <v>22</v>
      </c>
      <c r="D99" s="53" t="s">
        <v>22</v>
      </c>
      <c r="E99" s="53" t="s">
        <v>22</v>
      </c>
      <c r="F99" s="14" t="s">
        <v>22</v>
      </c>
      <c r="G99" s="14" t="s">
        <v>22</v>
      </c>
      <c r="H99" s="14" t="s">
        <v>22</v>
      </c>
      <c r="I99" s="14" t="s">
        <v>22</v>
      </c>
      <c r="J99" s="33" t="s">
        <v>22</v>
      </c>
      <c r="K99" s="52" t="s">
        <v>25</v>
      </c>
      <c r="L99" s="53" t="s">
        <v>93</v>
      </c>
      <c r="M99" s="53"/>
      <c r="N99" s="14" t="s">
        <v>129</v>
      </c>
      <c r="O99" s="14" t="s">
        <v>234</v>
      </c>
      <c r="P99" s="14">
        <v>287</v>
      </c>
      <c r="Q99" s="14">
        <v>1.18</v>
      </c>
      <c r="R99" s="33">
        <f>M99*P99*Q99</f>
        <v>0</v>
      </c>
    </row>
    <row r="100" spans="1:18" ht="15.6" x14ac:dyDescent="0.3">
      <c r="A100" s="52" t="s">
        <v>42</v>
      </c>
      <c r="B100" s="13" t="s">
        <v>230</v>
      </c>
      <c r="C100" s="52" t="s">
        <v>22</v>
      </c>
      <c r="D100" s="53" t="s">
        <v>22</v>
      </c>
      <c r="E100" s="53" t="s">
        <v>22</v>
      </c>
      <c r="F100" s="14" t="s">
        <v>22</v>
      </c>
      <c r="G100" s="14" t="s">
        <v>22</v>
      </c>
      <c r="H100" s="14" t="s">
        <v>22</v>
      </c>
      <c r="I100" s="14" t="s">
        <v>22</v>
      </c>
      <c r="J100" s="33" t="s">
        <v>22</v>
      </c>
      <c r="K100" s="52" t="s">
        <v>25</v>
      </c>
      <c r="L100" s="53" t="s">
        <v>95</v>
      </c>
      <c r="M100" s="53"/>
      <c r="N100" s="14" t="s">
        <v>129</v>
      </c>
      <c r="O100" s="14" t="s">
        <v>235</v>
      </c>
      <c r="P100" s="14">
        <v>336</v>
      </c>
      <c r="Q100" s="14">
        <v>1.18</v>
      </c>
      <c r="R100" s="33">
        <f>M100*P100*Q100</f>
        <v>0</v>
      </c>
    </row>
    <row r="101" spans="1:18" ht="31.2" x14ac:dyDescent="0.3">
      <c r="A101" s="52" t="s">
        <v>45</v>
      </c>
      <c r="B101" s="13" t="s">
        <v>236</v>
      </c>
      <c r="C101" s="53" t="s">
        <v>22</v>
      </c>
      <c r="D101" s="53" t="s">
        <v>22</v>
      </c>
      <c r="E101" s="53" t="s">
        <v>22</v>
      </c>
      <c r="F101" s="14" t="s">
        <v>22</v>
      </c>
      <c r="G101" s="14" t="s">
        <v>22</v>
      </c>
      <c r="H101" s="14" t="s">
        <v>22</v>
      </c>
      <c r="I101" s="14" t="s">
        <v>22</v>
      </c>
      <c r="J101" s="33" t="s">
        <v>22</v>
      </c>
      <c r="K101" s="53" t="s">
        <v>237</v>
      </c>
      <c r="L101" s="53" t="s">
        <v>238</v>
      </c>
      <c r="M101" s="53"/>
      <c r="N101" s="14" t="s">
        <v>27</v>
      </c>
      <c r="O101" s="14" t="s">
        <v>239</v>
      </c>
      <c r="P101" s="14">
        <v>2.2000000000000002</v>
      </c>
      <c r="Q101" s="14">
        <v>1.04</v>
      </c>
      <c r="R101" s="33">
        <f t="shared" ref="R101:R103" si="10">M101*P101*Q101</f>
        <v>0</v>
      </c>
    </row>
    <row r="102" spans="1:18" ht="31.2" x14ac:dyDescent="0.3">
      <c r="A102" s="52" t="s">
        <v>48</v>
      </c>
      <c r="B102" s="13" t="s">
        <v>240</v>
      </c>
      <c r="C102" s="45" t="s">
        <v>22</v>
      </c>
      <c r="D102" s="53" t="s">
        <v>22</v>
      </c>
      <c r="E102" s="53" t="s">
        <v>22</v>
      </c>
      <c r="F102" s="14" t="s">
        <v>22</v>
      </c>
      <c r="G102" s="14" t="s">
        <v>22</v>
      </c>
      <c r="H102" s="14" t="s">
        <v>22</v>
      </c>
      <c r="I102" s="14" t="s">
        <v>22</v>
      </c>
      <c r="J102" s="33" t="s">
        <v>22</v>
      </c>
      <c r="K102" s="45">
        <v>0.4</v>
      </c>
      <c r="L102" s="53" t="s">
        <v>241</v>
      </c>
      <c r="M102" s="53"/>
      <c r="N102" s="14" t="s">
        <v>27</v>
      </c>
      <c r="O102" s="14" t="s">
        <v>242</v>
      </c>
      <c r="P102" s="14">
        <v>2.5</v>
      </c>
      <c r="Q102" s="14">
        <v>1.04</v>
      </c>
      <c r="R102" s="33">
        <f t="shared" si="10"/>
        <v>0</v>
      </c>
    </row>
    <row r="103" spans="1:18" ht="31.2" x14ac:dyDescent="0.3">
      <c r="A103" s="52" t="s">
        <v>51</v>
      </c>
      <c r="B103" s="13" t="s">
        <v>240</v>
      </c>
      <c r="C103" s="52" t="s">
        <v>22</v>
      </c>
      <c r="D103" s="53" t="s">
        <v>22</v>
      </c>
      <c r="E103" s="53" t="s">
        <v>22</v>
      </c>
      <c r="F103" s="14" t="s">
        <v>22</v>
      </c>
      <c r="G103" s="14" t="s">
        <v>22</v>
      </c>
      <c r="H103" s="14" t="s">
        <v>22</v>
      </c>
      <c r="I103" s="14" t="s">
        <v>22</v>
      </c>
      <c r="J103" s="33" t="s">
        <v>22</v>
      </c>
      <c r="K103" s="52" t="s">
        <v>32</v>
      </c>
      <c r="L103" s="53" t="s">
        <v>241</v>
      </c>
      <c r="M103" s="53"/>
      <c r="N103" s="14" t="s">
        <v>27</v>
      </c>
      <c r="O103" s="14" t="s">
        <v>243</v>
      </c>
      <c r="P103" s="14">
        <v>5.5</v>
      </c>
      <c r="Q103" s="14">
        <v>1.04</v>
      </c>
      <c r="R103" s="33">
        <f t="shared" si="10"/>
        <v>0</v>
      </c>
    </row>
    <row r="104" spans="1:18" ht="15.6" x14ac:dyDescent="0.3">
      <c r="A104" s="15">
        <v>3</v>
      </c>
      <c r="B104" s="12" t="s">
        <v>99</v>
      </c>
      <c r="C104" s="53" t="s">
        <v>22</v>
      </c>
      <c r="D104" s="53" t="s">
        <v>22</v>
      </c>
      <c r="E104" s="53" t="s">
        <v>22</v>
      </c>
      <c r="F104" s="53" t="s">
        <v>22</v>
      </c>
      <c r="G104" s="53" t="s">
        <v>22</v>
      </c>
      <c r="H104" s="53" t="s">
        <v>22</v>
      </c>
      <c r="I104" s="53" t="s">
        <v>22</v>
      </c>
      <c r="J104" s="53" t="s">
        <v>22</v>
      </c>
      <c r="K104" s="53" t="s">
        <v>22</v>
      </c>
      <c r="L104" s="53" t="s">
        <v>22</v>
      </c>
      <c r="M104" s="53" t="s">
        <v>22</v>
      </c>
      <c r="N104" s="53" t="s">
        <v>22</v>
      </c>
      <c r="O104" s="53" t="s">
        <v>22</v>
      </c>
      <c r="P104" s="53" t="s">
        <v>22</v>
      </c>
      <c r="Q104" s="53" t="s">
        <v>22</v>
      </c>
      <c r="R104" s="53" t="s">
        <v>22</v>
      </c>
    </row>
    <row r="105" spans="1:18" ht="62.4" x14ac:dyDescent="0.3">
      <c r="A105" s="52" t="s">
        <v>66</v>
      </c>
      <c r="B105" s="16" t="s">
        <v>107</v>
      </c>
      <c r="C105" s="53" t="s">
        <v>22</v>
      </c>
      <c r="D105" s="31" t="s">
        <v>22</v>
      </c>
      <c r="E105" s="53" t="s">
        <v>22</v>
      </c>
      <c r="F105" s="14" t="s">
        <v>22</v>
      </c>
      <c r="G105" s="14" t="s">
        <v>22</v>
      </c>
      <c r="H105" s="14" t="s">
        <v>22</v>
      </c>
      <c r="I105" s="14" t="s">
        <v>22</v>
      </c>
      <c r="J105" s="33" t="s">
        <v>22</v>
      </c>
      <c r="K105" s="53"/>
      <c r="L105" s="31"/>
      <c r="M105" s="53"/>
      <c r="N105" s="14" t="s">
        <v>108</v>
      </c>
      <c r="O105" s="14" t="s">
        <v>109</v>
      </c>
      <c r="P105" s="14">
        <v>30</v>
      </c>
      <c r="Q105" s="14">
        <v>1</v>
      </c>
      <c r="R105" s="33">
        <f t="shared" ref="R105:R108" si="11">M105*P105*Q105</f>
        <v>0</v>
      </c>
    </row>
    <row r="106" spans="1:18" ht="93.6" x14ac:dyDescent="0.3">
      <c r="A106" s="52" t="s">
        <v>103</v>
      </c>
      <c r="B106" s="16" t="s">
        <v>111</v>
      </c>
      <c r="C106" s="53" t="s">
        <v>22</v>
      </c>
      <c r="D106" s="31" t="s">
        <v>22</v>
      </c>
      <c r="E106" s="53" t="s">
        <v>22</v>
      </c>
      <c r="F106" s="14" t="s">
        <v>22</v>
      </c>
      <c r="G106" s="14" t="s">
        <v>22</v>
      </c>
      <c r="H106" s="14" t="s">
        <v>22</v>
      </c>
      <c r="I106" s="14" t="s">
        <v>22</v>
      </c>
      <c r="J106" s="33" t="s">
        <v>22</v>
      </c>
      <c r="K106" s="53"/>
      <c r="L106" s="31"/>
      <c r="M106" s="53"/>
      <c r="N106" s="14" t="s">
        <v>108</v>
      </c>
      <c r="O106" s="14" t="s">
        <v>112</v>
      </c>
      <c r="P106" s="14">
        <v>261</v>
      </c>
      <c r="Q106" s="14">
        <v>1</v>
      </c>
      <c r="R106" s="33">
        <f t="shared" si="11"/>
        <v>0</v>
      </c>
    </row>
    <row r="107" spans="1:18" ht="46.8" x14ac:dyDescent="0.3">
      <c r="A107" s="52" t="s">
        <v>106</v>
      </c>
      <c r="B107" s="16" t="s">
        <v>114</v>
      </c>
      <c r="C107" s="53" t="s">
        <v>22</v>
      </c>
      <c r="D107" s="31" t="s">
        <v>22</v>
      </c>
      <c r="E107" s="53" t="s">
        <v>22</v>
      </c>
      <c r="F107" s="14" t="s">
        <v>22</v>
      </c>
      <c r="G107" s="14" t="s">
        <v>22</v>
      </c>
      <c r="H107" s="14" t="s">
        <v>22</v>
      </c>
      <c r="I107" s="14" t="s">
        <v>22</v>
      </c>
      <c r="J107" s="33" t="s">
        <v>22</v>
      </c>
      <c r="K107" s="53"/>
      <c r="L107" s="31"/>
      <c r="M107" s="53"/>
      <c r="N107" s="14" t="s">
        <v>115</v>
      </c>
      <c r="O107" s="14" t="s">
        <v>116</v>
      </c>
      <c r="P107" s="14">
        <v>6.9</v>
      </c>
      <c r="Q107" s="14">
        <v>1.18</v>
      </c>
      <c r="R107" s="33">
        <f t="shared" si="11"/>
        <v>0</v>
      </c>
    </row>
    <row r="108" spans="1:18" ht="31.2" x14ac:dyDescent="0.3">
      <c r="A108" s="52" t="s">
        <v>110</v>
      </c>
      <c r="B108" s="16" t="s">
        <v>244</v>
      </c>
      <c r="C108" s="53" t="s">
        <v>22</v>
      </c>
      <c r="D108" s="31" t="s">
        <v>22</v>
      </c>
      <c r="E108" s="53" t="s">
        <v>22</v>
      </c>
      <c r="F108" s="14" t="s">
        <v>22</v>
      </c>
      <c r="G108" s="14" t="s">
        <v>22</v>
      </c>
      <c r="H108" s="14" t="s">
        <v>22</v>
      </c>
      <c r="I108" s="14" t="s">
        <v>22</v>
      </c>
      <c r="J108" s="33" t="s">
        <v>22</v>
      </c>
      <c r="K108" s="53"/>
      <c r="L108" s="31"/>
      <c r="M108" s="53"/>
      <c r="N108" s="14" t="s">
        <v>119</v>
      </c>
      <c r="O108" s="14" t="s">
        <v>120</v>
      </c>
      <c r="P108" s="14">
        <v>6890</v>
      </c>
      <c r="Q108" s="14">
        <v>1.04</v>
      </c>
      <c r="R108" s="33">
        <f t="shared" si="11"/>
        <v>0</v>
      </c>
    </row>
    <row r="109" spans="1:18" ht="15.6" x14ac:dyDescent="0.3">
      <c r="A109" s="19">
        <v>4</v>
      </c>
      <c r="B109" s="17" t="s">
        <v>121</v>
      </c>
      <c r="C109" s="53" t="s">
        <v>22</v>
      </c>
      <c r="D109" s="53" t="s">
        <v>22</v>
      </c>
      <c r="E109" s="53" t="s">
        <v>22</v>
      </c>
      <c r="F109" s="53" t="s">
        <v>22</v>
      </c>
      <c r="G109" s="53" t="s">
        <v>22</v>
      </c>
      <c r="H109" s="53" t="s">
        <v>22</v>
      </c>
      <c r="I109" s="53" t="s">
        <v>22</v>
      </c>
      <c r="J109" s="53" t="s">
        <v>22</v>
      </c>
      <c r="K109" s="53" t="s">
        <v>22</v>
      </c>
      <c r="L109" s="53" t="s">
        <v>22</v>
      </c>
      <c r="M109" s="53" t="s">
        <v>22</v>
      </c>
      <c r="N109" s="53" t="s">
        <v>22</v>
      </c>
      <c r="O109" s="53" t="s">
        <v>22</v>
      </c>
      <c r="P109" s="53" t="s">
        <v>22</v>
      </c>
      <c r="Q109" s="53" t="s">
        <v>22</v>
      </c>
      <c r="R109" s="53" t="s">
        <v>22</v>
      </c>
    </row>
    <row r="110" spans="1:18" ht="31.2" x14ac:dyDescent="0.3">
      <c r="A110" s="20" t="s">
        <v>70</v>
      </c>
      <c r="B110" s="16" t="s">
        <v>245</v>
      </c>
      <c r="C110" s="52" t="s">
        <v>22</v>
      </c>
      <c r="D110" s="31" t="s">
        <v>22</v>
      </c>
      <c r="E110" s="53" t="s">
        <v>22</v>
      </c>
      <c r="F110" s="14" t="s">
        <v>22</v>
      </c>
      <c r="G110" s="14" t="s">
        <v>22</v>
      </c>
      <c r="H110" s="14" t="s">
        <v>22</v>
      </c>
      <c r="I110" s="14" t="s">
        <v>22</v>
      </c>
      <c r="J110" s="33" t="s">
        <v>22</v>
      </c>
      <c r="K110" s="52" t="s">
        <v>246</v>
      </c>
      <c r="L110" s="31" t="s">
        <v>247</v>
      </c>
      <c r="M110" s="53"/>
      <c r="N110" s="14" t="s">
        <v>34</v>
      </c>
      <c r="O110" s="14" t="s">
        <v>248</v>
      </c>
      <c r="P110" s="14">
        <v>1358</v>
      </c>
      <c r="Q110" s="14">
        <v>1.06</v>
      </c>
      <c r="R110" s="33">
        <f>M110*P110*Q110</f>
        <v>0</v>
      </c>
    </row>
    <row r="111" spans="1:18" ht="31.2" x14ac:dyDescent="0.3">
      <c r="A111" s="20" t="s">
        <v>75</v>
      </c>
      <c r="B111" s="16" t="s">
        <v>245</v>
      </c>
      <c r="C111" s="52" t="s">
        <v>22</v>
      </c>
      <c r="D111" s="31" t="s">
        <v>22</v>
      </c>
      <c r="E111" s="53" t="s">
        <v>22</v>
      </c>
      <c r="F111" s="14" t="s">
        <v>22</v>
      </c>
      <c r="G111" s="14" t="s">
        <v>22</v>
      </c>
      <c r="H111" s="14" t="s">
        <v>22</v>
      </c>
      <c r="I111" s="14" t="s">
        <v>22</v>
      </c>
      <c r="J111" s="33" t="s">
        <v>22</v>
      </c>
      <c r="K111" s="52" t="s">
        <v>246</v>
      </c>
      <c r="L111" s="31" t="s">
        <v>249</v>
      </c>
      <c r="M111" s="53"/>
      <c r="N111" s="14" t="s">
        <v>34</v>
      </c>
      <c r="O111" s="14" t="s">
        <v>250</v>
      </c>
      <c r="P111" s="14">
        <v>1663</v>
      </c>
      <c r="Q111" s="14">
        <v>1.06</v>
      </c>
      <c r="R111" s="33">
        <f>M111*P111*Q111</f>
        <v>0</v>
      </c>
    </row>
    <row r="112" spans="1:18" ht="31.2" x14ac:dyDescent="0.3">
      <c r="A112" s="20" t="s">
        <v>78</v>
      </c>
      <c r="B112" s="16" t="s">
        <v>251</v>
      </c>
      <c r="C112" s="52" t="s">
        <v>22</v>
      </c>
      <c r="D112" s="31" t="s">
        <v>22</v>
      </c>
      <c r="E112" s="53" t="s">
        <v>22</v>
      </c>
      <c r="F112" s="14" t="s">
        <v>22</v>
      </c>
      <c r="G112" s="14" t="s">
        <v>22</v>
      </c>
      <c r="H112" s="14" t="s">
        <v>22</v>
      </c>
      <c r="I112" s="14" t="s">
        <v>22</v>
      </c>
      <c r="J112" s="33" t="s">
        <v>22</v>
      </c>
      <c r="K112" s="52" t="s">
        <v>25</v>
      </c>
      <c r="L112" s="31" t="s">
        <v>252</v>
      </c>
      <c r="M112" s="53"/>
      <c r="N112" s="14" t="s">
        <v>253</v>
      </c>
      <c r="O112" s="14" t="s">
        <v>254</v>
      </c>
      <c r="P112" s="14">
        <v>38</v>
      </c>
      <c r="Q112" s="14">
        <v>1.02</v>
      </c>
      <c r="R112" s="33">
        <f>M112*P112*Q112</f>
        <v>0</v>
      </c>
    </row>
    <row r="113" spans="1:18" ht="15.6" x14ac:dyDescent="0.3">
      <c r="A113" s="19">
        <v>5</v>
      </c>
      <c r="B113" s="12" t="s">
        <v>157</v>
      </c>
      <c r="C113" s="53" t="s">
        <v>22</v>
      </c>
      <c r="D113" s="53" t="s">
        <v>22</v>
      </c>
      <c r="E113" s="53" t="s">
        <v>22</v>
      </c>
      <c r="F113" s="53" t="s">
        <v>22</v>
      </c>
      <c r="G113" s="53" t="s">
        <v>22</v>
      </c>
      <c r="H113" s="53" t="s">
        <v>22</v>
      </c>
      <c r="I113" s="53" t="s">
        <v>22</v>
      </c>
      <c r="J113" s="53" t="s">
        <v>22</v>
      </c>
      <c r="K113" s="53" t="s">
        <v>22</v>
      </c>
      <c r="L113" s="53" t="s">
        <v>22</v>
      </c>
      <c r="M113" s="53" t="s">
        <v>22</v>
      </c>
      <c r="N113" s="53" t="s">
        <v>22</v>
      </c>
      <c r="O113" s="53" t="s">
        <v>22</v>
      </c>
      <c r="P113" s="53" t="s">
        <v>22</v>
      </c>
      <c r="Q113" s="53" t="s">
        <v>22</v>
      </c>
      <c r="R113" s="53" t="s">
        <v>22</v>
      </c>
    </row>
    <row r="114" spans="1:18" ht="31.2" x14ac:dyDescent="0.3">
      <c r="A114" s="20" t="s">
        <v>126</v>
      </c>
      <c r="B114" s="16" t="s">
        <v>255</v>
      </c>
      <c r="C114" s="53" t="s">
        <v>22</v>
      </c>
      <c r="D114" s="53" t="s">
        <v>22</v>
      </c>
      <c r="E114" s="53" t="s">
        <v>22</v>
      </c>
      <c r="F114" s="14" t="s">
        <v>22</v>
      </c>
      <c r="G114" s="14" t="s">
        <v>22</v>
      </c>
      <c r="H114" s="14" t="s">
        <v>22</v>
      </c>
      <c r="I114" s="14" t="s">
        <v>22</v>
      </c>
      <c r="J114" s="33" t="s">
        <v>22</v>
      </c>
      <c r="K114" s="53">
        <v>0.4</v>
      </c>
      <c r="L114" s="53" t="s">
        <v>256</v>
      </c>
      <c r="M114" s="53"/>
      <c r="N114" s="14" t="s">
        <v>27</v>
      </c>
      <c r="O114" s="14" t="s">
        <v>257</v>
      </c>
      <c r="P114" s="14">
        <v>165</v>
      </c>
      <c r="Q114" s="14">
        <v>1</v>
      </c>
      <c r="R114" s="33">
        <f>M114*P114*Q114</f>
        <v>0</v>
      </c>
    </row>
    <row r="115" spans="1:18" ht="31.2" x14ac:dyDescent="0.3">
      <c r="A115" s="20" t="s">
        <v>131</v>
      </c>
      <c r="B115" s="16" t="s">
        <v>255</v>
      </c>
      <c r="C115" s="53" t="s">
        <v>22</v>
      </c>
      <c r="D115" s="53" t="s">
        <v>22</v>
      </c>
      <c r="E115" s="53" t="s">
        <v>22</v>
      </c>
      <c r="F115" s="14" t="s">
        <v>22</v>
      </c>
      <c r="G115" s="14" t="s">
        <v>22</v>
      </c>
      <c r="H115" s="14" t="s">
        <v>22</v>
      </c>
      <c r="I115" s="14" t="s">
        <v>22</v>
      </c>
      <c r="J115" s="33" t="s">
        <v>22</v>
      </c>
      <c r="K115" s="53" t="s">
        <v>166</v>
      </c>
      <c r="L115" s="53" t="s">
        <v>258</v>
      </c>
      <c r="M115" s="53"/>
      <c r="N115" s="14" t="s">
        <v>27</v>
      </c>
      <c r="O115" s="14" t="s">
        <v>259</v>
      </c>
      <c r="P115" s="14">
        <f>561</f>
        <v>561</v>
      </c>
      <c r="Q115" s="14">
        <v>1</v>
      </c>
      <c r="R115" s="33">
        <f>M115*P115*Q115</f>
        <v>0</v>
      </c>
    </row>
    <row r="116" spans="1:18" ht="31.2" x14ac:dyDescent="0.3">
      <c r="A116" s="20" t="s">
        <v>134</v>
      </c>
      <c r="B116" s="16" t="s">
        <v>255</v>
      </c>
      <c r="C116" s="53" t="s">
        <v>22</v>
      </c>
      <c r="D116" s="53" t="s">
        <v>22</v>
      </c>
      <c r="E116" s="53" t="s">
        <v>22</v>
      </c>
      <c r="F116" s="14" t="s">
        <v>22</v>
      </c>
      <c r="G116" s="14" t="s">
        <v>22</v>
      </c>
      <c r="H116" s="14" t="s">
        <v>22</v>
      </c>
      <c r="I116" s="14" t="s">
        <v>22</v>
      </c>
      <c r="J116" s="33" t="s">
        <v>22</v>
      </c>
      <c r="K116" s="53" t="s">
        <v>166</v>
      </c>
      <c r="L116" s="53" t="s">
        <v>260</v>
      </c>
      <c r="M116" s="53"/>
      <c r="N116" s="14" t="s">
        <v>27</v>
      </c>
      <c r="O116" s="14" t="s">
        <v>261</v>
      </c>
      <c r="P116" s="14">
        <f>561</f>
        <v>561</v>
      </c>
      <c r="Q116" s="14">
        <v>1</v>
      </c>
      <c r="R116" s="33">
        <f>M116*P116*Q116</f>
        <v>0</v>
      </c>
    </row>
    <row r="117" spans="1:18" ht="62.4" x14ac:dyDescent="0.3">
      <c r="A117" s="20" t="s">
        <v>137</v>
      </c>
      <c r="B117" s="16" t="s">
        <v>262</v>
      </c>
      <c r="C117" s="53" t="s">
        <v>22</v>
      </c>
      <c r="D117" s="53" t="s">
        <v>22</v>
      </c>
      <c r="E117" s="53" t="s">
        <v>22</v>
      </c>
      <c r="F117" s="14" t="s">
        <v>22</v>
      </c>
      <c r="G117" s="14" t="s">
        <v>22</v>
      </c>
      <c r="H117" s="14" t="s">
        <v>22</v>
      </c>
      <c r="I117" s="14" t="s">
        <v>22</v>
      </c>
      <c r="J117" s="33" t="s">
        <v>22</v>
      </c>
      <c r="K117" s="53">
        <v>35</v>
      </c>
      <c r="L117" s="53"/>
      <c r="M117" s="53"/>
      <c r="N117" s="14" t="s">
        <v>129</v>
      </c>
      <c r="O117" s="14" t="s">
        <v>160</v>
      </c>
      <c r="P117" s="14">
        <v>563</v>
      </c>
      <c r="Q117" s="14">
        <v>1</v>
      </c>
      <c r="R117" s="33">
        <f t="shared" ref="R117:R118" si="12">M117*P117*Q117</f>
        <v>0</v>
      </c>
    </row>
    <row r="118" spans="1:18" ht="47.4" thickBot="1" x14ac:dyDescent="0.35">
      <c r="A118" s="23" t="s">
        <v>140</v>
      </c>
      <c r="B118" s="46" t="s">
        <v>162</v>
      </c>
      <c r="C118" s="35" t="s">
        <v>22</v>
      </c>
      <c r="D118" s="35" t="s">
        <v>22</v>
      </c>
      <c r="E118" s="35" t="s">
        <v>22</v>
      </c>
      <c r="F118" s="26" t="s">
        <v>22</v>
      </c>
      <c r="G118" s="26" t="s">
        <v>22</v>
      </c>
      <c r="H118" s="26" t="s">
        <v>22</v>
      </c>
      <c r="I118" s="26" t="s">
        <v>22</v>
      </c>
      <c r="J118" s="37" t="s">
        <v>22</v>
      </c>
      <c r="K118" s="35">
        <v>35</v>
      </c>
      <c r="L118" s="35"/>
      <c r="M118" s="35"/>
      <c r="N118" s="26" t="s">
        <v>129</v>
      </c>
      <c r="O118" s="26" t="s">
        <v>263</v>
      </c>
      <c r="P118" s="26">
        <v>279</v>
      </c>
      <c r="Q118" s="26">
        <v>1</v>
      </c>
      <c r="R118" s="37">
        <f t="shared" si="12"/>
        <v>0</v>
      </c>
    </row>
    <row r="119" spans="1:18" ht="47.4" thickTop="1" x14ac:dyDescent="0.3">
      <c r="A119" s="28"/>
      <c r="B119" s="62" t="s">
        <v>264</v>
      </c>
      <c r="C119" s="56" t="s">
        <v>22</v>
      </c>
      <c r="D119" s="56" t="s">
        <v>22</v>
      </c>
      <c r="E119" s="56" t="s">
        <v>22</v>
      </c>
      <c r="F119" s="56" t="s">
        <v>22</v>
      </c>
      <c r="G119" s="56" t="s">
        <v>22</v>
      </c>
      <c r="H119" s="56" t="s">
        <v>22</v>
      </c>
      <c r="I119" s="56" t="s">
        <v>22</v>
      </c>
      <c r="J119" s="47" t="s">
        <v>22</v>
      </c>
      <c r="K119" s="56" t="s">
        <v>22</v>
      </c>
      <c r="L119" s="56" t="s">
        <v>22</v>
      </c>
      <c r="M119" s="56" t="s">
        <v>22</v>
      </c>
      <c r="N119" s="56" t="s">
        <v>22</v>
      </c>
      <c r="O119" s="56" t="s">
        <v>22</v>
      </c>
      <c r="P119" s="56" t="s">
        <v>22</v>
      </c>
      <c r="Q119" s="56" t="s">
        <v>22</v>
      </c>
      <c r="R119" s="47">
        <f>R86+R87+R88+R89+R90+R91+R92+R93+R94+R95+R97+R98+R99+R100+R101+R102+R103+R105+R106+R107+R108+R110+R111+R112+R114+R115+R117+R118+R116</f>
        <v>0</v>
      </c>
    </row>
  </sheetData>
  <mergeCells count="33">
    <mergeCell ref="B11:B14"/>
    <mergeCell ref="C11:J11"/>
    <mergeCell ref="K11:R11"/>
    <mergeCell ref="C12:J12"/>
    <mergeCell ref="K12:R12"/>
    <mergeCell ref="C13:F13"/>
    <mergeCell ref="G13:J13"/>
    <mergeCell ref="A4:R5"/>
    <mergeCell ref="A38:R38"/>
    <mergeCell ref="A39:A42"/>
    <mergeCell ref="B39:B42"/>
    <mergeCell ref="C39:J39"/>
    <mergeCell ref="K39:R39"/>
    <mergeCell ref="C40:J40"/>
    <mergeCell ref="K40:R40"/>
    <mergeCell ref="C41:F41"/>
    <mergeCell ref="G41:J41"/>
    <mergeCell ref="K41:N41"/>
    <mergeCell ref="O41:R41"/>
    <mergeCell ref="K13:N13"/>
    <mergeCell ref="O13:R13"/>
    <mergeCell ref="A10:R10"/>
    <mergeCell ref="A11:A14"/>
    <mergeCell ref="A80:A83"/>
    <mergeCell ref="B80:B83"/>
    <mergeCell ref="C80:J80"/>
    <mergeCell ref="K80:R80"/>
    <mergeCell ref="C81:J81"/>
    <mergeCell ref="K81:R81"/>
    <mergeCell ref="C82:F82"/>
    <mergeCell ref="G82:J82"/>
    <mergeCell ref="K82:N82"/>
    <mergeCell ref="O82:R82"/>
  </mergeCells>
  <pageMargins left="0.7" right="0.7" top="0.75" bottom="0.75" header="0.3" footer="0.3"/>
  <pageSetup paperSize="9" scale="47" orientation="portrait" r:id="rId1"/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G20"/>
  <sheetViews>
    <sheetView tabSelected="1" view="pageBreakPreview" zoomScaleNormal="80" zoomScaleSheetLayoutView="100" workbookViewId="0">
      <selection activeCell="D3" sqref="D3:D20"/>
    </sheetView>
  </sheetViews>
  <sheetFormatPr defaultColWidth="9.109375" defaultRowHeight="14.4" x14ac:dyDescent="0.3"/>
  <cols>
    <col min="1" max="1" width="7" style="51" customWidth="1"/>
    <col min="2" max="2" width="44" style="51" customWidth="1"/>
    <col min="3" max="4" width="23.44140625" style="51" customWidth="1"/>
    <col min="5" max="5" width="9.109375" style="51"/>
    <col min="6" max="6" width="21.44140625" style="51" customWidth="1"/>
    <col min="7" max="7" width="17.33203125" style="51" customWidth="1"/>
    <col min="8" max="16384" width="9.109375" style="51"/>
  </cols>
  <sheetData>
    <row r="1" spans="1:7" ht="27.6" x14ac:dyDescent="0.3">
      <c r="A1" s="66" t="s">
        <v>171</v>
      </c>
      <c r="B1" s="66"/>
      <c r="C1" s="66"/>
      <c r="D1" s="66"/>
    </row>
    <row r="2" spans="1:7" ht="46.8" x14ac:dyDescent="0.3">
      <c r="A2" s="67" t="s">
        <v>5</v>
      </c>
      <c r="B2" s="68" t="s">
        <v>172</v>
      </c>
      <c r="C2" s="69" t="s">
        <v>268</v>
      </c>
      <c r="D2" s="69" t="s">
        <v>8</v>
      </c>
    </row>
    <row r="3" spans="1:7" ht="46.8" x14ac:dyDescent="0.3">
      <c r="A3" s="70" t="s">
        <v>173</v>
      </c>
      <c r="B3" s="71" t="s">
        <v>174</v>
      </c>
      <c r="C3" s="72" t="s">
        <v>22</v>
      </c>
      <c r="D3" s="82">
        <v>281559.40400000004</v>
      </c>
    </row>
    <row r="4" spans="1:7" ht="15.6" x14ac:dyDescent="0.3">
      <c r="A4" s="70" t="s">
        <v>175</v>
      </c>
      <c r="B4" s="71" t="s">
        <v>176</v>
      </c>
      <c r="C4" s="73" t="s">
        <v>22</v>
      </c>
      <c r="D4" s="83">
        <f>D3*0.2</f>
        <v>56311.880800000014</v>
      </c>
    </row>
    <row r="5" spans="1:7" ht="46.8" x14ac:dyDescent="0.3">
      <c r="A5" s="70" t="s">
        <v>177</v>
      </c>
      <c r="B5" s="74" t="s">
        <v>178</v>
      </c>
      <c r="C5" s="75" t="s">
        <v>22</v>
      </c>
      <c r="D5" s="82">
        <f>D3+D4</f>
        <v>337871.28480000002</v>
      </c>
    </row>
    <row r="6" spans="1:7" ht="46.8" x14ac:dyDescent="0.3">
      <c r="A6" s="70" t="s">
        <v>179</v>
      </c>
      <c r="B6" s="74" t="s">
        <v>180</v>
      </c>
      <c r="C6" s="73" t="s">
        <v>22</v>
      </c>
      <c r="D6" s="83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476907.47689040861</v>
      </c>
    </row>
    <row r="7" spans="1:7" ht="46.8" x14ac:dyDescent="0.3">
      <c r="A7" s="70" t="s">
        <v>181</v>
      </c>
      <c r="B7" s="71" t="s">
        <v>182</v>
      </c>
      <c r="C7" s="76" t="s">
        <v>22</v>
      </c>
      <c r="D7" s="83">
        <v>0</v>
      </c>
    </row>
    <row r="8" spans="1:7" ht="31.2" x14ac:dyDescent="0.3">
      <c r="A8" s="70" t="s">
        <v>183</v>
      </c>
      <c r="B8" s="71" t="s">
        <v>184</v>
      </c>
      <c r="C8" s="76" t="s">
        <v>22</v>
      </c>
      <c r="D8" s="83">
        <f>D5-D7</f>
        <v>337871.28480000002</v>
      </c>
    </row>
    <row r="9" spans="1:7" ht="46.8" x14ac:dyDescent="0.3">
      <c r="A9" s="70" t="s">
        <v>185</v>
      </c>
      <c r="B9" s="71" t="s">
        <v>186</v>
      </c>
      <c r="C9" s="76" t="s">
        <v>22</v>
      </c>
      <c r="D9" s="83">
        <f>SUM(D10:D17)</f>
        <v>444339.31667714397</v>
      </c>
    </row>
    <row r="10" spans="1:7" ht="15.6" x14ac:dyDescent="0.3">
      <c r="A10" s="70" t="s">
        <v>187</v>
      </c>
      <c r="B10" s="71" t="s">
        <v>188</v>
      </c>
      <c r="C10" s="76" t="s">
        <v>22</v>
      </c>
      <c r="D10" s="83">
        <v>0</v>
      </c>
      <c r="E10" s="84">
        <v>105.2557</v>
      </c>
    </row>
    <row r="11" spans="1:7" ht="15.6" x14ac:dyDescent="0.3">
      <c r="A11" s="70" t="s">
        <v>189</v>
      </c>
      <c r="B11" s="71" t="s">
        <v>190</v>
      </c>
      <c r="C11" s="76" t="s">
        <v>22</v>
      </c>
      <c r="D11" s="83">
        <v>0</v>
      </c>
      <c r="E11" s="84">
        <v>106.826398641827</v>
      </c>
    </row>
    <row r="12" spans="1:7" ht="15.6" x14ac:dyDescent="0.3">
      <c r="A12" s="70" t="s">
        <v>191</v>
      </c>
      <c r="B12" s="71" t="s">
        <v>192</v>
      </c>
      <c r="C12" s="76" t="s">
        <v>22</v>
      </c>
      <c r="D12" s="83">
        <v>0</v>
      </c>
      <c r="E12" s="84">
        <v>105.56188522495653</v>
      </c>
    </row>
    <row r="13" spans="1:7" ht="15.6" x14ac:dyDescent="0.3">
      <c r="A13" s="70" t="s">
        <v>193</v>
      </c>
      <c r="B13" s="71" t="s">
        <v>194</v>
      </c>
      <c r="C13" s="76" t="s">
        <v>22</v>
      </c>
      <c r="D13" s="83">
        <v>0</v>
      </c>
      <c r="E13" s="84">
        <v>105.40060895691501</v>
      </c>
    </row>
    <row r="14" spans="1:7" ht="15.6" x14ac:dyDescent="0.3">
      <c r="A14" s="70" t="s">
        <v>195</v>
      </c>
      <c r="B14" s="71" t="s">
        <v>196</v>
      </c>
      <c r="C14" s="76" t="s">
        <v>22</v>
      </c>
      <c r="D14" s="83">
        <v>0</v>
      </c>
      <c r="E14" s="84">
        <v>105.10035646544816</v>
      </c>
      <c r="F14" s="77"/>
      <c r="G14" s="77"/>
    </row>
    <row r="15" spans="1:7" ht="15.6" x14ac:dyDescent="0.3">
      <c r="A15" s="70" t="s">
        <v>197</v>
      </c>
      <c r="B15" s="71" t="s">
        <v>198</v>
      </c>
      <c r="C15" s="76" t="s">
        <v>22</v>
      </c>
      <c r="D15" s="83">
        <v>1339.3166771440001</v>
      </c>
      <c r="E15" s="84">
        <v>104.90017622301767</v>
      </c>
      <c r="F15" s="77"/>
      <c r="G15" s="77"/>
    </row>
    <row r="16" spans="1:7" ht="15.6" x14ac:dyDescent="0.3">
      <c r="A16" s="70" t="s">
        <v>199</v>
      </c>
      <c r="B16" s="71" t="s">
        <v>200</v>
      </c>
      <c r="C16" s="76" t="s">
        <v>22</v>
      </c>
      <c r="D16" s="83">
        <v>443000</v>
      </c>
      <c r="E16" s="84">
        <v>104.70002730372529</v>
      </c>
      <c r="F16" s="77"/>
      <c r="G16" s="77"/>
    </row>
    <row r="17" spans="1:7" ht="15.6" x14ac:dyDescent="0.3">
      <c r="A17" s="70" t="s">
        <v>201</v>
      </c>
      <c r="B17" s="71" t="s">
        <v>202</v>
      </c>
      <c r="C17" s="76" t="s">
        <v>22</v>
      </c>
      <c r="D17" s="83">
        <v>0</v>
      </c>
      <c r="E17" s="84">
        <v>104.70002730372529</v>
      </c>
      <c r="F17" s="77"/>
      <c r="G17" s="77"/>
    </row>
    <row r="18" spans="1:7" ht="46.8" x14ac:dyDescent="0.3">
      <c r="A18" s="70">
        <v>8</v>
      </c>
      <c r="B18" s="71" t="s">
        <v>203</v>
      </c>
      <c r="C18" s="76" t="s">
        <v>22</v>
      </c>
      <c r="D18" s="83">
        <f>D6/1000</f>
        <v>476.90747689040859</v>
      </c>
    </row>
    <row r="19" spans="1:7" ht="78" x14ac:dyDescent="0.3">
      <c r="A19" s="70">
        <v>9</v>
      </c>
      <c r="B19" s="71" t="s">
        <v>204</v>
      </c>
      <c r="C19" s="76" t="s">
        <v>22</v>
      </c>
      <c r="D19" s="83">
        <v>0</v>
      </c>
    </row>
    <row r="20" spans="1:7" ht="31.2" x14ac:dyDescent="0.3">
      <c r="A20" s="70">
        <v>10</v>
      </c>
      <c r="B20" s="74" t="s">
        <v>205</v>
      </c>
      <c r="C20" s="75" t="s">
        <v>22</v>
      </c>
      <c r="D20" s="82">
        <f>D18+D19</f>
        <v>476.90747689040859</v>
      </c>
    </row>
  </sheetData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M_22-1-17-01-08-00-0-0046</vt:lpstr>
      <vt:lpstr>T6</vt:lpstr>
      <vt:lpstr>'M_22-1-17-01-08-00-0-0046'!Область_печати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Глюкова Виктория Николаевна</dc:creator>
  <cp:lastModifiedBy>Семирягина Светлана Александровна</cp:lastModifiedBy>
  <dcterms:created xsi:type="dcterms:W3CDTF">2021-12-11T08:17:11Z</dcterms:created>
  <dcterms:modified xsi:type="dcterms:W3CDTF">2022-11-01T11:17:00Z</dcterms:modified>
</cp:coreProperties>
</file>