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11775"/>
  </bookViews>
  <sheets>
    <sheet name="Лист1" sheetId="1" r:id="rId1"/>
    <sheet name="Матрица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11" i="1"/>
  <c r="K10" i="1"/>
  <c r="K11" i="1"/>
  <c r="K12" i="1"/>
  <c r="L12" i="1" s="1"/>
  <c r="M9" i="1"/>
  <c r="J9" i="1"/>
  <c r="H10" i="1"/>
  <c r="I10" i="1" s="1"/>
  <c r="H11" i="1"/>
  <c r="I11" i="1" s="1"/>
  <c r="H12" i="1"/>
  <c r="I12" i="1" s="1"/>
  <c r="G9" i="1"/>
  <c r="F11" i="1"/>
  <c r="E10" i="1"/>
  <c r="F10" i="1" s="1"/>
  <c r="E11" i="1"/>
  <c r="E12" i="1"/>
  <c r="F12" i="1" s="1"/>
  <c r="K9" i="1" l="1"/>
  <c r="L9" i="1" s="1"/>
  <c r="H9" i="1"/>
  <c r="I9" i="1" s="1"/>
  <c r="E9" i="1" l="1"/>
  <c r="F9" i="1" s="1"/>
  <c r="E14" i="1" l="1"/>
  <c r="G10" i="2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E13" i="1" l="1"/>
  <c r="M13" i="1"/>
  <c r="G13" i="1"/>
  <c r="G6" i="2"/>
  <c r="H6" i="2" s="1"/>
  <c r="I6" i="2" s="1"/>
  <c r="J6" i="2" s="1"/>
  <c r="G8" i="2"/>
  <c r="H8" i="2" s="1"/>
  <c r="I8" i="2" s="1"/>
  <c r="J8" i="2" s="1"/>
  <c r="J10" i="2"/>
  <c r="I9" i="2"/>
  <c r="I7" i="2"/>
  <c r="J7" i="2" s="1"/>
  <c r="J9" i="2"/>
  <c r="H10" i="2"/>
  <c r="I10" i="2"/>
  <c r="I11" i="2"/>
  <c r="J11" i="2" s="1"/>
  <c r="E18" i="1" l="1"/>
  <c r="L13" i="1"/>
  <c r="K13" i="1"/>
  <c r="E17" i="1" s="1"/>
  <c r="J13" i="1"/>
  <c r="I13" i="1"/>
  <c r="H13" i="1"/>
  <c r="F13" i="1"/>
</calcChain>
</file>

<file path=xl/sharedStrings.xml><?xml version="1.0" encoding="utf-8"?>
<sst xmlns="http://schemas.openxmlformats.org/spreadsheetml/2006/main" count="45" uniqueCount="33">
  <si>
    <t>№</t>
  </si>
  <si>
    <t>Наименование</t>
  </si>
  <si>
    <t>1.</t>
  </si>
  <si>
    <t>1.1.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</si>
  <si>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</si>
  <si>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</si>
  <si>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</si>
  <si>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</si>
  <si>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</si>
  <si>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</si>
  <si>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</si>
  <si>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</si>
  <si>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</si>
  <si>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</si>
  <si>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</si>
  <si>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</si>
  <si>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</si>
  <si>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</si>
  <si>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</si>
  <si>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</si>
  <si>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</si>
  <si>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</si>
  <si>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</si>
  <si>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"НЭП"</t>
  </si>
  <si>
    <t>Приобретение силовых трансформаторов 10 кВ (3 шт.) для аварийного запаса Северного филиала</t>
  </si>
  <si>
    <t>ООО "МИТЭК"</t>
  </si>
  <si>
    <t>ООО "Северо-Запад поставка"</t>
  </si>
  <si>
    <t>Трансформатор ТМГ - 25/10-УХЛ1, 10/0,4 кВ, У/Ун-0</t>
  </si>
  <si>
    <t>Трансформатор ТМГСУ11 - 100/10-УХЛ1, 10/0,4 кВ, У/Ун-0</t>
  </si>
  <si>
    <t>Трансформатор ТМГ 21-630/10/0,4-УХЛ1 У/Ун-0</t>
  </si>
  <si>
    <t>1.2.</t>
  </si>
  <si>
    <t>1.3.</t>
  </si>
  <si>
    <t>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</si>
</sst>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00"/>
    <numFmt numFmtId="166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5" fontId="2" fillId="0" borderId="1" xfId="0" applyNumberFormat="1" applyFont="1" applyBorder="1" applyProtection="1"/>
    <xf numFmtId="0" fontId="6" fillId="0" borderId="1" xfId="0" applyFont="1" applyBorder="1"/>
    <xf numFmtId="164" fontId="1" fillId="0" borderId="1" xfId="1" applyFont="1" applyBorder="1"/>
    <xf numFmtId="166" fontId="1" fillId="0" borderId="1" xfId="1" applyNumberFormat="1" applyFont="1" applyBorder="1"/>
    <xf numFmtId="166" fontId="0" fillId="0" borderId="1" xfId="1" applyNumberFormat="1" applyFont="1" applyBorder="1"/>
    <xf numFmtId="4" fontId="2" fillId="0" borderId="1" xfId="0" applyNumberFormat="1" applyFont="1" applyBorder="1" applyProtection="1">
      <protection locked="0"/>
    </xf>
    <xf numFmtId="4" fontId="2" fillId="0" borderId="0" xfId="0" applyNumberFormat="1" applyFont="1" applyProtection="1"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left" wrapText="1" indent="4"/>
      <protection locked="0"/>
    </xf>
    <xf numFmtId="0" fontId="2" fillId="0" borderId="4" xfId="0" applyFont="1" applyBorder="1" applyAlignment="1" applyProtection="1">
      <alignment horizontal="left" wrapText="1" indent="4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0" fontId="3" fillId="0" borderId="12" xfId="0" applyFont="1" applyBorder="1" applyAlignment="1" applyProtection="1">
      <alignment horizontal="center" vertical="top"/>
      <protection locked="0"/>
    </xf>
    <xf numFmtId="0" fontId="3" fillId="0" borderId="4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12" xfId="0" applyFont="1" applyBorder="1" applyAlignment="1" applyProtection="1">
      <alignment horizontal="center" vertical="top" wrapText="1"/>
      <protection locked="0"/>
    </xf>
    <xf numFmtId="0" fontId="3" fillId="0" borderId="4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topLeftCell="B1" zoomScale="85" zoomScaleNormal="85" zoomScaleSheetLayoutView="85" workbookViewId="0">
      <selection activeCell="B28" sqref="B28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32</v>
      </c>
    </row>
    <row r="6" spans="1:13" x14ac:dyDescent="0.25">
      <c r="A6" s="33" t="s">
        <v>0</v>
      </c>
      <c r="B6" s="34" t="s">
        <v>1</v>
      </c>
      <c r="C6" s="35"/>
      <c r="D6" s="33" t="s">
        <v>4</v>
      </c>
      <c r="E6" s="6" t="s">
        <v>5</v>
      </c>
      <c r="F6" s="6"/>
      <c r="G6" s="6"/>
      <c r="H6" s="6" t="s">
        <v>6</v>
      </c>
      <c r="I6" s="6"/>
      <c r="J6" s="6"/>
      <c r="K6" s="6" t="s">
        <v>7</v>
      </c>
      <c r="L6" s="6"/>
      <c r="M6" s="6"/>
    </row>
    <row r="7" spans="1:13" ht="26.25" customHeight="1" x14ac:dyDescent="0.25">
      <c r="A7" s="33"/>
      <c r="B7" s="36"/>
      <c r="C7" s="37"/>
      <c r="D7" s="33"/>
      <c r="E7" s="27" t="s">
        <v>23</v>
      </c>
      <c r="F7" s="28"/>
      <c r="G7" s="29"/>
      <c r="H7" s="27" t="s">
        <v>25</v>
      </c>
      <c r="I7" s="28"/>
      <c r="J7" s="29"/>
      <c r="K7" s="30" t="s">
        <v>26</v>
      </c>
      <c r="L7" s="31"/>
      <c r="M7" s="32"/>
    </row>
    <row r="8" spans="1:13" x14ac:dyDescent="0.25">
      <c r="A8" s="33"/>
      <c r="B8" s="38"/>
      <c r="C8" s="39"/>
      <c r="D8" s="33"/>
      <c r="E8" s="6" t="s">
        <v>9</v>
      </c>
      <c r="F8" s="6" t="s">
        <v>10</v>
      </c>
      <c r="G8" s="6" t="s">
        <v>11</v>
      </c>
      <c r="H8" s="6" t="s">
        <v>9</v>
      </c>
      <c r="I8" s="6" t="s">
        <v>10</v>
      </c>
      <c r="J8" s="6" t="s">
        <v>11</v>
      </c>
      <c r="K8" s="6" t="s">
        <v>9</v>
      </c>
      <c r="L8" s="6" t="s">
        <v>10</v>
      </c>
      <c r="M8" s="6" t="s">
        <v>11</v>
      </c>
    </row>
    <row r="9" spans="1:13" ht="35.25" customHeight="1" x14ac:dyDescent="0.25">
      <c r="A9" s="7" t="s">
        <v>2</v>
      </c>
      <c r="B9" s="23" t="s">
        <v>24</v>
      </c>
      <c r="C9" s="24"/>
      <c r="D9" s="8">
        <v>3</v>
      </c>
      <c r="E9" s="16">
        <f>G9/1.2</f>
        <v>988.9620000000001</v>
      </c>
      <c r="F9" s="16">
        <f>G9-E9</f>
        <v>197.79239999999993</v>
      </c>
      <c r="G9" s="16">
        <f>G10+G11+G12</f>
        <v>1186.7544</v>
      </c>
      <c r="H9" s="16">
        <f>J9/1.2</f>
        <v>973.01100000000008</v>
      </c>
      <c r="I9" s="16">
        <f>J9-H9</f>
        <v>194.60219999999993</v>
      </c>
      <c r="J9" s="16">
        <f>J10+J11+J12</f>
        <v>1167.6132</v>
      </c>
      <c r="K9" s="16">
        <f>M9/1.2</f>
        <v>980.98650000000009</v>
      </c>
      <c r="L9" s="16">
        <f>M9-K9</f>
        <v>196.19729999999993</v>
      </c>
      <c r="M9" s="16">
        <f>M10+M11+M12</f>
        <v>1177.1838</v>
      </c>
    </row>
    <row r="10" spans="1:13" ht="15" customHeight="1" x14ac:dyDescent="0.25">
      <c r="A10" s="7" t="s">
        <v>3</v>
      </c>
      <c r="B10" s="25" t="s">
        <v>27</v>
      </c>
      <c r="C10" s="26"/>
      <c r="D10" s="8">
        <v>1</v>
      </c>
      <c r="E10" s="16">
        <f t="shared" ref="E10:E12" si="0">G10/1.2</f>
        <v>131.15066666666667</v>
      </c>
      <c r="F10" s="16">
        <f t="shared" ref="F10:F12" si="1">G10-E10</f>
        <v>26.230133333333328</v>
      </c>
      <c r="G10" s="16">
        <v>157.38079999999999</v>
      </c>
      <c r="H10" s="16">
        <f t="shared" ref="H10:H12" si="2">J10/1.2</f>
        <v>129.03533333333334</v>
      </c>
      <c r="I10" s="16">
        <f t="shared" ref="I10:I12" si="3">J10-H10</f>
        <v>25.807066666666657</v>
      </c>
      <c r="J10" s="16">
        <v>154.8424</v>
      </c>
      <c r="K10" s="16">
        <f t="shared" ref="K10:K12" si="4">M10/1.2</f>
        <v>130.09300000000002</v>
      </c>
      <c r="L10" s="16">
        <f t="shared" ref="L10:L12" si="5">M10-K10</f>
        <v>26.018599999999992</v>
      </c>
      <c r="M10" s="16">
        <v>156.11160000000001</v>
      </c>
    </row>
    <row r="11" spans="1:13" ht="15" customHeight="1" x14ac:dyDescent="0.25">
      <c r="A11" s="7" t="s">
        <v>30</v>
      </c>
      <c r="B11" s="25" t="s">
        <v>28</v>
      </c>
      <c r="C11" s="26"/>
      <c r="D11" s="8">
        <v>1</v>
      </c>
      <c r="E11" s="16">
        <f t="shared" si="0"/>
        <v>210.32466666666667</v>
      </c>
      <c r="F11" s="16">
        <f t="shared" si="1"/>
        <v>42.064933333333329</v>
      </c>
      <c r="G11" s="16">
        <v>252.3896</v>
      </c>
      <c r="H11" s="16">
        <f t="shared" si="2"/>
        <v>206.93233333333336</v>
      </c>
      <c r="I11" s="16">
        <f t="shared" si="3"/>
        <v>41.386466666666649</v>
      </c>
      <c r="J11" s="16">
        <v>248.31880000000001</v>
      </c>
      <c r="K11" s="16">
        <f t="shared" si="4"/>
        <v>208.6285</v>
      </c>
      <c r="L11" s="16">
        <f t="shared" si="5"/>
        <v>41.725699999999989</v>
      </c>
      <c r="M11" s="16">
        <v>250.35419999999999</v>
      </c>
    </row>
    <row r="12" spans="1:13" ht="15" customHeight="1" x14ac:dyDescent="0.25">
      <c r="A12" s="7" t="s">
        <v>31</v>
      </c>
      <c r="B12" s="25" t="s">
        <v>29</v>
      </c>
      <c r="C12" s="26"/>
      <c r="D12" s="8">
        <v>1</v>
      </c>
      <c r="E12" s="16">
        <f t="shared" si="0"/>
        <v>647.48666666666668</v>
      </c>
      <c r="F12" s="16">
        <f t="shared" si="1"/>
        <v>129.49733333333336</v>
      </c>
      <c r="G12" s="16">
        <v>776.98400000000004</v>
      </c>
      <c r="H12" s="16">
        <f t="shared" si="2"/>
        <v>637.04333333333341</v>
      </c>
      <c r="I12" s="16">
        <f t="shared" si="3"/>
        <v>127.40866666666659</v>
      </c>
      <c r="J12" s="16">
        <v>764.452</v>
      </c>
      <c r="K12" s="16">
        <f t="shared" si="4"/>
        <v>642.26499999999999</v>
      </c>
      <c r="L12" s="16">
        <f t="shared" si="5"/>
        <v>128.45299999999997</v>
      </c>
      <c r="M12" s="16">
        <v>770.71799999999996</v>
      </c>
    </row>
    <row r="13" spans="1:13" x14ac:dyDescent="0.25">
      <c r="A13" s="7" t="s">
        <v>16</v>
      </c>
      <c r="B13" s="21" t="s">
        <v>8</v>
      </c>
      <c r="C13" s="22"/>
      <c r="D13" s="8"/>
      <c r="E13" s="16">
        <f>IFERROR(E9*$E$14,"Не указан год КП и год поставки")</f>
        <v>1041.1061012878201</v>
      </c>
      <c r="F13" s="16">
        <f t="shared" ref="F13:M13" si="6">IFERROR(F9*$E$14,"Не указан год КП и год поставки")</f>
        <v>208.22122025756391</v>
      </c>
      <c r="G13" s="16">
        <f t="shared" si="6"/>
        <v>1249.3273215453839</v>
      </c>
      <c r="H13" s="16">
        <f t="shared" si="6"/>
        <v>1024.3140673960811</v>
      </c>
      <c r="I13" s="16">
        <f t="shared" si="6"/>
        <v>204.8628134792161</v>
      </c>
      <c r="J13" s="16">
        <f t="shared" si="6"/>
        <v>1229.176880875297</v>
      </c>
      <c r="K13" s="16">
        <f t="shared" si="6"/>
        <v>1032.7100843419505</v>
      </c>
      <c r="L13" s="16">
        <f t="shared" si="6"/>
        <v>206.54201686839002</v>
      </c>
      <c r="M13" s="16">
        <f t="shared" si="6"/>
        <v>1239.2521012103405</v>
      </c>
    </row>
    <row r="14" spans="1:13" x14ac:dyDescent="0.25">
      <c r="A14" s="7" t="s">
        <v>17</v>
      </c>
      <c r="B14" s="21" t="s">
        <v>12</v>
      </c>
      <c r="C14" s="22"/>
      <c r="D14" s="9" t="s">
        <v>15</v>
      </c>
      <c r="E14" s="11">
        <f>IFERROR(INDEX(Матрица!$B$6:$J$14,MATCH($E$15,Матрица!$A$6:$A$14,0),MATCH($E$16,Матрица!$B$5:$J$5,0)),"")</f>
        <v>1.0527260918901029</v>
      </c>
    </row>
    <row r="15" spans="1:13" x14ac:dyDescent="0.25">
      <c r="A15" s="7" t="s">
        <v>18</v>
      </c>
      <c r="B15" s="21" t="s">
        <v>13</v>
      </c>
      <c r="C15" s="22"/>
      <c r="D15" s="9" t="s">
        <v>15</v>
      </c>
      <c r="E15" s="8">
        <v>2023</v>
      </c>
    </row>
    <row r="16" spans="1:13" x14ac:dyDescent="0.25">
      <c r="A16" s="7" t="s">
        <v>19</v>
      </c>
      <c r="B16" s="21" t="s">
        <v>14</v>
      </c>
      <c r="C16" s="22"/>
      <c r="D16" s="9" t="s">
        <v>15</v>
      </c>
      <c r="E16" s="8">
        <v>2024</v>
      </c>
    </row>
    <row r="17" spans="1:7" x14ac:dyDescent="0.25">
      <c r="A17" s="19" t="s">
        <v>20</v>
      </c>
      <c r="B17" s="18" t="s">
        <v>22</v>
      </c>
      <c r="C17" s="10" t="s">
        <v>9</v>
      </c>
      <c r="D17" s="10" t="s">
        <v>15</v>
      </c>
      <c r="E17" s="16">
        <f>(E13+H13+K13)/3</f>
        <v>1032.7100843419505</v>
      </c>
    </row>
    <row r="18" spans="1:7" x14ac:dyDescent="0.25">
      <c r="A18" s="20"/>
      <c r="B18" s="18"/>
      <c r="C18" s="9" t="s">
        <v>11</v>
      </c>
      <c r="D18" s="9" t="s">
        <v>15</v>
      </c>
      <c r="E18" s="16">
        <f>(G13+J13+M13)/3</f>
        <v>1239.2521012103405</v>
      </c>
    </row>
    <row r="19" spans="1:7" x14ac:dyDescent="0.25">
      <c r="G19" s="17"/>
    </row>
  </sheetData>
  <mergeCells count="16">
    <mergeCell ref="H7:J7"/>
    <mergeCell ref="K7:M7"/>
    <mergeCell ref="E7:G7"/>
    <mergeCell ref="D6:D8"/>
    <mergeCell ref="A6:A8"/>
    <mergeCell ref="B6:C8"/>
    <mergeCell ref="B17:B18"/>
    <mergeCell ref="A17:A18"/>
    <mergeCell ref="B16:C16"/>
    <mergeCell ref="B15:C15"/>
    <mergeCell ref="B9:C9"/>
    <mergeCell ref="B10:C10"/>
    <mergeCell ref="B12:C12"/>
    <mergeCell ref="B13:C13"/>
    <mergeCell ref="B14:C14"/>
    <mergeCell ref="B11:C11"/>
  </mergeCells>
  <dataValidations count="1">
    <dataValidation type="list" allowBlank="1" showInputMessage="1" showErrorMessage="1" sqref="E15:E16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2023-12-20T12:13:57Z</dcterms:modified>
</cp:coreProperties>
</file>