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semiryagina-sa\Desktop\Сбор_паспортов\Карты-схемы_Формы_20_Обоснование_стоимости\M_23-1-10-0-01-04-2-0244\"/>
    </mc:Choice>
  </mc:AlternateContent>
  <xr:revisionPtr revIDLastSave="0" documentId="13_ncr:1_{E94E2464-A3E1-404E-B1F4-B3140C38059F}" xr6:coauthVersionLast="36" xr6:coauthVersionMax="36" xr10:uidLastSave="{00000000-0000-0000-0000-000000000000}"/>
  <bookViews>
    <workbookView xWindow="0" yWindow="0" windowWidth="28800" windowHeight="11028" activeTab="1" xr2:uid="{00000000-000D-0000-FFFF-FFFF00000000}"/>
  </bookViews>
  <sheets>
    <sheet name="Лист1" sheetId="1" r:id="rId1"/>
    <sheet name="т6" sheetId="3" r:id="rId2"/>
  </sheets>
  <definedNames>
    <definedName name="_xlnm.Print_Titles" localSheetId="0">Лист1!$19:$19</definedName>
    <definedName name="_xlnm.Print_Area" localSheetId="0">Лист1!$A$1:$S$38</definedName>
    <definedName name="_xlnm.Print_Area" localSheetId="1">т6!$A$1:$E$20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D4" i="3"/>
  <c r="D5" i="3" s="1"/>
  <c r="D8" i="3" s="1"/>
  <c r="D6" i="3" s="1"/>
  <c r="D18" i="3" s="1"/>
  <c r="D20" i="3" s="1"/>
  <c r="R37" i="1" l="1"/>
  <c r="R36" i="1"/>
  <c r="R35" i="1"/>
  <c r="R34" i="1"/>
  <c r="R33" i="1"/>
  <c r="R32" i="1"/>
  <c r="P31" i="1"/>
  <c r="R31" i="1" s="1"/>
  <c r="R30" i="1"/>
  <c r="R29" i="1"/>
  <c r="R28" i="1"/>
  <c r="R27" i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<sst xmlns="http://schemas.openxmlformats.org/spreadsheetml/2006/main" count="144" uniqueCount="116">
  <si>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</si>
  <si>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</si>
  <si>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</si>
  <si>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</si>
  <si>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</si>
  <si>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</si>
  <si>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</si>
  <si>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</si>
  <si>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</si>
  <si>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</si>
  <si>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</si>
  <si>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</si>
  <si>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</si>
  <si>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</si>
  <si>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</si>
  <si>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</si>
  <si>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</si>
  <si>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</si>
  <si>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</si>
  <si>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</si>
  <si>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</si>
  <si>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</si>
  <si>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</si>
  <si>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</si>
  <si>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</si>
  <si>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</si>
  <si>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</si>
  <si>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</si>
  <si>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</si>
  <si>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</si>
  <si>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</si>
  <si>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</si>
  <si>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</si>
  <si>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</si>
  <si>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</si>
  <si>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</si>
  <si>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</si>
  <si>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</si>
  <si>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</si>
  <si>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</si>
  <si>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</si>
  <si>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</si>
  <si>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</si>
  <si>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</si>
  <si>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</si>
  <si>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</si>
  <si>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</si>
  <si>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</si>
  <si>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</si>
  <si>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</si>
  <si>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</si>
  <si>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</si>
  <si>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</si>
  <si>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</si>
  <si>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</si>
  <si>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</si>
  <si>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</si>
  <si>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</si>
  <si>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</si>
  <si>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</si>
  <si>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</si>
  <si>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</si>
  <si>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</si>
  <si>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</si>
  <si>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</si>
  <si>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</si>
  <si>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</si>
  <si>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</si>
  <si>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</si>
  <si>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</si>
  <si>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</si>
  <si>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</si>
  <si>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</si>
  <si>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</si>
  <si>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</si>
  <si>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</si>
  <si>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</si>
  <si>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</si>
  <si>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</si>
  <si>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</si>
  <si>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</si>
  <si>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</si>
  <si>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</si>
  <si>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</si>
  <si>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</si>
  <si>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</si>
  <si>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</si>
  <si>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</si>
  <si>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</si>
  <si>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</si>
  <si>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</si>
  <si>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</si>
  <si>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</si>
  <si>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</si>
  <si>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</si>
  <si>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</si>
  <si>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</si>
  <si>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</si>
  <si>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</si>
  <si>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</si>
  <si>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</si>
  <si>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</si>
  <si>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</si>
  <si>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</si>
  <si>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</si>
  <si>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</si>
  <si>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</si>
  <si>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</si>
  <si>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</si>
  <si>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</si>
  <si>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</si>
  <si>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Год раскрытия информации: 2022</t>
  </si>
  <si>
    <t>Модернизация ВЛ 6-10 кВ ф.524-13, ф.524-04, ф.524-01, ф.524-02, ф.731-02, ф.517-20, ф.517-17,ф.517-15, ф.517-13, ф.517-01, ф.518-18, ф.727-04, ф.633-05, ф.636-08, ф.207  ПС "Ладога", ф.726-05,  ф.729-05, ф.724-03, ф.724-06, ф.52-12, ф.52-19, ф.2-10 Ульяновка, ф.199-23, ф.52-07, ф.302, ф.725-6, ф.717-02, ф.717-04, ф.717-07, ф.717-08, Радофинниково, Дубовик, ф.716-02, ф.716-04, ф.483-02, ф.483-04, ф.482-1-10,  ф.482-4-10, ф.500-37, ф.500-39с установкой реклоузеров 290 шт. и ИТКЗ 215 шт. в Центральном филиале (23-1-10-0-01-04-2-0244)</t>
  </si>
  <si>
    <t>M_23-1-10-0-01-04-2-0244</t>
  </si>
  <si>
    <t>Утвержденный план</t>
  </si>
  <si>
    <t>Распоряжение главного инженера АО "ЛОЭСК" от 28.03.2022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</si>
</sst>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66">
    <xf numFmtId="0" fontId="0" fillId="0" borderId="0" xfId="0"/>
    <xf numFmtId="49" fontId="1" fillId="0" borderId="0" xfId="1" applyNumberFormat="1" applyAlignment="1">
      <alignment horizontal="center"/>
    </xf>
    <xf numFmtId="0" fontId="1" fillId="0" borderId="0" xfId="1" applyAlignment="1">
      <alignment wrapText="1"/>
    </xf>
    <xf numFmtId="0" fontId="1" fillId="0" borderId="0" xfId="1" applyAlignment="1">
      <alignment horizontal="center" wrapText="1"/>
    </xf>
    <xf numFmtId="0" fontId="1" fillId="0" borderId="0" xfId="1" applyAlignment="1">
      <alignment horizontal="center"/>
    </xf>
    <xf numFmtId="0" fontId="2" fillId="0" borderId="0" xfId="2" applyFont="1" applyAlignment="1">
      <alignment horizontal="right" vertical="center"/>
    </xf>
    <xf numFmtId="0" fontId="1" fillId="0" borderId="0" xfId="1"/>
    <xf numFmtId="0" fontId="2" fillId="0" borderId="0" xfId="2" applyFont="1" applyAlignment="1">
      <alignment horizontal="right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49" fontId="1" fillId="0" borderId="0" xfId="1" applyNumberFormat="1"/>
    <xf numFmtId="0" fontId="6" fillId="0" borderId="0" xfId="3" applyFont="1" applyAlignment="1">
      <alignment vertical="top"/>
    </xf>
    <xf numFmtId="0" fontId="7" fillId="0" borderId="0" xfId="0" applyFont="1"/>
    <xf numFmtId="0" fontId="8" fillId="0" borderId="0" xfId="1" applyFont="1" applyAlignment="1">
      <alignment vertical="center"/>
    </xf>
    <xf numFmtId="0" fontId="2" fillId="0" borderId="0" xfId="1" applyFont="1"/>
    <xf numFmtId="0" fontId="1" fillId="0" borderId="1" xfId="1" applyBorder="1" applyAlignment="1">
      <alignment horizontal="center" vertical="center" wrapText="1"/>
    </xf>
    <xf numFmtId="3" fontId="1" fillId="0" borderId="1" xfId="1" applyNumberForma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1" xfId="1" quotePrefix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49" fontId="1" fillId="0" borderId="1" xfId="1" applyNumberFormat="1" applyBorder="1" applyAlignment="1">
      <alignment horizontal="center"/>
    </xf>
    <xf numFmtId="0" fontId="1" fillId="0" borderId="1" xfId="1" applyBorder="1" applyAlignment="1">
      <alignment horizontal="left" vertical="center" wrapText="1"/>
    </xf>
    <xf numFmtId="0" fontId="1" fillId="0" borderId="1" xfId="1" applyBorder="1"/>
    <xf numFmtId="0" fontId="1" fillId="0" borderId="1" xfId="1" applyBorder="1" applyAlignment="1">
      <alignment horizontal="center" wrapText="1"/>
    </xf>
    <xf numFmtId="0" fontId="1" fillId="0" borderId="1" xfId="1" applyBorder="1" applyAlignment="1">
      <alignment wrapText="1"/>
    </xf>
    <xf numFmtId="0" fontId="4" fillId="0" borderId="1" xfId="1" applyFont="1" applyBorder="1" applyAlignment="1">
      <alignment horizontal="center" wrapText="1"/>
    </xf>
    <xf numFmtId="0" fontId="1" fillId="0" borderId="1" xfId="1" applyBorder="1" applyAlignment="1">
      <alignment horizontal="center"/>
    </xf>
    <xf numFmtId="0" fontId="4" fillId="0" borderId="1" xfId="1" applyFont="1" applyBorder="1"/>
    <xf numFmtId="49" fontId="1" fillId="0" borderId="1" xfId="1" applyNumberFormat="1" applyBorder="1" applyAlignment="1">
      <alignment horizontal="center" wrapText="1"/>
    </xf>
    <xf numFmtId="0" fontId="1" fillId="0" borderId="2" xfId="1" applyBorder="1" applyAlignment="1">
      <alignment horizontal="center" vertical="center" wrapText="1"/>
    </xf>
    <xf numFmtId="49" fontId="1" fillId="0" borderId="3" xfId="1" applyNumberFormat="1" applyBorder="1" applyAlignment="1">
      <alignment horizontal="center"/>
    </xf>
    <xf numFmtId="0" fontId="1" fillId="0" borderId="3" xfId="1" applyBorder="1" applyAlignment="1">
      <alignment wrapText="1"/>
    </xf>
    <xf numFmtId="49" fontId="1" fillId="0" borderId="3" xfId="1" applyNumberFormat="1" applyBorder="1" applyAlignment="1">
      <alignment horizontal="center" wrapText="1"/>
    </xf>
    <xf numFmtId="0" fontId="1" fillId="0" borderId="3" xfId="1" applyBorder="1" applyAlignment="1">
      <alignment horizontal="center" wrapText="1"/>
    </xf>
    <xf numFmtId="0" fontId="1" fillId="0" borderId="3" xfId="1" applyBorder="1" applyAlignment="1">
      <alignment horizontal="center"/>
    </xf>
    <xf numFmtId="0" fontId="1" fillId="0" borderId="3" xfId="1" applyBorder="1"/>
    <xf numFmtId="0" fontId="1" fillId="0" borderId="4" xfId="1" applyBorder="1" applyAlignment="1">
      <alignment horizontal="center" vertical="center" wrapText="1"/>
    </xf>
    <xf numFmtId="0" fontId="1" fillId="0" borderId="4" xfId="1" applyBorder="1" applyAlignment="1">
      <alignment horizontal="left" vertical="center"/>
    </xf>
    <xf numFmtId="0" fontId="1" fillId="0" borderId="4" xfId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3"/>
    <xf numFmtId="0" fontId="10" fillId="0" borderId="0" xfId="4" applyFont="1" applyBorder="1" applyAlignment="1" applyProtection="1">
      <alignment horizontal="centerContinuous" vertical="center" wrapText="1"/>
    </xf>
    <xf numFmtId="0" fontId="8" fillId="0" borderId="5" xfId="5" applyFont="1" applyBorder="1" applyAlignment="1" applyProtection="1">
      <alignment horizontal="center" vertical="center" wrapText="1"/>
    </xf>
    <xf numFmtId="0" fontId="8" fillId="0" borderId="6" xfId="5" applyFont="1" applyBorder="1" applyAlignment="1" applyProtection="1">
      <alignment horizontal="center" vertical="center" wrapText="1"/>
    </xf>
    <xf numFmtId="0" fontId="8" fillId="0" borderId="1" xfId="5" applyFont="1" applyBorder="1" applyAlignment="1" applyProtection="1">
      <alignment horizontal="center" vertical="center" wrapText="1"/>
    </xf>
    <xf numFmtId="49" fontId="1" fillId="0" borderId="5" xfId="5" applyNumberFormat="1" applyFont="1" applyBorder="1" applyAlignment="1" applyProtection="1">
      <alignment horizontal="center" vertical="center" wrapText="1"/>
    </xf>
    <xf numFmtId="0" fontId="1" fillId="0" borderId="5" xfId="5" applyFont="1" applyBorder="1" applyAlignment="1" applyProtection="1">
      <alignment horizontal="left" vertical="center" wrapText="1"/>
    </xf>
    <xf numFmtId="4" fontId="8" fillId="0" borderId="7" xfId="5" applyNumberFormat="1" applyFont="1" applyBorder="1" applyAlignment="1" applyProtection="1">
      <alignment horizontal="center" vertical="center" wrapText="1"/>
    </xf>
    <xf numFmtId="4" fontId="1" fillId="0" borderId="6" xfId="5" applyNumberFormat="1" applyFont="1" applyBorder="1" applyAlignment="1" applyProtection="1">
      <alignment horizontal="center" vertical="center" wrapText="1"/>
    </xf>
    <xf numFmtId="0" fontId="8" fillId="0" borderId="5" xfId="5" applyFont="1" applyBorder="1" applyAlignment="1" applyProtection="1">
      <alignment horizontal="left" vertical="center" wrapText="1"/>
    </xf>
    <xf numFmtId="4" fontId="8" fillId="0" borderId="5" xfId="5" applyNumberFormat="1" applyFont="1" applyBorder="1" applyAlignment="1" applyProtection="1">
      <alignment horizontal="center" vertical="center" wrapText="1"/>
    </xf>
    <xf numFmtId="4" fontId="1" fillId="0" borderId="5" xfId="5" applyNumberFormat="1" applyFont="1" applyBorder="1" applyAlignment="1" applyProtection="1">
      <alignment horizontal="center" vertical="center" wrapText="1"/>
    </xf>
    <xf numFmtId="4" fontId="6" fillId="0" borderId="0" xfId="4" applyNumberFormat="1" applyFont="1" applyProtection="1"/>
    <xf numFmtId="49" fontId="1" fillId="0" borderId="1" xfId="1" quotePrefix="1" applyNumberFormat="1" applyBorder="1" applyAlignment="1">
      <alignment horizontal="center" wrapText="1"/>
    </xf>
    <xf numFmtId="0" fontId="5" fillId="0" borderId="0" xfId="3" applyFill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</cellXfs>
  <cellStyles count="9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  <cellStyle name="Финансовый 2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0" zoomScaleNormal="70" zoomScaleSheetLayoutView="55" workbookViewId="0">
      <pane xSplit="4" topLeftCell="E1" activePane="topRight" state="frozen"/>
      <selection pane="topRight"/>
    </sheetView>
  </sheetViews>
  <sheetFormatPr defaultColWidth="9.109375" defaultRowHeight="15.6" x14ac:dyDescent="0.3"/>
  <cols>
    <col min="1" max="1" width="11.44140625" style="1" customWidth="1"/>
    <col min="2" max="2" width="55.6640625" style="1" customWidth="1"/>
    <col min="3" max="3" width="31.6640625" style="1" customWidth="1"/>
    <col min="4" max="4" width="41.33203125" style="2" customWidth="1"/>
    <col min="5" max="5" width="24" style="2" customWidth="1"/>
    <col min="6" max="6" width="15.88671875" style="2" customWidth="1"/>
    <col min="7" max="7" width="18" style="2" customWidth="1"/>
    <col min="8" max="8" width="14.5546875" style="3" customWidth="1"/>
    <col min="9" max="9" width="17" style="2" customWidth="1"/>
    <col min="10" max="10" width="26.6640625" style="3" customWidth="1"/>
    <col min="11" max="11" width="27.5546875" style="3" customWidth="1"/>
    <col min="12" max="12" width="15.44140625" style="3" customWidth="1"/>
    <col min="13" max="13" width="12.5546875" style="3" bestFit="1" customWidth="1"/>
    <col min="14" max="14" width="13.6640625" style="4" customWidth="1"/>
    <col min="15" max="15" width="14.88671875" style="4" customWidth="1"/>
    <col min="16" max="16" width="16.6640625" style="4" customWidth="1"/>
    <col min="17" max="17" width="26" style="4" customWidth="1"/>
    <col min="18" max="18" width="14.88671875" style="4" customWidth="1"/>
    <col min="19" max="19" width="23.6640625" style="6" customWidth="1"/>
    <col min="20" max="16384" width="9.109375" style="6"/>
  </cols>
  <sheetData>
    <row r="1" spans="1:50" ht="18" x14ac:dyDescent="0.3">
      <c r="S1" s="5" t="s">
        <v>0</v>
      </c>
    </row>
    <row r="2" spans="1:50" ht="18" x14ac:dyDescent="0.35">
      <c r="S2" s="7" t="s">
        <v>1</v>
      </c>
    </row>
    <row r="3" spans="1:50" ht="18" x14ac:dyDescent="0.35">
      <c r="S3" s="7" t="s">
        <v>2</v>
      </c>
    </row>
    <row r="4" spans="1:50" ht="18" x14ac:dyDescent="0.35">
      <c r="S4" s="7"/>
    </row>
    <row r="5" spans="1:50" ht="17.399999999999999" x14ac:dyDescent="0.3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8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50" ht="17.399999999999999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0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50" x14ac:dyDescent="0.3">
      <c r="A7" s="6"/>
      <c r="B7" s="6"/>
      <c r="C7" s="6"/>
      <c r="D7" s="6"/>
      <c r="E7" s="12" t="s">
        <v>72</v>
      </c>
      <c r="F7" s="13"/>
      <c r="G7" s="13"/>
      <c r="H7" s="14"/>
      <c r="I7" s="14"/>
      <c r="J7" s="6"/>
      <c r="Q7" s="14"/>
      <c r="R7" s="14"/>
    </row>
    <row r="8" spans="1:50" x14ac:dyDescent="0.3">
      <c r="A8" s="6"/>
      <c r="B8" s="6"/>
      <c r="C8" s="6"/>
      <c r="D8" s="6"/>
      <c r="E8" s="15" t="s">
        <v>4</v>
      </c>
      <c r="F8" s="15"/>
      <c r="G8" s="15"/>
      <c r="H8" s="15"/>
      <c r="I8" s="15"/>
      <c r="J8" s="6"/>
      <c r="Q8" s="15"/>
      <c r="R8" s="15"/>
    </row>
    <row r="9" spans="1:50" x14ac:dyDescent="0.3">
      <c r="A9" s="6"/>
      <c r="B9" s="6"/>
      <c r="C9" s="6"/>
      <c r="D9" s="6"/>
      <c r="E9" s="1"/>
      <c r="F9" s="1"/>
      <c r="G9" s="1"/>
      <c r="H9" s="14"/>
      <c r="I9" s="14"/>
      <c r="J9" s="6"/>
      <c r="Q9" s="14"/>
      <c r="R9" s="14"/>
    </row>
    <row r="10" spans="1:50" x14ac:dyDescent="0.3">
      <c r="A10" s="6"/>
      <c r="B10" s="6"/>
      <c r="C10" s="6"/>
      <c r="D10" s="6"/>
      <c r="E10" s="12" t="s">
        <v>111</v>
      </c>
      <c r="F10" s="12"/>
      <c r="G10" s="12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50" s="16" customFormat="1" x14ac:dyDescent="0.3"/>
    <row r="12" spans="1:50" s="16" customFormat="1" x14ac:dyDescent="0.3">
      <c r="E12" s="12"/>
      <c r="F12" s="12"/>
      <c r="G12" s="12"/>
    </row>
    <row r="13" spans="1:50" s="12" customFormat="1" x14ac:dyDescent="0.3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7"/>
      <c r="T13" s="17"/>
      <c r="U13" s="17"/>
      <c r="V13" s="17"/>
      <c r="W13" s="17"/>
      <c r="X13" s="17"/>
    </row>
    <row r="14" spans="1:50" s="12" customFormat="1" x14ac:dyDescent="0.3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ht="18" x14ac:dyDescent="0.35">
      <c r="A15" s="6"/>
      <c r="B15" s="6"/>
      <c r="C15" s="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50" s="18" customFormat="1" ht="18" x14ac:dyDescent="0.35"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19" ht="15.75" customHeight="1" x14ac:dyDescent="0.3">
      <c r="A17" s="62" t="s">
        <v>5</v>
      </c>
      <c r="B17" s="62" t="s">
        <v>6</v>
      </c>
      <c r="C17" s="62" t="s">
        <v>7</v>
      </c>
      <c r="D17" s="62" t="s">
        <v>8</v>
      </c>
      <c r="E17" s="62" t="s">
        <v>9</v>
      </c>
      <c r="F17" s="62" t="s">
        <v>10</v>
      </c>
      <c r="G17" s="62" t="s">
        <v>11</v>
      </c>
      <c r="H17" s="62" t="s">
        <v>12</v>
      </c>
      <c r="I17" s="62"/>
      <c r="J17" s="62"/>
      <c r="K17" s="62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1" customFormat="1" ht="63" customHeight="1" x14ac:dyDescent="0.3">
      <c r="A18" s="62"/>
      <c r="B18" s="62"/>
      <c r="C18" s="62"/>
      <c r="D18" s="62"/>
      <c r="E18" s="62"/>
      <c r="F18" s="62"/>
      <c r="G18" s="62"/>
      <c r="H18" s="19" t="s">
        <v>15</v>
      </c>
      <c r="I18" s="19" t="s">
        <v>16</v>
      </c>
      <c r="J18" s="19" t="s">
        <v>17</v>
      </c>
      <c r="K18" s="19" t="s">
        <v>18</v>
      </c>
      <c r="L18" s="19" t="s">
        <v>19</v>
      </c>
      <c r="M18" s="19" t="s">
        <v>20</v>
      </c>
      <c r="N18" s="19" t="s">
        <v>21</v>
      </c>
      <c r="O18" s="19" t="s">
        <v>22</v>
      </c>
      <c r="P18" s="19" t="s">
        <v>23</v>
      </c>
      <c r="Q18" s="19" t="s">
        <v>24</v>
      </c>
      <c r="R18" s="20" t="s">
        <v>25</v>
      </c>
      <c r="S18" s="62"/>
    </row>
    <row r="19" spans="1:19" s="23" customFormat="1" x14ac:dyDescent="0.3">
      <c r="A19" s="19">
        <v>1</v>
      </c>
      <c r="B19" s="1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f t="shared" ref="I19" si="0">H19+1</f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22">
        <v>18</v>
      </c>
      <c r="S19" s="19">
        <v>19</v>
      </c>
    </row>
    <row r="20" spans="1:19" ht="56.25" customHeight="1" x14ac:dyDescent="0.3">
      <c r="A20" s="24" t="s">
        <v>73</v>
      </c>
      <c r="B20" s="57" t="s">
        <v>112</v>
      </c>
      <c r="C20" s="24" t="s">
        <v>113</v>
      </c>
      <c r="D20" s="25" t="s">
        <v>26</v>
      </c>
      <c r="E20" s="26"/>
      <c r="F20" s="26"/>
      <c r="G20" s="26"/>
      <c r="H20" s="27">
        <v>10</v>
      </c>
      <c r="I20" s="28"/>
      <c r="J20" s="27" t="s">
        <v>115</v>
      </c>
      <c r="K20" s="27"/>
      <c r="L20" s="29"/>
      <c r="M20" s="27"/>
      <c r="N20" s="30" t="s">
        <v>27</v>
      </c>
      <c r="O20" s="30" t="s">
        <v>28</v>
      </c>
      <c r="P20" s="30">
        <v>767</v>
      </c>
      <c r="Q20" s="30">
        <v>1.44</v>
      </c>
      <c r="R20" s="30">
        <f t="shared" ref="R20:R29" si="1">M20*P20*Q20</f>
        <v>0</v>
      </c>
      <c r="S20" s="31"/>
    </row>
    <row r="21" spans="1:19" x14ac:dyDescent="0.3">
      <c r="A21" s="24"/>
      <c r="B21" s="24"/>
      <c r="C21" s="24"/>
      <c r="D21" s="25" t="s">
        <v>29</v>
      </c>
      <c r="E21" s="28"/>
      <c r="F21" s="28"/>
      <c r="G21" s="28"/>
      <c r="H21" s="27"/>
      <c r="I21" s="28"/>
      <c r="J21" s="27"/>
      <c r="K21" s="27"/>
      <c r="L21" s="29"/>
      <c r="M21" s="27"/>
      <c r="N21" s="30" t="s">
        <v>27</v>
      </c>
      <c r="O21" s="30" t="s">
        <v>30</v>
      </c>
      <c r="P21" s="30">
        <v>699</v>
      </c>
      <c r="Q21" s="30">
        <v>1.04</v>
      </c>
      <c r="R21" s="30">
        <f t="shared" si="1"/>
        <v>0</v>
      </c>
      <c r="S21" s="31"/>
    </row>
    <row r="22" spans="1:19" ht="31.2" x14ac:dyDescent="0.3">
      <c r="A22" s="24"/>
      <c r="B22" s="24"/>
      <c r="C22" s="24"/>
      <c r="D22" s="28" t="s">
        <v>31</v>
      </c>
      <c r="E22" s="28"/>
      <c r="F22" s="28"/>
      <c r="G22" s="28"/>
      <c r="H22" s="27"/>
      <c r="I22" s="28"/>
      <c r="J22" s="27"/>
      <c r="K22" s="27"/>
      <c r="L22" s="29"/>
      <c r="M22" s="27"/>
      <c r="N22" s="30" t="s">
        <v>27</v>
      </c>
      <c r="O22" s="30" t="s">
        <v>32</v>
      </c>
      <c r="P22" s="30">
        <v>413</v>
      </c>
      <c r="Q22" s="30">
        <v>1.04</v>
      </c>
      <c r="R22" s="30">
        <f t="shared" si="1"/>
        <v>0</v>
      </c>
      <c r="S22" s="31"/>
    </row>
    <row r="23" spans="1:19" ht="31.2" x14ac:dyDescent="0.3">
      <c r="A23" s="24"/>
      <c r="B23" s="24"/>
      <c r="C23" s="24"/>
      <c r="D23" s="28" t="s">
        <v>33</v>
      </c>
      <c r="E23" s="28"/>
      <c r="F23" s="28"/>
      <c r="G23" s="28"/>
      <c r="H23" s="27"/>
      <c r="I23" s="28"/>
      <c r="J23" s="28"/>
      <c r="K23" s="27"/>
      <c r="L23" s="27"/>
      <c r="M23" s="27"/>
      <c r="N23" s="30" t="s">
        <v>27</v>
      </c>
      <c r="O23" s="30" t="s">
        <v>34</v>
      </c>
      <c r="P23" s="30">
        <v>6890</v>
      </c>
      <c r="Q23" s="30">
        <v>1.04</v>
      </c>
      <c r="R23" s="30">
        <f t="shared" si="1"/>
        <v>0</v>
      </c>
      <c r="S23" s="26"/>
    </row>
    <row r="24" spans="1:19" ht="62.4" x14ac:dyDescent="0.3">
      <c r="A24" s="24"/>
      <c r="B24" s="24"/>
      <c r="C24" s="24"/>
      <c r="D24" s="28" t="s">
        <v>35</v>
      </c>
      <c r="E24" s="28"/>
      <c r="F24" s="28"/>
      <c r="G24" s="28"/>
      <c r="H24" s="27"/>
      <c r="I24" s="28"/>
      <c r="J24" s="28"/>
      <c r="K24" s="27"/>
      <c r="L24" s="27"/>
      <c r="M24" s="27"/>
      <c r="N24" s="30" t="s">
        <v>36</v>
      </c>
      <c r="O24" s="30" t="s">
        <v>37</v>
      </c>
      <c r="P24" s="30">
        <v>2.2000000000000002</v>
      </c>
      <c r="Q24" s="30">
        <v>1.04</v>
      </c>
      <c r="R24" s="30">
        <f t="shared" si="1"/>
        <v>0</v>
      </c>
      <c r="S24" s="26"/>
    </row>
    <row r="25" spans="1:19" ht="34.5" customHeight="1" x14ac:dyDescent="0.3">
      <c r="A25" s="24"/>
      <c r="B25" s="24"/>
      <c r="C25" s="24"/>
      <c r="D25" s="28" t="s">
        <v>38</v>
      </c>
      <c r="E25" s="28"/>
      <c r="F25" s="28"/>
      <c r="G25" s="28"/>
      <c r="H25" s="27"/>
      <c r="I25" s="28"/>
      <c r="J25" s="28"/>
      <c r="K25" s="27"/>
      <c r="L25" s="27"/>
      <c r="M25" s="27"/>
      <c r="N25" s="30" t="s">
        <v>36</v>
      </c>
      <c r="O25" s="30" t="s">
        <v>39</v>
      </c>
      <c r="P25" s="30">
        <v>5.5</v>
      </c>
      <c r="Q25" s="30">
        <v>1.04</v>
      </c>
      <c r="R25" s="30">
        <f t="shared" si="1"/>
        <v>0</v>
      </c>
      <c r="S25" s="26"/>
    </row>
    <row r="26" spans="1:19" ht="31.2" x14ac:dyDescent="0.3">
      <c r="A26" s="24"/>
      <c r="B26" s="24"/>
      <c r="C26" s="24"/>
      <c r="D26" s="28" t="s">
        <v>40</v>
      </c>
      <c r="E26" s="28"/>
      <c r="F26" s="28"/>
      <c r="G26" s="28"/>
      <c r="H26" s="27"/>
      <c r="I26" s="28"/>
      <c r="J26" s="28"/>
      <c r="K26" s="27"/>
      <c r="L26" s="27"/>
      <c r="M26" s="27"/>
      <c r="N26" s="30" t="s">
        <v>27</v>
      </c>
      <c r="O26" s="30" t="s">
        <v>41</v>
      </c>
      <c r="P26" s="30">
        <v>287</v>
      </c>
      <c r="Q26" s="30">
        <v>1.18</v>
      </c>
      <c r="R26" s="30">
        <f t="shared" si="1"/>
        <v>0</v>
      </c>
      <c r="S26" s="26"/>
    </row>
    <row r="27" spans="1:19" ht="78" x14ac:dyDescent="0.3">
      <c r="A27" s="24"/>
      <c r="B27" s="24"/>
      <c r="C27" s="24"/>
      <c r="D27" s="28" t="s">
        <v>42</v>
      </c>
      <c r="E27" s="28"/>
      <c r="F27" s="28"/>
      <c r="G27" s="28"/>
      <c r="H27" s="27"/>
      <c r="I27" s="28"/>
      <c r="J27" s="28"/>
      <c r="K27" s="27"/>
      <c r="L27" s="27"/>
      <c r="M27" s="27"/>
      <c r="N27" s="30" t="s">
        <v>43</v>
      </c>
      <c r="O27" s="30" t="s">
        <v>44</v>
      </c>
      <c r="P27" s="30">
        <v>30</v>
      </c>
      <c r="Q27" s="30">
        <v>1</v>
      </c>
      <c r="R27" s="30">
        <f t="shared" si="1"/>
        <v>0</v>
      </c>
      <c r="S27" s="26"/>
    </row>
    <row r="28" spans="1:19" ht="62.4" x14ac:dyDescent="0.3">
      <c r="A28" s="24"/>
      <c r="B28" s="24"/>
      <c r="C28" s="24"/>
      <c r="D28" s="28" t="s">
        <v>45</v>
      </c>
      <c r="E28" s="28"/>
      <c r="F28" s="28"/>
      <c r="G28" s="28"/>
      <c r="H28" s="27"/>
      <c r="I28" s="28"/>
      <c r="J28" s="28"/>
      <c r="K28" s="27"/>
      <c r="L28" s="27"/>
      <c r="M28" s="27"/>
      <c r="N28" s="30" t="s">
        <v>43</v>
      </c>
      <c r="O28" s="30" t="s">
        <v>46</v>
      </c>
      <c r="P28" s="30">
        <v>261</v>
      </c>
      <c r="Q28" s="30">
        <v>1</v>
      </c>
      <c r="R28" s="30">
        <f t="shared" si="1"/>
        <v>0</v>
      </c>
      <c r="S28" s="26"/>
    </row>
    <row r="29" spans="1:19" ht="46.8" x14ac:dyDescent="0.3">
      <c r="A29" s="24"/>
      <c r="B29" s="24"/>
      <c r="C29" s="24"/>
      <c r="D29" s="28" t="s">
        <v>47</v>
      </c>
      <c r="E29" s="28"/>
      <c r="F29" s="28"/>
      <c r="G29" s="28"/>
      <c r="H29" s="27"/>
      <c r="I29" s="28"/>
      <c r="J29" s="28"/>
      <c r="K29" s="27"/>
      <c r="L29" s="27"/>
      <c r="M29" s="27"/>
      <c r="N29" s="30" t="s">
        <v>48</v>
      </c>
      <c r="O29" s="30" t="s">
        <v>49</v>
      </c>
      <c r="P29" s="30">
        <v>6.9</v>
      </c>
      <c r="Q29" s="30">
        <v>1.18</v>
      </c>
      <c r="R29" s="30">
        <f t="shared" si="1"/>
        <v>0</v>
      </c>
      <c r="S29" s="26"/>
    </row>
    <row r="30" spans="1:19" x14ac:dyDescent="0.3">
      <c r="A30" s="24"/>
      <c r="B30" s="24"/>
      <c r="C30" s="24"/>
      <c r="D30" s="28" t="s">
        <v>50</v>
      </c>
      <c r="E30" s="28"/>
      <c r="F30" s="28"/>
      <c r="G30" s="28"/>
      <c r="H30" s="27"/>
      <c r="I30" s="28"/>
      <c r="J30" s="28"/>
      <c r="K30" s="27"/>
      <c r="L30" s="27">
        <v>0.05</v>
      </c>
      <c r="M30" s="27"/>
      <c r="N30" s="30" t="s">
        <v>51</v>
      </c>
      <c r="O30" s="30" t="s">
        <v>52</v>
      </c>
      <c r="P30" s="30">
        <v>32718</v>
      </c>
      <c r="Q30" s="30">
        <v>1.07</v>
      </c>
      <c r="R30" s="30">
        <f>M30*P30*Q30*L30</f>
        <v>0</v>
      </c>
      <c r="S30" s="26"/>
    </row>
    <row r="31" spans="1:19" ht="31.2" x14ac:dyDescent="0.3">
      <c r="A31" s="24"/>
      <c r="B31" s="24"/>
      <c r="C31" s="24"/>
      <c r="D31" s="28" t="s">
        <v>53</v>
      </c>
      <c r="E31" s="28"/>
      <c r="F31" s="28"/>
      <c r="G31" s="28"/>
      <c r="H31" s="27"/>
      <c r="I31" s="28"/>
      <c r="J31" s="28"/>
      <c r="K31" s="27"/>
      <c r="L31" s="27"/>
      <c r="M31" s="27">
        <v>290</v>
      </c>
      <c r="N31" s="30" t="s">
        <v>36</v>
      </c>
      <c r="O31" s="30" t="s">
        <v>54</v>
      </c>
      <c r="P31" s="30">
        <f>561</f>
        <v>561</v>
      </c>
      <c r="Q31" s="30">
        <v>1</v>
      </c>
      <c r="R31" s="30">
        <f t="shared" ref="R31:R37" si="2">M31*P31*Q31</f>
        <v>162690</v>
      </c>
      <c r="S31" s="26"/>
    </row>
    <row r="32" spans="1:19" ht="62.4" x14ac:dyDescent="0.3">
      <c r="A32" s="24"/>
      <c r="B32" s="24"/>
      <c r="C32" s="24"/>
      <c r="D32" s="28" t="s">
        <v>55</v>
      </c>
      <c r="E32" s="28"/>
      <c r="F32" s="28"/>
      <c r="G32" s="28"/>
      <c r="H32" s="27"/>
      <c r="I32" s="28"/>
      <c r="J32" s="28"/>
      <c r="K32" s="27"/>
      <c r="L32" s="27"/>
      <c r="M32" s="27"/>
      <c r="N32" s="30" t="s">
        <v>27</v>
      </c>
      <c r="O32" s="30" t="s">
        <v>56</v>
      </c>
      <c r="P32" s="30">
        <v>563</v>
      </c>
      <c r="Q32" s="30">
        <v>1</v>
      </c>
      <c r="R32" s="30">
        <f t="shared" si="2"/>
        <v>0</v>
      </c>
      <c r="S32" s="26"/>
    </row>
    <row r="33" spans="1:19" ht="46.8" x14ac:dyDescent="0.3">
      <c r="A33" s="24"/>
      <c r="B33" s="24"/>
      <c r="C33" s="24"/>
      <c r="D33" s="28" t="s">
        <v>57</v>
      </c>
      <c r="E33" s="28"/>
      <c r="F33" s="28"/>
      <c r="G33" s="28"/>
      <c r="H33" s="27"/>
      <c r="I33" s="28"/>
      <c r="J33" s="28"/>
      <c r="K33" s="27"/>
      <c r="L33" s="27"/>
      <c r="M33" s="27">
        <v>290</v>
      </c>
      <c r="N33" s="30" t="s">
        <v>27</v>
      </c>
      <c r="O33" s="30" t="s">
        <v>58</v>
      </c>
      <c r="P33" s="30">
        <v>279</v>
      </c>
      <c r="Q33" s="30">
        <v>1</v>
      </c>
      <c r="R33" s="30">
        <f t="shared" si="2"/>
        <v>80910</v>
      </c>
      <c r="S33" s="26"/>
    </row>
    <row r="34" spans="1:19" ht="46.8" x14ac:dyDescent="0.3">
      <c r="A34" s="24"/>
      <c r="B34" s="24"/>
      <c r="C34" s="24"/>
      <c r="D34" s="28" t="s">
        <v>59</v>
      </c>
      <c r="E34" s="28"/>
      <c r="F34" s="28"/>
      <c r="G34" s="28"/>
      <c r="H34" s="32"/>
      <c r="I34" s="28"/>
      <c r="J34" s="28"/>
      <c r="K34" s="27"/>
      <c r="L34" s="27"/>
      <c r="M34" s="27"/>
      <c r="N34" s="30" t="s">
        <v>60</v>
      </c>
      <c r="O34" s="30" t="s">
        <v>61</v>
      </c>
      <c r="P34" s="30">
        <v>38</v>
      </c>
      <c r="Q34" s="30">
        <v>1.02</v>
      </c>
      <c r="R34" s="30">
        <f t="shared" si="2"/>
        <v>0</v>
      </c>
      <c r="S34" s="26"/>
    </row>
    <row r="35" spans="1:19" x14ac:dyDescent="0.3">
      <c r="A35" s="24"/>
      <c r="B35" s="24"/>
      <c r="C35" s="24"/>
      <c r="D35" s="26" t="s">
        <v>62</v>
      </c>
      <c r="E35" s="26"/>
      <c r="F35" s="26"/>
      <c r="G35" s="26"/>
      <c r="H35" s="33"/>
      <c r="I35" s="28"/>
      <c r="J35" s="27"/>
      <c r="K35" s="27"/>
      <c r="L35" s="29"/>
      <c r="M35" s="27"/>
      <c r="N35" s="30" t="s">
        <v>63</v>
      </c>
      <c r="O35" s="30" t="s">
        <v>64</v>
      </c>
      <c r="P35" s="30">
        <v>162</v>
      </c>
      <c r="Q35" s="30">
        <v>1.02</v>
      </c>
      <c r="R35" s="30">
        <f t="shared" si="2"/>
        <v>0</v>
      </c>
      <c r="S35" s="31"/>
    </row>
    <row r="36" spans="1:19" ht="46.8" x14ac:dyDescent="0.3">
      <c r="A36" s="24"/>
      <c r="B36" s="24"/>
      <c r="C36" s="24"/>
      <c r="D36" s="28" t="s">
        <v>65</v>
      </c>
      <c r="E36" s="28"/>
      <c r="F36" s="28"/>
      <c r="G36" s="28"/>
      <c r="H36" s="32"/>
      <c r="I36" s="28"/>
      <c r="J36" s="28"/>
      <c r="K36" s="27"/>
      <c r="L36" s="27"/>
      <c r="M36" s="27">
        <v>290</v>
      </c>
      <c r="N36" s="30" t="s">
        <v>66</v>
      </c>
      <c r="O36" s="30" t="s">
        <v>67</v>
      </c>
      <c r="P36" s="30">
        <v>1358</v>
      </c>
      <c r="Q36" s="30">
        <v>1.06</v>
      </c>
      <c r="R36" s="30">
        <f t="shared" si="2"/>
        <v>417449.2</v>
      </c>
      <c r="S36" s="26"/>
    </row>
    <row r="37" spans="1:19" ht="63" thickBot="1" x14ac:dyDescent="0.35">
      <c r="A37" s="34"/>
      <c r="B37" s="34"/>
      <c r="C37" s="34"/>
      <c r="D37" s="35" t="s">
        <v>68</v>
      </c>
      <c r="E37" s="35"/>
      <c r="F37" s="35"/>
      <c r="G37" s="35"/>
      <c r="H37" s="36"/>
      <c r="I37" s="35"/>
      <c r="J37" s="35"/>
      <c r="K37" s="37"/>
      <c r="L37" s="37"/>
      <c r="M37" s="37"/>
      <c r="N37" s="38" t="s">
        <v>66</v>
      </c>
      <c r="O37" s="38" t="s">
        <v>69</v>
      </c>
      <c r="P37" s="38">
        <v>1663</v>
      </c>
      <c r="Q37" s="38">
        <v>1.06</v>
      </c>
      <c r="R37" s="38">
        <f t="shared" si="2"/>
        <v>0</v>
      </c>
      <c r="S37" s="39"/>
    </row>
    <row r="38" spans="1:19" ht="47.4" thickTop="1" x14ac:dyDescent="0.3">
      <c r="A38" s="40"/>
      <c r="B38" s="41"/>
      <c r="C38" s="40"/>
      <c r="D38" s="42" t="s">
        <v>70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>
        <f>R20+R21+R22+R23+R24+R25+R26+R28+R29+R30+R31+R32+R33+R36+R37+R27+R34+R35</f>
        <v>661049.19999999995</v>
      </c>
      <c r="S38" s="43" t="s">
        <v>71</v>
      </c>
    </row>
    <row r="39" spans="1:19" x14ac:dyDescent="0.3">
      <c r="A39" s="40"/>
      <c r="B39" s="41"/>
      <c r="C39" s="40"/>
      <c r="D39" s="42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55" zoomScaleNormal="70" zoomScaleSheetLayoutView="55" workbookViewId="0">
      <selection activeCell="D3" sqref="D3:D20"/>
    </sheetView>
  </sheetViews>
  <sheetFormatPr defaultColWidth="9.109375" defaultRowHeight="14.4" x14ac:dyDescent="0.3"/>
  <cols>
    <col min="1" max="1" width="7.109375" style="44" customWidth="1"/>
    <col min="2" max="2" width="44" style="44" customWidth="1"/>
    <col min="3" max="4" width="23.33203125" style="44" customWidth="1"/>
    <col min="5" max="5" width="10.44140625" style="44" customWidth="1"/>
    <col min="6" max="6" width="35.109375" style="44" customWidth="1"/>
    <col min="7" max="16384" width="9.109375" style="44"/>
  </cols>
  <sheetData>
    <row r="1" spans="1:5" ht="27.6" x14ac:dyDescent="0.3">
      <c r="A1" s="45" t="s">
        <v>74</v>
      </c>
      <c r="B1" s="45"/>
      <c r="C1" s="45"/>
      <c r="D1" s="45"/>
    </row>
    <row r="2" spans="1:5" ht="62.4" x14ac:dyDescent="0.3">
      <c r="A2" s="46" t="s">
        <v>75</v>
      </c>
      <c r="B2" s="47" t="s">
        <v>76</v>
      </c>
      <c r="C2" s="48" t="s">
        <v>114</v>
      </c>
      <c r="D2" s="48" t="s">
        <v>77</v>
      </c>
    </row>
    <row r="3" spans="1:5" ht="46.8" x14ac:dyDescent="0.3">
      <c r="A3" s="49" t="s">
        <v>78</v>
      </c>
      <c r="B3" s="50" t="s">
        <v>79</v>
      </c>
      <c r="C3" s="51" t="s">
        <v>71</v>
      </c>
      <c r="D3" s="59">
        <v>661049.19999999995</v>
      </c>
      <c r="E3" s="58"/>
    </row>
    <row r="4" spans="1:5" ht="15.6" x14ac:dyDescent="0.3">
      <c r="A4" s="49" t="s">
        <v>80</v>
      </c>
      <c r="B4" s="50" t="s">
        <v>81</v>
      </c>
      <c r="C4" s="52" t="s">
        <v>71</v>
      </c>
      <c r="D4" s="60">
        <f>D3*0.2</f>
        <v>132209.84</v>
      </c>
      <c r="E4" s="58"/>
    </row>
    <row r="5" spans="1:5" ht="46.8" x14ac:dyDescent="0.3">
      <c r="A5" s="49" t="s">
        <v>82</v>
      </c>
      <c r="B5" s="53" t="s">
        <v>83</v>
      </c>
      <c r="C5" s="54" t="s">
        <v>71</v>
      </c>
      <c r="D5" s="59">
        <f>D3+D4</f>
        <v>793259.03999999992</v>
      </c>
      <c r="E5" s="58"/>
    </row>
    <row r="6" spans="1:5" ht="46.8" x14ac:dyDescent="0.3">
      <c r="A6" s="49" t="s">
        <v>84</v>
      </c>
      <c r="B6" s="53" t="s">
        <v>85</v>
      </c>
      <c r="C6" s="52" t="s">
        <v>71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1113596.7858768073</v>
      </c>
      <c r="E6" s="58"/>
    </row>
    <row r="7" spans="1:5" ht="46.8" x14ac:dyDescent="0.3">
      <c r="A7" s="49" t="s">
        <v>86</v>
      </c>
      <c r="B7" s="50" t="s">
        <v>87</v>
      </c>
      <c r="C7" s="55" t="s">
        <v>71</v>
      </c>
      <c r="D7" s="60">
        <v>0</v>
      </c>
      <c r="E7" s="58"/>
    </row>
    <row r="8" spans="1:5" ht="31.2" x14ac:dyDescent="0.3">
      <c r="A8" s="49" t="s">
        <v>88</v>
      </c>
      <c r="B8" s="50" t="s">
        <v>89</v>
      </c>
      <c r="C8" s="55" t="s">
        <v>71</v>
      </c>
      <c r="D8" s="60">
        <f>D5-D7</f>
        <v>793259.03999999992</v>
      </c>
      <c r="E8" s="58"/>
    </row>
    <row r="9" spans="1:5" ht="46.8" x14ac:dyDescent="0.3">
      <c r="A9" s="49" t="s">
        <v>90</v>
      </c>
      <c r="B9" s="50" t="s">
        <v>91</v>
      </c>
      <c r="C9" s="55" t="s">
        <v>71</v>
      </c>
      <c r="D9" s="60">
        <f>SUM(D10:D17)</f>
        <v>947296.66666666721</v>
      </c>
      <c r="E9" s="58"/>
    </row>
    <row r="10" spans="1:5" ht="15.6" x14ac:dyDescent="0.3">
      <c r="A10" s="49" t="s">
        <v>92</v>
      </c>
      <c r="B10" s="50" t="s">
        <v>93</v>
      </c>
      <c r="C10" s="55" t="s">
        <v>71</v>
      </c>
      <c r="D10" s="60">
        <v>0</v>
      </c>
      <c r="E10" s="61">
        <v>105.2557</v>
      </c>
    </row>
    <row r="11" spans="1:5" ht="15.6" x14ac:dyDescent="0.3">
      <c r="A11" s="49" t="s">
        <v>94</v>
      </c>
      <c r="B11" s="50" t="s">
        <v>95</v>
      </c>
      <c r="C11" s="55" t="s">
        <v>71</v>
      </c>
      <c r="D11" s="60">
        <v>0</v>
      </c>
      <c r="E11" s="61">
        <v>106.826398641827</v>
      </c>
    </row>
    <row r="12" spans="1:5" ht="15.6" x14ac:dyDescent="0.3">
      <c r="A12" s="49" t="s">
        <v>96</v>
      </c>
      <c r="B12" s="50" t="s">
        <v>97</v>
      </c>
      <c r="C12" s="55" t="s">
        <v>71</v>
      </c>
      <c r="D12" s="60">
        <v>0</v>
      </c>
      <c r="E12" s="61">
        <v>105.56188522495653</v>
      </c>
    </row>
    <row r="13" spans="1:5" ht="15.6" x14ac:dyDescent="0.3">
      <c r="A13" s="49" t="s">
        <v>98</v>
      </c>
      <c r="B13" s="50" t="s">
        <v>99</v>
      </c>
      <c r="C13" s="55" t="s">
        <v>71</v>
      </c>
      <c r="D13" s="60">
        <v>0</v>
      </c>
      <c r="E13" s="61">
        <v>105.40060895691501</v>
      </c>
    </row>
    <row r="14" spans="1:5" ht="15.6" x14ac:dyDescent="0.3">
      <c r="A14" s="49" t="s">
        <v>100</v>
      </c>
      <c r="B14" s="50" t="s">
        <v>101</v>
      </c>
      <c r="C14" s="55" t="s">
        <v>71</v>
      </c>
      <c r="D14" s="60">
        <v>0</v>
      </c>
      <c r="E14" s="61">
        <v>105.10035646544816</v>
      </c>
    </row>
    <row r="15" spans="1:5" ht="15.6" x14ac:dyDescent="0.3">
      <c r="A15" s="49" t="s">
        <v>102</v>
      </c>
      <c r="B15" s="50" t="s">
        <v>103</v>
      </c>
      <c r="C15" s="55" t="s">
        <v>71</v>
      </c>
      <c r="D15" s="60">
        <v>169186.66666666701</v>
      </c>
      <c r="E15" s="61">
        <v>104.90017622301767</v>
      </c>
    </row>
    <row r="16" spans="1:5" ht="15.6" x14ac:dyDescent="0.3">
      <c r="A16" s="49" t="s">
        <v>104</v>
      </c>
      <c r="B16" s="50" t="s">
        <v>105</v>
      </c>
      <c r="C16" s="55" t="s">
        <v>71</v>
      </c>
      <c r="D16" s="60">
        <v>725765</v>
      </c>
      <c r="E16" s="61">
        <v>104.70002730372529</v>
      </c>
    </row>
    <row r="17" spans="1:5" ht="15.6" x14ac:dyDescent="0.3">
      <c r="A17" s="49" t="s">
        <v>106</v>
      </c>
      <c r="B17" s="50" t="s">
        <v>107</v>
      </c>
      <c r="C17" s="55" t="s">
        <v>71</v>
      </c>
      <c r="D17" s="60">
        <v>52345.000000000204</v>
      </c>
      <c r="E17" s="61">
        <v>104.70002730372529</v>
      </c>
    </row>
    <row r="18" spans="1:5" ht="46.8" x14ac:dyDescent="0.3">
      <c r="A18" s="49">
        <v>8</v>
      </c>
      <c r="B18" s="50" t="s">
        <v>108</v>
      </c>
      <c r="C18" s="55" t="s">
        <v>71</v>
      </c>
      <c r="D18" s="60">
        <f>D6/1000</f>
        <v>1113.5967858768072</v>
      </c>
      <c r="E18" s="58"/>
    </row>
    <row r="19" spans="1:5" ht="78" x14ac:dyDescent="0.3">
      <c r="A19" s="49">
        <v>9</v>
      </c>
      <c r="B19" s="50" t="s">
        <v>109</v>
      </c>
      <c r="C19" s="55" t="s">
        <v>71</v>
      </c>
      <c r="D19" s="60">
        <v>0</v>
      </c>
      <c r="E19" s="58"/>
    </row>
    <row r="20" spans="1:5" ht="31.2" x14ac:dyDescent="0.3">
      <c r="A20" s="49">
        <v>10</v>
      </c>
      <c r="B20" s="53" t="s">
        <v>110</v>
      </c>
      <c r="C20" s="54" t="s">
        <v>71</v>
      </c>
      <c r="D20" s="59">
        <f>D18+D19</f>
        <v>1113.5967858768072</v>
      </c>
      <c r="E20" s="58"/>
    </row>
    <row r="21" spans="1:5" x14ac:dyDescent="0.3">
      <c r="E21" s="58"/>
    </row>
    <row r="22" spans="1:5" x14ac:dyDescent="0.3">
      <c r="D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т6</vt:lpstr>
      <vt:lpstr>Лист1!Заголовки_для_печати</vt:lpstr>
      <vt:lpstr>Лист1!Область_печати</vt:lpstr>
      <vt:lpstr>т6!Область_печати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2021-02-13T11:18:14Z</dcterms:created>
  <dcterms:modified xsi:type="dcterms:W3CDTF">2022-11-01T11:17:45Z</dcterms:modified>
</cp:coreProperties>
</file>