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8F8398F7-4F9E-45BF-ACD9-E3406E75BE58}"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AD68" i="31" s="1"/>
  <c r="D68" i="31" s="1"/>
  <c r="H68" i="31" s="1"/>
  <c r="O30" i="31"/>
  <c r="AN21" i="28"/>
  <c r="AM21" i="28"/>
  <c r="AL21" i="28"/>
  <c r="AK21" i="28"/>
  <c r="AJ21" i="28"/>
  <c r="AI21" i="28"/>
  <c r="AH21" i="28"/>
  <c r="AG21" i="28"/>
  <c r="AF21" i="28"/>
  <c r="AE21" i="28"/>
  <c r="AD21" i="28"/>
  <c r="AC21" i="28"/>
  <c r="AB21" i="28"/>
  <c r="AA21" i="28"/>
  <c r="Z21" i="28"/>
  <c r="Y21" i="28"/>
  <c r="X21" i="28"/>
  <c r="W21" i="28"/>
  <c r="V21" i="28"/>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D24" i="31"/>
  <c r="AC30" i="31"/>
  <c r="AD30" i="31"/>
  <c r="AC24" i="31"/>
  <c r="C21" i="22"/>
  <c r="O21" i="31" l="1"/>
  <c r="D24" i="31"/>
  <c r="AD35" i="31"/>
  <c r="D30" i="31"/>
  <c r="AD26" i="31"/>
  <c r="AD31" i="31" s="1"/>
  <c r="C30" i="31"/>
  <c r="AC35" i="31"/>
  <c r="AC26" i="31"/>
  <c r="AC31" i="31" s="1"/>
  <c r="AC21" i="31"/>
  <c r="C24" i="31"/>
  <c r="AD25" i="31" l="1"/>
  <c r="D25" i="31" s="1"/>
  <c r="H25" i="31" s="1"/>
  <c r="D26" i="31"/>
  <c r="D31" i="31" s="1"/>
  <c r="H30" i="31"/>
  <c r="D35" i="31"/>
  <c r="G24" i="31"/>
  <c r="G21" i="31" s="1"/>
  <c r="F24" i="31"/>
  <c r="F21" i="31" s="1"/>
  <c r="C21" i="31"/>
  <c r="C35" i="31"/>
  <c r="F30" i="31"/>
  <c r="G30" i="31"/>
  <c r="C26" i="31"/>
  <c r="C31" i="31" s="1"/>
  <c r="H24" i="31"/>
  <c r="D21" i="31" l="1"/>
  <c r="AD21" i="31"/>
  <c r="H21" i="31"/>
  <c r="F35" i="3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<sst xmlns="http://schemas.openxmlformats.org/spreadsheetml/2006/main" count="3103" uniqueCount="599">
  <si>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</si>
  <si>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</si>
  <si>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</si>
  <si>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</si>
  <si>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</si>
  <si>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</si>
  <si>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</si>
  <si>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</si>
  <si>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</si>
  <si>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</si>
  <si>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</si>
  <si>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</si>
  <si>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</si>
  <si>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</si>
  <si>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</si>
  <si>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</si>
  <si>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</si>
  <si>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</si>
  <si>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</si>
  <si>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</si>
  <si>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</si>
  <si>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</si>
  <si>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</si>
  <si>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</si>
  <si>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</si>
  <si>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</si>
  <si>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</si>
  <si>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</si>
  <si>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</si>
  <si>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</si>
  <si>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</si>
  <si>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</si>
  <si>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</si>
  <si>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</si>
  <si>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</si>
  <si>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</si>
  <si>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</si>
  <si>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</si>
  <si>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</si>
  <si>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</si>
  <si>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</si>
  <si>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</si>
  <si>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</si>
  <si>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</si>
  <si>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</si>
  <si>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</si>
  <si>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</si>
  <si>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</si>
  <si>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</si>
  <si>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</si>
  <si>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</si>
  <si>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</si>
  <si>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</si>
  <si>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</si>
  <si>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</si>
  <si>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</si>
  <si>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</si>
  <si>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</si>
  <si>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</si>
  <si>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</si>
  <si>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</si>
  <si>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</si>
  <si>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</si>
  <si>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</si>
  <si>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</si>
  <si>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</si>
  <si>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</si>
  <si>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</si>
  <si>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</si>
  <si>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</si>
  <si>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</si>
  <si>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</si>
  <si>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</si>
  <si>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</si>
  <si>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</si>
  <si>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</si>
  <si>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</si>
  <si>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</si>
  <si>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</si>
  <si>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</si>
  <si>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</si>
  <si>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</si>
  <si>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</si>
  <si>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</si>
  <si>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</si>
  <si>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</si>
  <si>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</si>
  <si>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</si>
  <si>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</si>
  <si>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</si>
  <si>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</si>
  <si>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</si>
  <si>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</si>
  <si>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</si>
  <si>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</si>
  <si>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</si>
  <si>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</si>
  <si>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</si>
  <si>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</si>
  <si>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</si>
  <si>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</si>
  <si>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</si>
  <si>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</si>
  <si>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</si>
  <si>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</si>
  <si>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</si>
  <si>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</si>
  <si>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</si>
  <si>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</si>
  <si>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</si>
  <si>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</si>
  <si>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</si>
  <si>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</si>
  <si>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</si>
  <si>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</si>
  <si>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</si>
  <si>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</si>
  <si>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</si>
  <si>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</si>
  <si>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</si>
  <si>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</si>
  <si>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</si>
  <si>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</si>
  <si>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</si>
  <si>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</si>
  <si>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</si>
  <si>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</si>
  <si>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</si>
  <si>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</si>
  <si>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</si>
  <si>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</si>
  <si>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</si>
  <si>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</si>
  <si>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</si>
  <si>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</si>
  <si>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</si>
  <si>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</si>
  <si>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</si>
  <si>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</si>
  <si>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</si>
  <si>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</si>
  <si>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</si>
  <si>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</si>
  <si>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</si>
  <si>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</si>
  <si>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</si>
  <si>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</si>
  <si>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</si>
  <si>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</si>
  <si>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</si>
  <si>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</si>
  <si>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</si>
  <si>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</si>
  <si>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</si>
  <si>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</si>
  <si>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</si>
  <si>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</si>
  <si>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</si>
  <si>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</si>
  <si>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</si>
  <si>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</si>
  <si>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</si>
  <si>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</si>
  <si>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</si>
  <si>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</si>
  <si>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</si>
  <si>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</si>
  <si>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</si>
  <si>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</si>
  <si>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</si>
  <si>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</si>
  <si>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</si>
  <si>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</si>
  <si>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</si>
  <si>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</si>
  <si>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</si>
  <si>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</si>
  <si>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</si>
  <si>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</si>
  <si>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</si>
  <si>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</si>
  <si>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</si>
  <si>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</si>
  <si>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</si>
  <si>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</si>
  <si>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</si>
  <si>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</si>
  <si>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</si>
  <si>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</si>
  <si>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</si>
  <si>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</si>
  <si>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</si>
  <si>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</si>
  <si>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</si>
  <si>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</si>
  <si>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</si>
  <si>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</si>
  <si>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</si>
  <si>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</si>
  <si>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</si>
  <si>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</si>
  <si>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</si>
  <si>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</si>
  <si>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</si>
  <si>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</si>
  <si>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</si>
  <si>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</si>
  <si>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</si>
  <si>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</si>
  <si>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</si>
  <si>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</si>
  <si>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</si>
  <si>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</si>
  <si>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</si>
  <si>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</si>
  <si>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</si>
  <si>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</si>
  <si>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</si>
  <si>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</si>
  <si>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</si>
  <si>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</si>
  <si>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</si>
  <si>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</si>
  <si>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</si>
  <si>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</si>
  <si>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</si>
  <si>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</si>
  <si>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</si>
  <si>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</si>
  <si>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</si>
  <si>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</si>
  <si>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</si>
  <si>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</si>
  <si>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</si>
  <si>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</si>
  <si>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</si>
  <si>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</si>
  <si>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</si>
  <si>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</si>
  <si>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</si>
  <si>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</si>
  <si>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</si>
  <si>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</si>
  <si>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</si>
  <si>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</si>
  <si>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</si>
  <si>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</si>
  <si>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</si>
  <si>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</si>
  <si>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</si>
  <si>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</si>
  <si>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</si>
  <si>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</si>
  <si>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</si>
  <si>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</si>
  <si>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</si>
  <si>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</si>
  <si>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</si>
  <si>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</si>
  <si>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</si>
  <si>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</si>
  <si>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</si>
  <si>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</si>
  <si>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</si>
  <si>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</si>
  <si>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</si>
  <si>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</si>
  <si>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</si>
  <si>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</si>
  <si>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</si>
  <si>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</si>
  <si>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</si>
  <si>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</si>
  <si>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</si>
  <si>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</si>
  <si>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</si>
  <si>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</si>
  <si>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</si>
  <si>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</si>
  <si>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</si>
  <si>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</si>
  <si>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</si>
  <si>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</si>
  <si>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</si>
  <si>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</si>
  <si>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</si>
  <si>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</si>
  <si>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</si>
  <si>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</si>
  <si>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</si>
  <si>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</si>
  <si>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</si>
  <si>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</si>
  <si>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</si>
  <si>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</si>
  <si>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</si>
  <si>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</si>
  <si>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</si>
  <si>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</si>
  <si>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</si>
  <si>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</si>
  <si>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</si>
  <si>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</si>
  <si>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</si>
  <si>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</si>
  <si>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</si>
  <si>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</si>
  <si>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</si>
  <si>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</si>
  <si>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</si>
  <si>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</si>
  <si>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</si>
  <si>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</si>
  <si>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</si>
  <si>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</si>
  <si>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</si>
  <si>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</si>
  <si>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</si>
  <si>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</si>
  <si>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</si>
  <si>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</si>
  <si>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</si>
  <si>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</si>
  <si>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</si>
  <si>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</si>
  <si>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</si>
  <si>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</si>
  <si>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</si>
  <si>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</si>
  <si>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</si>
  <si>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</si>
  <si>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</si>
  <si>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</si>
  <si>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</si>
  <si>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</si>
  <si>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</si>
  <si>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</si>
  <si>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</si>
  <si>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</si>
  <si>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</si>
  <si>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</si>
  <si>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</si>
  <si>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</si>
  <si>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</si>
  <si>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</si>
  <si>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</si>
  <si>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</si>
  <si>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</si>
  <si>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</si>
  <si>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</si>
  <si>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</si>
  <si>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</si>
  <si>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</si>
  <si>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</si>
  <si>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</si>
  <si>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</si>
  <si>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</si>
  <si>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</si>
  <si>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</si>
  <si>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</si>
  <si>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</si>
  <si>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</si>
  <si>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</si>
  <si>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</si>
  <si>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</si>
  <si>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</si>
  <si>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</si>
  <si>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</si>
  <si>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</si>
  <si>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</si>
  <si>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</si>
  <si>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</si>
  <si>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</si>
  <si>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</si>
  <si>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</si>
  <si>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</si>
  <si>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</si>
  <si>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</si>
  <si>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</si>
  <si>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</si>
  <si>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</si>
  <si>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</si>
  <si>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</si>
  <si>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</si>
  <si>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</si>
  <si>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</si>
  <si>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</si>
  <si>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</si>
  <si>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</si>
  <si>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</si>
  <si>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</si>
  <si>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</si>
  <si>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</si>
  <si>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</si>
  <si>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</si>
  <si>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</si>
  <si>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</si>
  <si>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</si>
  <si>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</si>
  <si>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</si>
  <si>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</si>
  <si>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</si>
  <si>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</si>
  <si>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</si>
  <si>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</si>
  <si>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</si>
  <si>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</si>
  <si>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</si>
  <si>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</si>
  <si>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</si>
  <si>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</si>
  <si>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</si>
  <si>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</si>
  <si>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</si>
  <si>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</si>
  <si>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</si>
  <si>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</si>
  <si>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</si>
  <si>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</si>
  <si>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</si>
  <si>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</si>
  <si>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</si>
  <si>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</si>
  <si>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</si>
  <si>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</si>
  <si>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</si>
  <si>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</si>
  <si>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</si>
  <si>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</si>
  <si>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</si>
  <si>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</si>
  <si>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</si>
  <si>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</si>
  <si>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</si>
  <si>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</si>
  <si>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</si>
  <si>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</si>
  <si>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</si>
  <si>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</si>
  <si>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</si>
  <si>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</si>
  <si>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</si>
  <si>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</si>
  <si>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</si>
  <si>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</si>
  <si>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</si>
  <si>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</si>
  <si>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</si>
  <si>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</si>
  <si>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</si>
  <si>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</si>
  <si>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</si>
  <si>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</si>
  <si>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</si>
  <si>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</si>
  <si>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</si>
  <si>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</si>
  <si>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</si>
  <si>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</si>
  <si>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</si>
  <si>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</si>
  <si>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</si>
  <si>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</si>
  <si>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</si>
  <si>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</si>
  <si>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</si>
  <si>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</si>
  <si>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</si>
  <si>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</si>
  <si>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</si>
  <si>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</si>
  <si>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</si>
  <si>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</si>
  <si>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</si>
  <si>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</si>
  <si>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</si>
  <si>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</si>
  <si>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</si>
  <si>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</si>
  <si>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</si>
  <si>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</si>
  <si>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</si>
  <si>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</si>
  <si>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</si>
  <si>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</si>
  <si>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</si>
  <si>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</si>
  <si>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</si>
  <si>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</si>
  <si>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</si>
  <si>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</si>
  <si>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</si>
  <si>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</si>
  <si>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</si>
  <si>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</si>
  <si>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</si>
  <si>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</si>
  <si>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</si>
  <si>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</si>
  <si>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</si>
  <si>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</si>
  <si>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</si>
  <si>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</si>
  <si>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</si>
  <si>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</si>
  <si>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</si>
  <si>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</si>
  <si>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</si>
  <si>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</si>
  <si>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</si>
  <si>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</si>
  <si>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</si>
  <si>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</si>
  <si>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</si>
  <si>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</si>
  <si>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</si>
  <si>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</si>
  <si>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</si>
  <si>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</si>
  <si>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</si>
  <si>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</si>
  <si>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</si>
  <si>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</si>
  <si>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</si>
  <si>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</si>
  <si>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</si>
  <si>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</si>
  <si>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</si>
  <si>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</si>
  <si>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</si>
  <si>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</si>
  <si>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</si>
  <si>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</si>
  <si>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</si>
  <si>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</si>
  <si>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</si>
  <si>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</si>
  <si>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</si>
  <si>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</si>
  <si>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</si>
  <si>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</si>
  <si>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</si>
  <si>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</si>
  <si>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</si>
  <si>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</si>
  <si>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</si>
  <si>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</si>
  <si>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</si>
  <si>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</si>
  <si>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</si>
  <si>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</si>
  <si>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</si>
  <si>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</si>
  <si>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</si>
  <si>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</si>
  <si>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</si>
  <si>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</si>
  <si>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</si>
  <si>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</si>
  <si>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</si>
  <si>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</si>
  <si>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</si>
  <si>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</si>
  <si>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</si>
  <si>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</si>
  <si>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</si>
  <si>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</si>
  <si>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</si>
  <si>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</si>
  <si>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</si>
  <si>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</si>
  <si>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Развитие системы "Инновационный биллинг "Пальмира", 1 шт. НМА</t>
  </si>
  <si>
    <t>Доработка биллинговой системы расчетов с физическими лицами</t>
  </si>
  <si>
    <t>Возможность применения в расчетах за электрическую энергию тарифов, дифференцированных по зонам суток, в зависимости от объема потребления электрической энергии процесса, удовлетворяющего требованиям законодательства</t>
  </si>
  <si>
    <t>P_15.01.10017</t>
  </si>
  <si>
    <t>Полная стоимость проекта с учётом двух регионов присутствия - 64 577 тыс. руб. без учета НДС</t>
  </si>
  <si>
    <t>Инвестиции в объект не осуществлялись. Объект не принят к бухгалтерскому учёту.</t>
  </si>
  <si>
    <t xml:space="preserve">         Система предназначена для информационной поддержки бизнес-процессов, связанных с реализацией электроэнергии бытовым потребителям. Система обеспечивает автоматизацию процессов учета потребления услуг бытовыми потребителями, выставления счетов, приема и контроля своевременности оплаты за предоставленные услуги сбытовой компании.
В настоящее время все функции, предусмотренные первоначальным заданием реализованы, критичные ошибки устранены, разработан и находится на согласовании итоговый отчет по Проекту «Внедрение системы «Инновационный биллинг. Пальмира» (код 20-201-090). Сама Система внедрена в промышленную эксплуатацию и полностью заменила исторический биллинг в рамках функционала заменяемых систем.
Развитие системы необходимо для обеспечения требований законодательства, а также расширения функциональных возможностей Системы, перечень планируемых доработок приведен в отдельном файле «перечень доработок», совокупная оценка трудозатрат на работы по развитию, в соответствии с ТКП ООО «СИГМА» составляет 20 054,9 ч/ч.
Необходимость доработок Системы обусловлена тем, что:
- Параллельно и «с нуля» разрабатывались несколько ключевых систем работы с физическими лицами (биллинг, CRM, мобильный контролер), поэтому многие требования интеграционного взаимодействия и реализации самих бизнес-процессов не имели должной детализации, впоследствии они были дополнены, также сформированы новые требования;
- Развитие в 2024 году не выполняется, имеются накопленные потребности;
- При оценке совокупных объемов внедрения и развития Системы следует учитывать, что значительную часть составляют работы, которые не относятся к разработке функционала (ИБ, интеграции и др.)
В случае отказа от реализации проекта Общество не сможет обеспечить необходимую автоматизацию бизнес-процессов компании, улучшить показатели работы должниками и развиваться в направлении повышения качества обслуживания потребителей</t>
  </si>
  <si>
    <t>•	уточнение и детализация реализованных бизнес-процессов;
•	автоматизация новых бизнес-процессов;
•	доработка для обеспечения интеграционных взаимодействий со смежными системами; 
•	соблюдение требований федерального и регионального законодательства.</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</si>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</sst>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25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16">
          <cell r="D16" t="str">
            <v>нд</v>
          </cell>
          <cell r="E16" t="str">
            <v>850.25.00328</v>
          </cell>
          <cell r="F16" t="str">
            <v>нд</v>
          </cell>
          <cell r="G16" t="str">
            <v>Петербургская сбытовая компания</v>
          </cell>
          <cell r="H16" t="str">
            <v>Развитие системы «Инновационный биллинг «Пальмира»</v>
          </cell>
          <cell r="I16">
            <v>64.576828000000006</v>
          </cell>
          <cell r="J16">
            <v>12.915365600000001</v>
          </cell>
          <cell r="K16" t="str">
            <v>Коммерческое предложение от19.09.2024 № ИСХ-СМ-240919/-10 (КП_развитие_Пальмира_2025-2029.docx) с учётом перерасчёта по письму ЦРБ ПАО "Интер РАО" от 21.08.2024 № ИН/КП/ОД/125 (О_планировании_расходов_по_ГК_Сигма.docx)</v>
          </cell>
          <cell r="L16" t="str">
            <v>ТБР</v>
          </cell>
          <cell r="M16" t="str">
            <v>62.01</v>
          </cell>
          <cell r="N16" t="str">
            <v>Закупка у единственного поставщика</v>
          </cell>
          <cell r="O16" t="str">
            <v>нд</v>
          </cell>
          <cell r="P16" t="str">
            <v>нет</v>
          </cell>
          <cell r="Q16" t="str">
            <v>нд</v>
          </cell>
          <cell r="R16" t="str">
            <v>нд</v>
          </cell>
          <cell r="S16" t="str">
            <v>нд</v>
          </cell>
          <cell r="T16" t="str">
            <v>нд</v>
          </cell>
          <cell r="U16" t="str">
            <v>да</v>
          </cell>
          <cell r="V16"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42">
          <cell r="L42">
            <v>17310.425537785333</v>
          </cell>
          <cell r="X42">
            <v>14425.35461482111</v>
          </cell>
          <cell r="AJ42">
            <v>14425.35461482111</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E16" sqref="E16"/>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3" t="s">
        <v>423</v>
      </c>
      <c r="B1" s="233"/>
      <c r="C1" s="233"/>
      <c r="D1" s="89"/>
      <c r="E1" s="89"/>
      <c r="F1" s="89"/>
    </row>
    <row r="2" spans="1:6" ht="20.25" x14ac:dyDescent="0.25">
      <c r="A2" s="234" t="s">
        <v>407</v>
      </c>
      <c r="B2" s="234"/>
      <c r="C2" s="234"/>
      <c r="D2" s="89"/>
      <c r="E2" s="89"/>
      <c r="F2" s="89"/>
    </row>
    <row r="3" spans="1:6" ht="18.75" x14ac:dyDescent="0.25">
      <c r="A3" s="235"/>
      <c r="B3" s="235"/>
      <c r="C3" s="235"/>
      <c r="D3" s="89"/>
      <c r="E3" s="89"/>
      <c r="F3" s="89"/>
    </row>
    <row r="4" spans="1:6" x14ac:dyDescent="0.25">
      <c r="A4" s="236" t="s">
        <v>433</v>
      </c>
      <c r="B4" s="236"/>
      <c r="C4" s="236"/>
      <c r="D4" s="89"/>
      <c r="E4" s="89"/>
      <c r="F4" s="89"/>
    </row>
    <row r="5" spans="1:6" ht="15.75" x14ac:dyDescent="0.25">
      <c r="A5" s="237" t="s">
        <v>408</v>
      </c>
      <c r="B5" s="237"/>
      <c r="C5" s="237"/>
      <c r="D5" s="89"/>
      <c r="E5" s="89"/>
      <c r="F5" s="89"/>
    </row>
    <row r="6" spans="1:6" ht="15.75" x14ac:dyDescent="0.25">
      <c r="A6" s="239"/>
      <c r="B6" s="239"/>
      <c r="C6" s="239"/>
      <c r="D6" s="89"/>
      <c r="E6" s="89"/>
      <c r="F6" s="89"/>
    </row>
    <row r="7" spans="1:6" ht="15.75" x14ac:dyDescent="0.25">
      <c r="A7" s="241">
        <v>7841322249</v>
      </c>
      <c r="B7" s="241"/>
      <c r="C7" s="241"/>
      <c r="D7" s="89"/>
      <c r="E7" s="89"/>
      <c r="F7" s="89"/>
    </row>
    <row r="8" spans="1:6" ht="15.75" x14ac:dyDescent="0.25">
      <c r="A8" s="239" t="s">
        <v>412</v>
      </c>
      <c r="B8" s="239"/>
      <c r="C8" s="239"/>
      <c r="D8" s="89"/>
      <c r="E8" s="89"/>
      <c r="F8" s="89"/>
    </row>
    <row r="9" spans="1:6" ht="15.75" x14ac:dyDescent="0.25">
      <c r="A9" s="87"/>
      <c r="B9" s="87"/>
      <c r="C9" s="87"/>
      <c r="D9" s="89"/>
      <c r="E9" s="89"/>
      <c r="F9" s="89"/>
    </row>
    <row r="10" spans="1:6" ht="18.75" x14ac:dyDescent="0.25">
      <c r="A10" s="238" t="s">
        <v>413</v>
      </c>
      <c r="B10" s="238"/>
      <c r="C10" s="238"/>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574</v>
      </c>
      <c r="D13" s="89"/>
      <c r="E13" s="89"/>
      <c r="F13" s="89"/>
    </row>
    <row r="14" spans="1:6" ht="31.5" x14ac:dyDescent="0.25">
      <c r="A14" s="84">
        <v>2</v>
      </c>
      <c r="B14" s="85" t="s">
        <v>415</v>
      </c>
      <c r="C14" s="1" t="s">
        <v>571</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0" t="s">
        <v>421</v>
      </c>
      <c r="B20" s="240"/>
      <c r="C20" s="240"/>
      <c r="D20" s="240"/>
      <c r="E20" s="240"/>
      <c r="F20" s="240"/>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253" priority="33">
      <formula>ISBLANK($A$4)</formula>
    </cfRule>
  </conditionalFormatting>
  <conditionalFormatting sqref="A7:C7">
    <cfRule type="expression" dxfId="252" priority="27">
      <formula>ISBLANK($A$7)</formula>
    </cfRule>
  </conditionalFormatting>
  <conditionalFormatting sqref="C13:C15">
    <cfRule type="expression" dxfId="251" priority="26">
      <formula>ISBLANK(C13)</formula>
    </cfRule>
  </conditionalFormatting>
  <conditionalFormatting sqref="C16:C17">
    <cfRule type="expression" dxfId="250"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49" priority="21">
      <formula>CELL("защита",A1)</formula>
    </cfRule>
  </conditionalFormatting>
  <conditionalFormatting sqref="A22:F1048576">
    <cfRule type="expression" dxfId="248"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55"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5" customFormat="1" ht="18.75" customHeight="1"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61" customFormat="1" ht="18.75"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61"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61"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61" customFormat="1" ht="24.75" customHeight="1" x14ac:dyDescent="0.2">
      <c r="A15" s="297" t="s">
        <v>245</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4"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131" ht="85.5" customHeight="1" x14ac:dyDescent="0.25">
      <c r="A17" s="281" t="s">
        <v>96</v>
      </c>
      <c r="B17" s="291" t="s">
        <v>150</v>
      </c>
      <c r="C17" s="292"/>
      <c r="D17" s="269" t="s">
        <v>156</v>
      </c>
      <c r="E17" s="269"/>
      <c r="F17" s="269"/>
      <c r="G17" s="269"/>
      <c r="H17" s="269"/>
      <c r="I17" s="272" t="s">
        <v>151</v>
      </c>
      <c r="J17" s="272" t="s">
        <v>35</v>
      </c>
      <c r="K17" s="291" t="s">
        <v>106</v>
      </c>
      <c r="L17" s="292"/>
      <c r="M17" s="291" t="s">
        <v>104</v>
      </c>
      <c r="N17" s="292"/>
      <c r="O17" s="291" t="s">
        <v>34</v>
      </c>
      <c r="P17" s="292"/>
      <c r="Q17" s="269" t="s">
        <v>33</v>
      </c>
      <c r="R17" s="268" t="s">
        <v>145</v>
      </c>
      <c r="S17" s="268"/>
      <c r="T17" s="268"/>
      <c r="U17" s="268"/>
      <c r="V17" s="268" t="s">
        <v>147</v>
      </c>
      <c r="W17" s="268"/>
      <c r="X17" s="268"/>
      <c r="Y17" s="268"/>
      <c r="Z17" s="272" t="s">
        <v>148</v>
      </c>
      <c r="AA17" s="272" t="s">
        <v>149</v>
      </c>
      <c r="AB17" s="265" t="s">
        <v>31</v>
      </c>
      <c r="AC17" s="266"/>
      <c r="AD17" s="267"/>
      <c r="AE17" s="265" t="s">
        <v>30</v>
      </c>
      <c r="AF17" s="266"/>
      <c r="AG17" s="265" t="s">
        <v>236</v>
      </c>
      <c r="AH17" s="266"/>
      <c r="AI17" s="266"/>
      <c r="AJ17" s="266"/>
      <c r="AK17" s="267"/>
    </row>
    <row r="18" spans="1:131" ht="204.75" customHeight="1" x14ac:dyDescent="0.25">
      <c r="A18" s="282"/>
      <c r="B18" s="293"/>
      <c r="C18" s="294"/>
      <c r="D18" s="272" t="s">
        <v>293</v>
      </c>
      <c r="E18" s="269" t="s">
        <v>294</v>
      </c>
      <c r="F18" s="269"/>
      <c r="G18" s="326" t="s">
        <v>295</v>
      </c>
      <c r="H18" s="327"/>
      <c r="I18" s="284"/>
      <c r="J18" s="284"/>
      <c r="K18" s="293"/>
      <c r="L18" s="294"/>
      <c r="M18" s="293"/>
      <c r="N18" s="294"/>
      <c r="O18" s="293"/>
      <c r="P18" s="294"/>
      <c r="Q18" s="269"/>
      <c r="R18" s="269" t="s">
        <v>278</v>
      </c>
      <c r="S18" s="269"/>
      <c r="T18" s="326" t="s">
        <v>296</v>
      </c>
      <c r="U18" s="327"/>
      <c r="V18" s="268" t="s">
        <v>146</v>
      </c>
      <c r="W18" s="268"/>
      <c r="X18" s="265" t="s">
        <v>297</v>
      </c>
      <c r="Y18" s="267"/>
      <c r="Z18" s="273"/>
      <c r="AA18" s="284"/>
      <c r="AB18" s="98" t="s">
        <v>272</v>
      </c>
      <c r="AC18" s="98" t="s">
        <v>273</v>
      </c>
      <c r="AD18" s="99" t="s">
        <v>88</v>
      </c>
      <c r="AE18" s="99" t="s">
        <v>29</v>
      </c>
      <c r="AF18" s="99" t="s">
        <v>28</v>
      </c>
      <c r="AG18" s="272" t="s">
        <v>283</v>
      </c>
      <c r="AH18" s="268" t="s">
        <v>276</v>
      </c>
      <c r="AI18" s="268"/>
      <c r="AJ18" s="269" t="s">
        <v>277</v>
      </c>
      <c r="AK18" s="269"/>
    </row>
    <row r="19" spans="1:131" ht="51.75" customHeight="1" x14ac:dyDescent="0.25">
      <c r="A19" s="283"/>
      <c r="B19" s="99" t="s">
        <v>274</v>
      </c>
      <c r="C19" s="99" t="s">
        <v>275</v>
      </c>
      <c r="D19" s="273"/>
      <c r="E19" s="99" t="s">
        <v>274</v>
      </c>
      <c r="F19" s="99" t="s">
        <v>275</v>
      </c>
      <c r="G19" s="108" t="s">
        <v>217</v>
      </c>
      <c r="H19" s="109" t="s">
        <v>187</v>
      </c>
      <c r="I19" s="273"/>
      <c r="J19" s="273"/>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3"/>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17" priority="1">
      <formula>CELL("защита",A1)</formula>
    </cfRule>
  </conditionalFormatting>
  <conditionalFormatting sqref="A21:AK1048576">
    <cfRule type="expression" dxfId="21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0"/>
      <c r="B1" s="250"/>
      <c r="C1" s="250"/>
      <c r="D1" s="250"/>
      <c r="E1" s="250"/>
      <c r="F1" s="250"/>
      <c r="G1" s="250"/>
      <c r="H1" s="250"/>
      <c r="I1" s="250"/>
      <c r="J1" s="250"/>
      <c r="K1" s="250"/>
      <c r="L1" s="250"/>
      <c r="M1" s="250"/>
      <c r="N1" s="250"/>
      <c r="O1" s="250"/>
    </row>
    <row r="2" spans="1:26" s="55" customFormat="1" ht="20.25" x14ac:dyDescent="0.2">
      <c r="A2" s="234" t="s">
        <v>0</v>
      </c>
      <c r="B2" s="234"/>
      <c r="C2" s="234"/>
      <c r="D2" s="234"/>
      <c r="E2" s="234"/>
      <c r="F2" s="234"/>
      <c r="G2" s="234"/>
      <c r="H2" s="234"/>
      <c r="I2" s="234"/>
      <c r="J2" s="234"/>
      <c r="K2" s="234"/>
      <c r="L2" s="234"/>
      <c r="M2" s="234"/>
      <c r="N2" s="234"/>
      <c r="O2" s="234"/>
      <c r="P2" s="51"/>
      <c r="Q2" s="51"/>
      <c r="R2" s="51"/>
      <c r="S2" s="51"/>
      <c r="T2" s="51"/>
      <c r="U2" s="51"/>
      <c r="V2" s="51"/>
      <c r="W2" s="51"/>
      <c r="X2" s="51"/>
      <c r="Y2" s="51"/>
      <c r="Z2" s="51"/>
    </row>
    <row r="3" spans="1:26" s="55" customFormat="1" ht="18.75" x14ac:dyDescent="0.2">
      <c r="A3" s="264"/>
      <c r="B3" s="264"/>
      <c r="C3" s="264"/>
      <c r="D3" s="264"/>
      <c r="E3" s="264"/>
      <c r="F3" s="264"/>
      <c r="G3" s="264"/>
      <c r="H3" s="264"/>
      <c r="I3" s="264"/>
      <c r="J3" s="264"/>
      <c r="K3" s="264"/>
      <c r="L3" s="264"/>
      <c r="M3" s="264"/>
      <c r="N3" s="264"/>
      <c r="O3" s="264"/>
      <c r="P3" s="51"/>
      <c r="Q3" s="51"/>
      <c r="R3" s="51"/>
      <c r="S3" s="51"/>
      <c r="T3" s="51"/>
      <c r="U3" s="51"/>
      <c r="V3" s="51"/>
      <c r="W3" s="51"/>
      <c r="X3" s="51"/>
      <c r="Y3" s="51"/>
      <c r="Z3" s="51"/>
    </row>
    <row r="4" spans="1:26" s="55" customFormat="1" ht="18.75" x14ac:dyDescent="0.2">
      <c r="A4" s="252" t="str">
        <f>IF(ISBLANK('[2]1'!A4:C4),CONCATENATE("На вкладке 1 этого файла заполните показатель"," '",'[2]1'!A5:C5,"' "),'[2]1'!A4:C4)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c r="Y4" s="51"/>
      <c r="Z4" s="51"/>
    </row>
    <row r="5" spans="1:26"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c r="Y5" s="51"/>
      <c r="Z5" s="51"/>
    </row>
    <row r="6" spans="1:26" s="55" customFormat="1" ht="18.75" x14ac:dyDescent="0.2">
      <c r="A6" s="264"/>
      <c r="B6" s="264"/>
      <c r="C6" s="264"/>
      <c r="D6" s="264"/>
      <c r="E6" s="264"/>
      <c r="F6" s="264"/>
      <c r="G6" s="264"/>
      <c r="H6" s="264"/>
      <c r="I6" s="264"/>
      <c r="J6" s="264"/>
      <c r="K6" s="264"/>
      <c r="L6" s="264"/>
      <c r="M6" s="264"/>
      <c r="N6" s="264"/>
      <c r="O6" s="264"/>
      <c r="P6" s="51"/>
      <c r="Q6" s="51"/>
      <c r="R6" s="51"/>
      <c r="S6" s="51"/>
      <c r="T6" s="51"/>
      <c r="U6" s="51"/>
      <c r="V6" s="51"/>
      <c r="W6" s="51"/>
      <c r="X6" s="51"/>
      <c r="Y6" s="51"/>
      <c r="Z6" s="51"/>
    </row>
    <row r="7" spans="1:26" s="55" customFormat="1" ht="18.75" x14ac:dyDescent="0.2">
      <c r="A7" s="252" t="str">
        <f>'2'!A7:C7</f>
        <v>P_15.01.10017</v>
      </c>
      <c r="B7" s="252"/>
      <c r="C7" s="252"/>
      <c r="D7" s="252"/>
      <c r="E7" s="252"/>
      <c r="F7" s="252"/>
      <c r="G7" s="252"/>
      <c r="H7" s="252"/>
      <c r="I7" s="252"/>
      <c r="J7" s="252"/>
      <c r="K7" s="252"/>
      <c r="L7" s="252"/>
      <c r="M7" s="252"/>
      <c r="N7" s="252"/>
      <c r="O7" s="252"/>
      <c r="P7" s="51"/>
      <c r="Q7" s="51"/>
      <c r="R7" s="51"/>
      <c r="S7" s="51"/>
      <c r="T7" s="51"/>
      <c r="U7" s="51"/>
      <c r="V7" s="51"/>
      <c r="W7" s="51"/>
      <c r="X7" s="51"/>
      <c r="Y7" s="51"/>
      <c r="Z7" s="51"/>
    </row>
    <row r="8" spans="1:26"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c r="Y8" s="51"/>
      <c r="Z8" s="51"/>
    </row>
    <row r="9" spans="1:26"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c r="Y9" s="59"/>
      <c r="Z9" s="59"/>
    </row>
    <row r="10" spans="1:26" s="61" customFormat="1" ht="18.75" x14ac:dyDescent="0.2">
      <c r="A10" s="252" t="str">
        <f>'2'!A10:C10</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c r="Y10" s="52"/>
      <c r="Z10" s="52"/>
    </row>
    <row r="11" spans="1:26"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c r="Y11" s="53"/>
      <c r="Z11" s="53"/>
    </row>
    <row r="12" spans="1:26"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c r="Y12" s="53"/>
      <c r="Z12" s="53"/>
    </row>
    <row r="13" spans="1:26" s="61" customFormat="1" ht="18.75" customHeight="1" x14ac:dyDescent="0.2">
      <c r="A13" s="321" t="str">
        <f>'2'!A13:C13</f>
        <v>Год, в котором предоставляется информация: 2025 год</v>
      </c>
      <c r="B13" s="321"/>
      <c r="C13" s="321"/>
      <c r="D13" s="321"/>
      <c r="E13" s="321"/>
      <c r="F13" s="321"/>
      <c r="G13" s="321"/>
      <c r="H13" s="321"/>
      <c r="I13" s="321"/>
      <c r="J13" s="321"/>
      <c r="K13" s="321"/>
      <c r="L13" s="321"/>
      <c r="M13" s="321"/>
      <c r="N13" s="321"/>
      <c r="O13" s="321"/>
      <c r="P13" s="62"/>
      <c r="Q13" s="62"/>
      <c r="R13" s="62"/>
      <c r="S13" s="62"/>
      <c r="T13" s="62"/>
      <c r="U13" s="62"/>
      <c r="V13" s="62"/>
      <c r="W13" s="62"/>
    </row>
    <row r="14" spans="1:26" s="61" customFormat="1" ht="18.75" customHeight="1" x14ac:dyDescent="0.2">
      <c r="A14" s="251"/>
      <c r="B14" s="251"/>
      <c r="C14" s="251"/>
      <c r="D14" s="251"/>
      <c r="E14" s="251"/>
      <c r="F14" s="251"/>
      <c r="G14" s="251"/>
      <c r="H14" s="251"/>
      <c r="I14" s="251"/>
      <c r="J14" s="251"/>
      <c r="K14" s="251"/>
      <c r="L14" s="251"/>
      <c r="M14" s="251"/>
      <c r="N14" s="251"/>
      <c r="O14" s="251"/>
      <c r="P14" s="62"/>
      <c r="Q14" s="62"/>
      <c r="R14" s="62"/>
      <c r="S14" s="62"/>
      <c r="T14" s="62"/>
      <c r="U14" s="62"/>
      <c r="V14" s="62"/>
      <c r="W14" s="62"/>
    </row>
    <row r="15" spans="1:26" s="61" customFormat="1" ht="18.75" customHeight="1" x14ac:dyDescent="0.2">
      <c r="A15" s="249" t="s">
        <v>443</v>
      </c>
      <c r="B15" s="249"/>
      <c r="C15" s="249"/>
      <c r="D15" s="249"/>
      <c r="E15" s="249"/>
      <c r="F15" s="249"/>
      <c r="G15" s="249"/>
      <c r="H15" s="249"/>
      <c r="I15" s="249"/>
      <c r="J15" s="249"/>
      <c r="K15" s="249"/>
      <c r="L15" s="249"/>
      <c r="M15" s="249"/>
      <c r="N15" s="249"/>
      <c r="O15" s="249"/>
      <c r="P15" s="62"/>
      <c r="Q15" s="62"/>
      <c r="R15" s="62"/>
      <c r="S15" s="62"/>
      <c r="T15" s="62"/>
      <c r="U15" s="62"/>
      <c r="V15" s="62"/>
      <c r="W15" s="62"/>
    </row>
    <row r="16" spans="1:26" s="61" customFormat="1" ht="22.5" customHeight="1" x14ac:dyDescent="0.2">
      <c r="A16" s="329"/>
      <c r="B16" s="329"/>
      <c r="C16" s="329"/>
      <c r="D16" s="329"/>
      <c r="E16" s="329"/>
      <c r="F16" s="329"/>
      <c r="G16" s="329"/>
      <c r="H16" s="329"/>
      <c r="I16" s="329"/>
      <c r="J16" s="329"/>
      <c r="K16" s="329"/>
      <c r="L16" s="329"/>
      <c r="M16" s="329"/>
      <c r="N16" s="329"/>
      <c r="O16" s="329"/>
      <c r="P16" s="63"/>
      <c r="Q16" s="63"/>
      <c r="R16" s="63"/>
      <c r="S16" s="63"/>
      <c r="T16" s="63"/>
      <c r="U16" s="63"/>
      <c r="V16" s="63"/>
      <c r="W16" s="63"/>
      <c r="X16" s="63"/>
      <c r="Y16" s="63"/>
      <c r="Z16" s="63"/>
    </row>
    <row r="17" spans="1:26" s="61" customFormat="1" ht="78" customHeight="1" x14ac:dyDescent="0.2">
      <c r="A17" s="254" t="s">
        <v>96</v>
      </c>
      <c r="B17" s="254" t="s">
        <v>444</v>
      </c>
      <c r="C17" s="254" t="s">
        <v>445</v>
      </c>
      <c r="D17" s="254" t="s">
        <v>446</v>
      </c>
      <c r="E17" s="330" t="s">
        <v>447</v>
      </c>
      <c r="F17" s="331"/>
      <c r="G17" s="331"/>
      <c r="H17" s="331"/>
      <c r="I17" s="332"/>
      <c r="J17" s="333" t="s">
        <v>448</v>
      </c>
      <c r="K17" s="333"/>
      <c r="L17" s="333"/>
      <c r="M17" s="333"/>
      <c r="N17" s="333"/>
      <c r="O17" s="333"/>
      <c r="P17" s="62"/>
      <c r="Q17" s="62"/>
      <c r="R17" s="62"/>
      <c r="S17" s="62"/>
      <c r="T17" s="62"/>
      <c r="U17" s="62"/>
      <c r="V17" s="62"/>
      <c r="W17" s="62"/>
    </row>
    <row r="18" spans="1:26" s="61" customFormat="1" ht="107.25" customHeight="1" x14ac:dyDescent="0.2">
      <c r="A18" s="254"/>
      <c r="B18" s="254"/>
      <c r="C18" s="254"/>
      <c r="D18" s="254"/>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5" priority="1">
      <formula>CELL("защита",A1)</formula>
    </cfRule>
  </conditionalFormatting>
  <conditionalFormatting sqref="A20:O1048576">
    <cfRule type="expression" dxfId="21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G49" sqref="G49"/>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5"/>
      <c r="B1" s="345"/>
      <c r="C1" s="345"/>
      <c r="D1" s="345"/>
      <c r="E1" s="345"/>
      <c r="F1" s="345"/>
      <c r="G1" s="345"/>
      <c r="H1" s="345"/>
      <c r="I1" s="345"/>
      <c r="J1" s="345"/>
    </row>
    <row r="2" spans="1:10" x14ac:dyDescent="0.2">
      <c r="A2" s="350" t="s">
        <v>0</v>
      </c>
      <c r="B2" s="350"/>
      <c r="C2" s="350"/>
      <c r="D2" s="350"/>
      <c r="E2" s="350"/>
      <c r="F2" s="350"/>
      <c r="G2" s="350"/>
      <c r="H2" s="350"/>
      <c r="I2" s="350"/>
      <c r="J2" s="350"/>
    </row>
    <row r="3" spans="1:10" x14ac:dyDescent="0.2">
      <c r="A3" s="346"/>
      <c r="B3" s="346"/>
      <c r="C3" s="346"/>
      <c r="D3" s="346"/>
      <c r="E3" s="346"/>
      <c r="F3" s="346"/>
      <c r="G3" s="346"/>
      <c r="H3" s="346"/>
      <c r="I3" s="346"/>
      <c r="J3" s="346"/>
    </row>
    <row r="4" spans="1:10" x14ac:dyDescent="0.2">
      <c r="A4" s="351" t="str">
        <f>IF(ISBLANK('1'!A4:C4),CONCATENATE("На вкладке 1 этого файла заполните показатель"," '",'1'!A5:C5,"' "),'1'!A4:C4)</f>
        <v>Акционерное общество "Петербургская сбытовая компания"</v>
      </c>
      <c r="B4" s="351"/>
      <c r="C4" s="351"/>
      <c r="D4" s="351"/>
      <c r="E4" s="351"/>
      <c r="F4" s="351"/>
      <c r="G4" s="351"/>
      <c r="H4" s="351"/>
      <c r="I4" s="351"/>
      <c r="J4" s="351"/>
    </row>
    <row r="5" spans="1:10" x14ac:dyDescent="0.2">
      <c r="A5" s="346" t="s">
        <v>408</v>
      </c>
      <c r="B5" s="346"/>
      <c r="C5" s="346"/>
      <c r="D5" s="346"/>
      <c r="E5" s="346"/>
      <c r="F5" s="346"/>
      <c r="G5" s="346"/>
      <c r="H5" s="346"/>
      <c r="I5" s="346"/>
      <c r="J5" s="346"/>
    </row>
    <row r="6" spans="1:10" x14ac:dyDescent="0.2">
      <c r="A6" s="346"/>
      <c r="B6" s="346"/>
      <c r="C6" s="346"/>
      <c r="D6" s="346"/>
      <c r="E6" s="346"/>
      <c r="F6" s="346"/>
      <c r="G6" s="346"/>
      <c r="H6" s="346"/>
      <c r="I6" s="346"/>
      <c r="J6" s="346"/>
    </row>
    <row r="7" spans="1:10" x14ac:dyDescent="0.2">
      <c r="A7" s="351" t="str">
        <f>IF(ISBLANK('1'!C13),CONCATENATE("В разделе 1 формы заполните показатель"," '",'1'!B13,"' "),'1'!C13)</f>
        <v>P_15.01.10017</v>
      </c>
      <c r="B7" s="351"/>
      <c r="C7" s="351"/>
      <c r="D7" s="351"/>
      <c r="E7" s="351"/>
      <c r="F7" s="351"/>
      <c r="G7" s="351"/>
      <c r="H7" s="351"/>
      <c r="I7" s="351"/>
      <c r="J7" s="351"/>
    </row>
    <row r="8" spans="1:10" x14ac:dyDescent="0.2">
      <c r="A8" s="346" t="s">
        <v>409</v>
      </c>
      <c r="B8" s="346"/>
      <c r="C8" s="346"/>
      <c r="D8" s="346"/>
      <c r="E8" s="346"/>
      <c r="F8" s="346"/>
      <c r="G8" s="346"/>
      <c r="H8" s="346"/>
      <c r="I8" s="346"/>
      <c r="J8" s="346"/>
    </row>
    <row r="9" spans="1:10" x14ac:dyDescent="0.2">
      <c r="A9" s="348"/>
      <c r="B9" s="348"/>
      <c r="C9" s="348"/>
      <c r="D9" s="348"/>
      <c r="E9" s="348"/>
      <c r="F9" s="348"/>
      <c r="G9" s="348"/>
      <c r="H9" s="348"/>
      <c r="I9" s="348"/>
      <c r="J9" s="348"/>
    </row>
    <row r="10" spans="1:10" x14ac:dyDescent="0.2">
      <c r="A10" s="351" t="str">
        <f>IF(ISBLANK('1'!C14),CONCATENATE("В разделе 1 формы заполните показатель"," '",'1'!B14,"' "),'1'!C14)</f>
        <v>Развитие системы "Инновационный биллинг "Пальмира", 1 шт. НМА</v>
      </c>
      <c r="B10" s="351"/>
      <c r="C10" s="351"/>
      <c r="D10" s="351"/>
      <c r="E10" s="351"/>
      <c r="F10" s="351"/>
      <c r="G10" s="351"/>
      <c r="H10" s="351"/>
      <c r="I10" s="351"/>
      <c r="J10" s="351"/>
    </row>
    <row r="11" spans="1:10" x14ac:dyDescent="0.2">
      <c r="A11" s="346" t="s">
        <v>410</v>
      </c>
      <c r="B11" s="346"/>
      <c r="C11" s="346"/>
      <c r="D11" s="346"/>
      <c r="E11" s="346"/>
      <c r="F11" s="346"/>
      <c r="G11" s="346"/>
      <c r="H11" s="346"/>
      <c r="I11" s="346"/>
      <c r="J11" s="346"/>
    </row>
    <row r="12" spans="1:10" x14ac:dyDescent="0.2">
      <c r="A12" s="346"/>
      <c r="B12" s="346"/>
      <c r="C12" s="346"/>
      <c r="D12" s="346"/>
      <c r="E12" s="346"/>
      <c r="F12" s="346"/>
      <c r="G12" s="346"/>
      <c r="H12" s="346"/>
      <c r="I12" s="346"/>
      <c r="J12" s="346"/>
    </row>
    <row r="13" spans="1:10" x14ac:dyDescent="0.2">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row>
    <row r="14" spans="1:10" ht="15.75" customHeight="1" x14ac:dyDescent="0.2">
      <c r="A14" s="345"/>
      <c r="B14" s="345"/>
      <c r="C14" s="345"/>
      <c r="D14" s="345"/>
      <c r="E14" s="345"/>
      <c r="F14" s="345"/>
      <c r="G14" s="345"/>
      <c r="H14" s="345"/>
      <c r="I14" s="345"/>
      <c r="J14" s="345"/>
    </row>
    <row r="15" spans="1:10" x14ac:dyDescent="0.2">
      <c r="A15" s="349" t="s">
        <v>246</v>
      </c>
      <c r="B15" s="349"/>
      <c r="C15" s="349"/>
      <c r="D15" s="349"/>
      <c r="E15" s="349"/>
      <c r="F15" s="349"/>
      <c r="G15" s="349"/>
      <c r="H15" s="349"/>
      <c r="I15" s="349"/>
      <c r="J15" s="349"/>
    </row>
    <row r="16" spans="1:10" x14ac:dyDescent="0.2">
      <c r="A16" s="347"/>
      <c r="B16" s="347"/>
      <c r="C16" s="347"/>
      <c r="D16" s="347"/>
      <c r="E16" s="347"/>
      <c r="F16" s="347"/>
      <c r="G16" s="347"/>
      <c r="H16" s="347"/>
      <c r="I16" s="347"/>
      <c r="J16" s="347"/>
    </row>
    <row r="17" spans="1:10" ht="28.5" customHeight="1" x14ac:dyDescent="0.2">
      <c r="A17" s="334" t="s">
        <v>96</v>
      </c>
      <c r="B17" s="335" t="s">
        <v>214</v>
      </c>
      <c r="C17" s="341" t="s">
        <v>77</v>
      </c>
      <c r="D17" s="341"/>
      <c r="E17" s="341"/>
      <c r="F17" s="341"/>
      <c r="G17" s="336" t="s">
        <v>331</v>
      </c>
      <c r="H17" s="338" t="s">
        <v>332</v>
      </c>
      <c r="I17" s="335" t="s">
        <v>65</v>
      </c>
      <c r="J17" s="337" t="s">
        <v>78</v>
      </c>
    </row>
    <row r="18" spans="1:10" ht="58.5" customHeight="1" x14ac:dyDescent="0.2">
      <c r="A18" s="334"/>
      <c r="B18" s="335"/>
      <c r="C18" s="342" t="s">
        <v>298</v>
      </c>
      <c r="D18" s="342"/>
      <c r="E18" s="343" t="s">
        <v>556</v>
      </c>
      <c r="F18" s="344"/>
      <c r="G18" s="336"/>
      <c r="H18" s="339"/>
      <c r="I18" s="335"/>
      <c r="J18" s="337"/>
    </row>
    <row r="19" spans="1:10" ht="63.75" customHeight="1" x14ac:dyDescent="0.2">
      <c r="A19" s="334"/>
      <c r="B19" s="335"/>
      <c r="C19" s="163" t="s">
        <v>299</v>
      </c>
      <c r="D19" s="163" t="s">
        <v>300</v>
      </c>
      <c r="E19" s="163" t="s">
        <v>299</v>
      </c>
      <c r="F19" s="163" t="s">
        <v>300</v>
      </c>
      <c r="G19" s="336"/>
      <c r="H19" s="340"/>
      <c r="I19" s="335"/>
      <c r="J19" s="33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45931</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213" priority="5">
      <formula>CELL("защита",A1)</formula>
    </cfRule>
  </conditionalFormatting>
  <conditionalFormatting sqref="C21:J54">
    <cfRule type="expression" dxfId="212" priority="4">
      <formula>ISBLANK(C21)</formula>
    </cfRule>
  </conditionalFormatting>
  <conditionalFormatting sqref="C21:J54">
    <cfRule type="expression" dxfId="211"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30" sqref="O30"/>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53"/>
      <c r="B1" s="353"/>
      <c r="C1" s="353"/>
      <c r="D1" s="353"/>
      <c r="E1" s="353"/>
      <c r="F1" s="353"/>
      <c r="G1" s="353"/>
      <c r="H1" s="353"/>
      <c r="I1" s="353"/>
      <c r="J1" s="353"/>
      <c r="K1" s="353"/>
      <c r="L1" s="353"/>
      <c r="M1" s="223"/>
      <c r="N1" s="223"/>
      <c r="O1" s="223"/>
      <c r="P1" s="223"/>
      <c r="Q1" s="223"/>
      <c r="R1" s="223"/>
      <c r="S1" s="223"/>
      <c r="T1" s="223"/>
      <c r="U1" s="223"/>
      <c r="V1" s="223"/>
      <c r="W1" s="223"/>
      <c r="X1" s="223"/>
      <c r="Y1" s="181"/>
      <c r="Z1" s="181"/>
      <c r="AA1" s="181"/>
      <c r="AB1" s="181"/>
      <c r="AC1" s="181"/>
      <c r="AD1" s="181"/>
      <c r="AE1" s="181"/>
    </row>
    <row r="2" spans="1:31" x14ac:dyDescent="0.2">
      <c r="A2" s="354" t="s">
        <v>0</v>
      </c>
      <c r="B2" s="354"/>
      <c r="C2" s="354"/>
      <c r="D2" s="354"/>
      <c r="E2" s="354"/>
      <c r="F2" s="354"/>
      <c r="G2" s="354"/>
      <c r="H2" s="354"/>
      <c r="I2" s="354"/>
      <c r="J2" s="354"/>
      <c r="K2" s="354"/>
      <c r="L2" s="354"/>
      <c r="M2" s="224"/>
      <c r="N2" s="224"/>
      <c r="O2" s="224"/>
      <c r="P2" s="224"/>
      <c r="Q2" s="224"/>
      <c r="R2" s="224"/>
      <c r="S2" s="224"/>
      <c r="T2" s="224"/>
      <c r="U2" s="224"/>
      <c r="V2" s="224"/>
      <c r="W2" s="224"/>
      <c r="X2" s="224"/>
      <c r="Y2" s="183"/>
      <c r="Z2" s="183"/>
      <c r="AA2" s="183"/>
      <c r="AB2" s="183"/>
      <c r="AC2" s="183"/>
      <c r="AD2" s="183"/>
      <c r="AE2" s="183"/>
    </row>
    <row r="3" spans="1:31" x14ac:dyDescent="0.2">
      <c r="A3" s="352"/>
      <c r="B3" s="352"/>
      <c r="C3" s="352"/>
      <c r="D3" s="352"/>
      <c r="E3" s="352"/>
      <c r="F3" s="352"/>
      <c r="G3" s="352"/>
      <c r="H3" s="352"/>
      <c r="I3" s="352"/>
      <c r="J3" s="352"/>
      <c r="K3" s="352"/>
      <c r="L3" s="352"/>
      <c r="M3" s="222"/>
      <c r="N3" s="222"/>
      <c r="O3" s="222"/>
      <c r="P3" s="222"/>
      <c r="Q3" s="222"/>
      <c r="R3" s="222"/>
      <c r="S3" s="222"/>
      <c r="T3" s="222"/>
      <c r="U3" s="222"/>
      <c r="V3" s="222"/>
      <c r="W3" s="222"/>
      <c r="X3" s="222"/>
      <c r="Y3" s="184"/>
      <c r="Z3" s="184"/>
      <c r="AA3" s="184"/>
      <c r="AB3" s="184"/>
      <c r="AC3" s="184"/>
      <c r="AD3" s="184"/>
      <c r="AE3" s="184"/>
    </row>
    <row r="4" spans="1:31" x14ac:dyDescent="0.2">
      <c r="A4" s="355" t="str">
        <f>'2'!A4:C4</f>
        <v>Акционерное общество "Петербургская сбытовая компания"</v>
      </c>
      <c r="B4" s="355"/>
      <c r="C4" s="355"/>
      <c r="D4" s="355"/>
      <c r="E4" s="355"/>
      <c r="F4" s="355"/>
      <c r="G4" s="355"/>
      <c r="H4" s="355"/>
      <c r="I4" s="355"/>
      <c r="J4" s="355"/>
      <c r="K4" s="355"/>
      <c r="L4" s="355"/>
      <c r="M4" s="221"/>
      <c r="N4" s="221"/>
      <c r="O4" s="221"/>
      <c r="P4" s="221"/>
      <c r="Q4" s="221"/>
      <c r="R4" s="221"/>
      <c r="S4" s="221"/>
      <c r="T4" s="221"/>
      <c r="U4" s="221"/>
      <c r="V4" s="221"/>
      <c r="W4" s="221"/>
      <c r="X4" s="221"/>
      <c r="Y4" s="184"/>
      <c r="Z4" s="184"/>
      <c r="AA4" s="184"/>
      <c r="AB4" s="184"/>
      <c r="AC4" s="184"/>
      <c r="AD4" s="184"/>
      <c r="AE4" s="184"/>
    </row>
    <row r="5" spans="1:31" x14ac:dyDescent="0.2">
      <c r="A5" s="356" t="s">
        <v>408</v>
      </c>
      <c r="B5" s="356"/>
      <c r="C5" s="356"/>
      <c r="D5" s="356"/>
      <c r="E5" s="356"/>
      <c r="F5" s="356"/>
      <c r="G5" s="356"/>
      <c r="H5" s="356"/>
      <c r="I5" s="356"/>
      <c r="J5" s="356"/>
      <c r="K5" s="356"/>
      <c r="L5" s="356"/>
      <c r="M5" s="221"/>
      <c r="N5" s="221"/>
      <c r="O5" s="221"/>
      <c r="P5" s="221"/>
      <c r="Q5" s="221"/>
      <c r="R5" s="221"/>
      <c r="S5" s="221"/>
      <c r="T5" s="221"/>
      <c r="U5" s="221"/>
      <c r="V5" s="221"/>
      <c r="W5" s="221"/>
      <c r="X5" s="221"/>
      <c r="Y5" s="184"/>
      <c r="Z5" s="184"/>
      <c r="AA5" s="184"/>
      <c r="AB5" s="184"/>
      <c r="AC5" s="184"/>
      <c r="AD5" s="184"/>
      <c r="AE5" s="184"/>
    </row>
    <row r="6" spans="1:31" x14ac:dyDescent="0.2">
      <c r="A6" s="352"/>
      <c r="B6" s="352"/>
      <c r="C6" s="352"/>
      <c r="D6" s="352"/>
      <c r="E6" s="352"/>
      <c r="F6" s="352"/>
      <c r="G6" s="352"/>
      <c r="H6" s="352"/>
      <c r="I6" s="352"/>
      <c r="J6" s="352"/>
      <c r="K6" s="352"/>
      <c r="L6" s="352"/>
      <c r="M6" s="222"/>
      <c r="N6" s="222"/>
      <c r="O6" s="222"/>
      <c r="P6" s="222"/>
      <c r="Q6" s="222"/>
      <c r="R6" s="222"/>
      <c r="S6" s="222"/>
      <c r="T6" s="222"/>
      <c r="U6" s="222"/>
      <c r="V6" s="222"/>
      <c r="W6" s="222"/>
      <c r="X6" s="222"/>
      <c r="Y6" s="184"/>
      <c r="Z6" s="184"/>
      <c r="AA6" s="184"/>
      <c r="AB6" s="184"/>
      <c r="AC6" s="184"/>
      <c r="AD6" s="184"/>
      <c r="AE6" s="184"/>
    </row>
    <row r="7" spans="1:31" x14ac:dyDescent="0.2">
      <c r="A7" s="355" t="str">
        <f>'2'!A7:C7</f>
        <v>P_15.01.10017</v>
      </c>
      <c r="B7" s="355"/>
      <c r="C7" s="355"/>
      <c r="D7" s="355"/>
      <c r="E7" s="355"/>
      <c r="F7" s="355"/>
      <c r="G7" s="355"/>
      <c r="H7" s="355"/>
      <c r="I7" s="355"/>
      <c r="J7" s="355"/>
      <c r="K7" s="355"/>
      <c r="L7" s="355"/>
      <c r="M7" s="221"/>
      <c r="N7" s="221"/>
      <c r="O7" s="221"/>
      <c r="P7" s="221"/>
      <c r="Q7" s="221"/>
      <c r="R7" s="221"/>
      <c r="S7" s="221"/>
      <c r="T7" s="221"/>
      <c r="U7" s="221"/>
      <c r="V7" s="221"/>
      <c r="W7" s="221"/>
      <c r="X7" s="221"/>
      <c r="Y7" s="184"/>
      <c r="Z7" s="184"/>
      <c r="AA7" s="184"/>
      <c r="AB7" s="184"/>
      <c r="AC7" s="184"/>
      <c r="AD7" s="184"/>
      <c r="AE7" s="184"/>
    </row>
    <row r="8" spans="1:31" x14ac:dyDescent="0.2">
      <c r="A8" s="356" t="s">
        <v>409</v>
      </c>
      <c r="B8" s="356"/>
      <c r="C8" s="356"/>
      <c r="D8" s="356"/>
      <c r="E8" s="356"/>
      <c r="F8" s="356"/>
      <c r="G8" s="356"/>
      <c r="H8" s="356"/>
      <c r="I8" s="356"/>
      <c r="J8" s="356"/>
      <c r="K8" s="356"/>
      <c r="L8" s="356"/>
      <c r="M8" s="221"/>
      <c r="N8" s="221"/>
      <c r="O8" s="221"/>
      <c r="P8" s="221"/>
      <c r="Q8" s="221"/>
      <c r="R8" s="221"/>
      <c r="S8" s="221"/>
      <c r="T8" s="221"/>
      <c r="U8" s="221"/>
      <c r="V8" s="221"/>
      <c r="W8" s="221"/>
      <c r="X8" s="221"/>
      <c r="Y8" s="184"/>
      <c r="Z8" s="184"/>
      <c r="AA8" s="184"/>
      <c r="AB8" s="184"/>
      <c r="AC8" s="184"/>
      <c r="AD8" s="184"/>
      <c r="AE8" s="184"/>
    </row>
    <row r="9" spans="1:31" x14ac:dyDescent="0.2">
      <c r="A9" s="348"/>
      <c r="B9" s="348"/>
      <c r="C9" s="348"/>
      <c r="D9" s="348"/>
      <c r="E9" s="348"/>
      <c r="F9" s="348"/>
      <c r="G9" s="348"/>
      <c r="H9" s="348"/>
      <c r="I9" s="348"/>
      <c r="J9" s="348"/>
      <c r="K9" s="348"/>
      <c r="L9" s="348"/>
      <c r="M9" s="221"/>
      <c r="N9" s="221"/>
      <c r="O9" s="221"/>
      <c r="P9" s="221"/>
      <c r="Q9" s="221"/>
      <c r="R9" s="221"/>
      <c r="S9" s="221"/>
      <c r="T9" s="221"/>
      <c r="U9" s="221"/>
      <c r="V9" s="221"/>
      <c r="W9" s="221"/>
      <c r="X9" s="221"/>
      <c r="Y9" s="184"/>
      <c r="Z9" s="184"/>
      <c r="AA9" s="184"/>
      <c r="AB9" s="184"/>
      <c r="AC9" s="184"/>
      <c r="AD9" s="184"/>
      <c r="AE9" s="184"/>
    </row>
    <row r="10" spans="1:31" x14ac:dyDescent="0.2">
      <c r="A10" s="355" t="str">
        <f>'2'!A10:C10</f>
        <v>Развитие системы "Инновационный биллинг "Пальмира", 1 шт. НМА</v>
      </c>
      <c r="B10" s="355"/>
      <c r="C10" s="355"/>
      <c r="D10" s="355"/>
      <c r="E10" s="355"/>
      <c r="F10" s="355"/>
      <c r="G10" s="355"/>
      <c r="H10" s="355"/>
      <c r="I10" s="355"/>
      <c r="J10" s="355"/>
      <c r="K10" s="355"/>
      <c r="L10" s="355"/>
      <c r="M10" s="221"/>
      <c r="N10" s="221"/>
      <c r="O10" s="221"/>
      <c r="P10" s="221"/>
      <c r="Q10" s="221"/>
      <c r="R10" s="221"/>
      <c r="S10" s="221"/>
      <c r="T10" s="221"/>
      <c r="U10" s="221"/>
      <c r="V10" s="221"/>
      <c r="W10" s="221"/>
      <c r="X10" s="221"/>
      <c r="Y10" s="184"/>
      <c r="Z10" s="184"/>
      <c r="AA10" s="184"/>
      <c r="AB10" s="184"/>
      <c r="AC10" s="184"/>
      <c r="AD10" s="184"/>
      <c r="AE10" s="184"/>
    </row>
    <row r="11" spans="1:31" x14ac:dyDescent="0.2">
      <c r="A11" s="356" t="s">
        <v>410</v>
      </c>
      <c r="B11" s="356"/>
      <c r="C11" s="356"/>
      <c r="D11" s="356"/>
      <c r="E11" s="356"/>
      <c r="F11" s="356"/>
      <c r="G11" s="356"/>
      <c r="H11" s="356"/>
      <c r="I11" s="356"/>
      <c r="J11" s="356"/>
      <c r="K11" s="356"/>
      <c r="L11" s="356"/>
      <c r="M11" s="221"/>
      <c r="N11" s="221"/>
      <c r="O11" s="221"/>
      <c r="P11" s="221"/>
      <c r="Q11" s="221"/>
      <c r="R11" s="221"/>
      <c r="S11" s="221"/>
      <c r="T11" s="221"/>
      <c r="U11" s="221"/>
      <c r="V11" s="221"/>
      <c r="W11" s="221"/>
      <c r="X11" s="221"/>
      <c r="Y11" s="184"/>
      <c r="Z11" s="184"/>
      <c r="AA11" s="184"/>
      <c r="AB11" s="184"/>
      <c r="AC11" s="184"/>
      <c r="AD11" s="184"/>
      <c r="AE11" s="184"/>
    </row>
    <row r="12" spans="1:31" x14ac:dyDescent="0.2">
      <c r="A12" s="352"/>
      <c r="B12" s="352"/>
      <c r="C12" s="352"/>
      <c r="D12" s="352"/>
      <c r="E12" s="352"/>
      <c r="F12" s="352"/>
      <c r="G12" s="352"/>
      <c r="H12" s="352"/>
      <c r="I12" s="352"/>
      <c r="J12" s="352"/>
      <c r="K12" s="352"/>
      <c r="L12" s="352"/>
      <c r="M12" s="222"/>
      <c r="N12" s="222"/>
      <c r="O12" s="222"/>
      <c r="P12" s="222"/>
      <c r="Q12" s="222"/>
      <c r="R12" s="222"/>
      <c r="S12" s="222"/>
      <c r="T12" s="222"/>
      <c r="U12" s="222"/>
      <c r="V12" s="222"/>
      <c r="W12" s="222"/>
      <c r="X12" s="222"/>
      <c r="Y12" s="184"/>
      <c r="Z12" s="184"/>
      <c r="AA12" s="184"/>
      <c r="AB12" s="184"/>
      <c r="AC12" s="184"/>
      <c r="AD12" s="184"/>
      <c r="AE12" s="184"/>
    </row>
    <row r="13" spans="1:31" x14ac:dyDescent="0.2">
      <c r="A13" s="355" t="str">
        <f>'2'!A13:C13</f>
        <v>Год, в котором предоставляется информация: 2025 год</v>
      </c>
      <c r="B13" s="355"/>
      <c r="C13" s="355"/>
      <c r="D13" s="355"/>
      <c r="E13" s="355"/>
      <c r="F13" s="355"/>
      <c r="G13" s="355"/>
      <c r="H13" s="355"/>
      <c r="I13" s="355"/>
      <c r="J13" s="355"/>
      <c r="K13" s="355"/>
      <c r="L13" s="355"/>
      <c r="M13" s="221"/>
      <c r="N13" s="221"/>
      <c r="O13" s="221"/>
      <c r="P13" s="221"/>
      <c r="Q13" s="221"/>
      <c r="R13" s="221"/>
      <c r="S13" s="221"/>
      <c r="T13" s="221"/>
      <c r="U13" s="221"/>
      <c r="V13" s="221"/>
      <c r="W13" s="221"/>
      <c r="X13" s="221"/>
      <c r="Y13" s="184"/>
      <c r="Z13" s="184"/>
      <c r="AA13" s="184"/>
      <c r="AB13" s="184"/>
      <c r="AC13" s="184"/>
      <c r="AD13" s="184"/>
      <c r="AE13" s="184"/>
    </row>
    <row r="14" spans="1:31" x14ac:dyDescent="0.2">
      <c r="A14" s="357"/>
      <c r="B14" s="357"/>
      <c r="C14" s="357"/>
      <c r="D14" s="357"/>
      <c r="E14" s="357"/>
      <c r="F14" s="357"/>
      <c r="G14" s="357"/>
      <c r="H14" s="357"/>
      <c r="I14" s="357"/>
      <c r="J14" s="357"/>
      <c r="K14" s="357"/>
      <c r="L14" s="357"/>
      <c r="M14" s="226"/>
      <c r="N14" s="226"/>
      <c r="O14" s="226"/>
      <c r="P14" s="226"/>
      <c r="Q14" s="226"/>
      <c r="R14" s="226"/>
      <c r="S14" s="226"/>
      <c r="T14" s="226"/>
      <c r="U14" s="226"/>
      <c r="V14" s="226"/>
      <c r="W14" s="226"/>
      <c r="X14" s="226"/>
      <c r="Y14" s="185"/>
      <c r="Z14" s="185"/>
      <c r="AA14" s="185"/>
      <c r="AB14" s="185"/>
      <c r="AC14" s="185"/>
      <c r="AD14" s="185"/>
      <c r="AE14" s="185"/>
    </row>
    <row r="15" spans="1:31" x14ac:dyDescent="0.2">
      <c r="A15" s="349" t="s">
        <v>454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row>
    <row r="16" spans="1:31" x14ac:dyDescent="0.2">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spans="1:33" ht="12" customHeight="1" x14ac:dyDescent="0.2">
      <c r="A17" s="359" t="s">
        <v>96</v>
      </c>
      <c r="B17" s="359" t="s">
        <v>455</v>
      </c>
      <c r="C17" s="335" t="s">
        <v>456</v>
      </c>
      <c r="D17" s="335"/>
      <c r="E17" s="362" t="s">
        <v>579</v>
      </c>
      <c r="F17" s="365" t="s">
        <v>457</v>
      </c>
      <c r="G17" s="366"/>
      <c r="H17" s="367"/>
      <c r="I17" s="379" t="s">
        <v>458</v>
      </c>
      <c r="J17" s="380"/>
      <c r="K17" s="380"/>
      <c r="L17" s="380"/>
      <c r="M17" s="379" t="s">
        <v>566</v>
      </c>
      <c r="N17" s="380"/>
      <c r="O17" s="380"/>
      <c r="P17" s="380"/>
      <c r="Q17" s="379" t="s">
        <v>567</v>
      </c>
      <c r="R17" s="380"/>
      <c r="S17" s="380"/>
      <c r="T17" s="380"/>
      <c r="U17" s="379" t="s">
        <v>568</v>
      </c>
      <c r="V17" s="380"/>
      <c r="W17" s="380"/>
      <c r="X17" s="380"/>
      <c r="Y17" s="379" t="s">
        <v>580</v>
      </c>
      <c r="Z17" s="380"/>
      <c r="AA17" s="380"/>
      <c r="AB17" s="380"/>
      <c r="AC17" s="371" t="s">
        <v>459</v>
      </c>
      <c r="AD17" s="372"/>
      <c r="AE17" s="375" t="s">
        <v>460</v>
      </c>
      <c r="AF17" s="186"/>
      <c r="AG17" s="186"/>
    </row>
    <row r="18" spans="1:33" ht="48" customHeight="1" x14ac:dyDescent="0.2">
      <c r="A18" s="360"/>
      <c r="B18" s="360"/>
      <c r="C18" s="335"/>
      <c r="D18" s="335"/>
      <c r="E18" s="363"/>
      <c r="F18" s="368"/>
      <c r="G18" s="369"/>
      <c r="H18" s="370"/>
      <c r="I18" s="378" t="s">
        <v>461</v>
      </c>
      <c r="J18" s="378"/>
      <c r="K18" s="378" t="s">
        <v>462</v>
      </c>
      <c r="L18" s="378"/>
      <c r="M18" s="378" t="s">
        <v>461</v>
      </c>
      <c r="N18" s="378"/>
      <c r="O18" s="378" t="s">
        <v>463</v>
      </c>
      <c r="P18" s="378"/>
      <c r="Q18" s="378" t="s">
        <v>464</v>
      </c>
      <c r="R18" s="378"/>
      <c r="S18" s="378" t="s">
        <v>463</v>
      </c>
      <c r="T18" s="378"/>
      <c r="U18" s="378" t="s">
        <v>464</v>
      </c>
      <c r="V18" s="378"/>
      <c r="W18" s="378" t="s">
        <v>463</v>
      </c>
      <c r="X18" s="378"/>
      <c r="Y18" s="378" t="s">
        <v>464</v>
      </c>
      <c r="Z18" s="378"/>
      <c r="AA18" s="378" t="s">
        <v>463</v>
      </c>
      <c r="AB18" s="378"/>
      <c r="AC18" s="373"/>
      <c r="AD18" s="374"/>
      <c r="AE18" s="376"/>
    </row>
    <row r="19" spans="1:33" ht="48" x14ac:dyDescent="0.2">
      <c r="A19" s="361"/>
      <c r="B19" s="361"/>
      <c r="C19" s="231" t="s">
        <v>464</v>
      </c>
      <c r="D19" s="231" t="s">
        <v>463</v>
      </c>
      <c r="E19" s="364"/>
      <c r="F19" s="232" t="s">
        <v>569</v>
      </c>
      <c r="G19" s="232" t="s">
        <v>581</v>
      </c>
      <c r="H19" s="232" t="s">
        <v>582</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31" t="s">
        <v>467</v>
      </c>
      <c r="AD19" s="231" t="s">
        <v>583</v>
      </c>
      <c r="AE19" s="377"/>
    </row>
    <row r="20" spans="1:33" x14ac:dyDescent="0.2">
      <c r="A20" s="230">
        <v>1</v>
      </c>
      <c r="B20" s="230">
        <v>2</v>
      </c>
      <c r="C20" s="230">
        <v>3</v>
      </c>
      <c r="D20" s="230">
        <v>4</v>
      </c>
      <c r="E20" s="213">
        <v>5</v>
      </c>
      <c r="F20" s="213">
        <v>6</v>
      </c>
      <c r="G20" s="213">
        <v>7</v>
      </c>
      <c r="H20" s="213">
        <v>8</v>
      </c>
      <c r="I20" s="214" t="s">
        <v>584</v>
      </c>
      <c r="J20" s="214" t="s">
        <v>585</v>
      </c>
      <c r="K20" s="214" t="s">
        <v>586</v>
      </c>
      <c r="L20" s="214" t="s">
        <v>587</v>
      </c>
      <c r="M20" s="214" t="s">
        <v>588</v>
      </c>
      <c r="N20" s="214" t="s">
        <v>589</v>
      </c>
      <c r="O20" s="214" t="s">
        <v>590</v>
      </c>
      <c r="P20" s="214" t="s">
        <v>591</v>
      </c>
      <c r="Q20" s="214" t="s">
        <v>592</v>
      </c>
      <c r="R20" s="214" t="s">
        <v>593</v>
      </c>
      <c r="S20" s="214" t="s">
        <v>594</v>
      </c>
      <c r="T20" s="214" t="s">
        <v>595</v>
      </c>
      <c r="U20" s="214" t="s">
        <v>468</v>
      </c>
      <c r="V20" s="214" t="s">
        <v>469</v>
      </c>
      <c r="W20" s="214" t="s">
        <v>470</v>
      </c>
      <c r="X20" s="214" t="s">
        <v>471</v>
      </c>
      <c r="Y20" s="214" t="s">
        <v>472</v>
      </c>
      <c r="Z20" s="214" t="s">
        <v>473</v>
      </c>
      <c r="AA20" s="214" t="s">
        <v>474</v>
      </c>
      <c r="AB20" s="214" t="s">
        <v>475</v>
      </c>
      <c r="AC20" s="230">
        <v>10</v>
      </c>
      <c r="AD20" s="230">
        <v>11</v>
      </c>
      <c r="AE20" s="230">
        <v>12</v>
      </c>
    </row>
    <row r="21" spans="1:33" s="201" customFormat="1" ht="36" x14ac:dyDescent="0.2">
      <c r="A21" s="229">
        <v>1</v>
      </c>
      <c r="B21" s="200" t="s">
        <v>476</v>
      </c>
      <c r="C21" s="209">
        <f t="shared" ref="C21" si="0">SUM(C22:C25)</f>
        <v>0</v>
      </c>
      <c r="D21" s="209">
        <f t="shared" ref="D21:H21" si="1">SUM(D22:D25)</f>
        <v>17.310425537785335</v>
      </c>
      <c r="E21" s="209">
        <f t="shared" si="1"/>
        <v>0</v>
      </c>
      <c r="F21" s="209">
        <f t="shared" si="1"/>
        <v>0</v>
      </c>
      <c r="G21" s="209">
        <f t="shared" si="1"/>
        <v>0</v>
      </c>
      <c r="H21" s="209">
        <f t="shared" si="1"/>
        <v>17.310425537785335</v>
      </c>
      <c r="I21" s="218" t="str">
        <f t="shared" ref="I21:N21" si="2">I24</f>
        <v>нд</v>
      </c>
      <c r="J21" s="218" t="str">
        <f t="shared" si="2"/>
        <v>нд</v>
      </c>
      <c r="K21" s="218" t="str">
        <f t="shared" si="2"/>
        <v>нд</v>
      </c>
      <c r="L21" s="218" t="str">
        <f t="shared" si="2"/>
        <v>нд</v>
      </c>
      <c r="M21" s="218" t="str">
        <f t="shared" si="2"/>
        <v>нд</v>
      </c>
      <c r="N21" s="218" t="str">
        <f t="shared" si="2"/>
        <v>нд</v>
      </c>
      <c r="O21" s="218">
        <f>SUM(O22:O25)</f>
        <v>17.310425537785335</v>
      </c>
      <c r="P21" s="218" t="str">
        <f t="shared" ref="I21:P21" si="3">P24</f>
        <v>нд</v>
      </c>
      <c r="Q21" s="218" t="str">
        <f t="shared" ref="Q21:AB21" si="4">Q24</f>
        <v>нд</v>
      </c>
      <c r="R21" s="218" t="str">
        <f t="shared" si="4"/>
        <v>нд</v>
      </c>
      <c r="S21" s="218" t="str">
        <f t="shared" si="4"/>
        <v>нд</v>
      </c>
      <c r="T21" s="218" t="str">
        <f t="shared" si="4"/>
        <v>нд</v>
      </c>
      <c r="U21" s="218" t="str">
        <f t="shared" si="4"/>
        <v>нд</v>
      </c>
      <c r="V21" s="218" t="str">
        <f t="shared" si="4"/>
        <v>нд</v>
      </c>
      <c r="W21" s="218" t="str">
        <f t="shared" si="4"/>
        <v>нд</v>
      </c>
      <c r="X21" s="218" t="str">
        <f t="shared" si="4"/>
        <v>нд</v>
      </c>
      <c r="Y21" s="218" t="str">
        <f t="shared" si="4"/>
        <v>нд</v>
      </c>
      <c r="Z21" s="218" t="str">
        <f t="shared" si="4"/>
        <v>нд</v>
      </c>
      <c r="AA21" s="218" t="str">
        <f t="shared" si="4"/>
        <v>нд</v>
      </c>
      <c r="AB21" s="218" t="str">
        <f t="shared" si="4"/>
        <v>нд</v>
      </c>
      <c r="AC21" s="209">
        <f t="shared" ref="AC21:AD21" si="5">SUM(AC22:AC25)</f>
        <v>0</v>
      </c>
      <c r="AD21" s="209">
        <f t="shared" si="5"/>
        <v>17.310425537785335</v>
      </c>
      <c r="AE21" s="209" t="s">
        <v>596</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0</v>
      </c>
      <c r="D24" s="210">
        <f>AD24</f>
        <v>17.310425537785335</v>
      </c>
      <c r="E24" s="210">
        <v>0</v>
      </c>
      <c r="F24" s="210">
        <f>C24</f>
        <v>0</v>
      </c>
      <c r="G24" s="210">
        <f>C24</f>
        <v>0</v>
      </c>
      <c r="H24" s="210">
        <f>D24</f>
        <v>17.310425537785335</v>
      </c>
      <c r="I24" s="219" t="s">
        <v>436</v>
      </c>
      <c r="J24" s="219" t="s">
        <v>436</v>
      </c>
      <c r="K24" s="219" t="s">
        <v>436</v>
      </c>
      <c r="L24" s="219" t="s">
        <v>436</v>
      </c>
      <c r="M24" s="219" t="s">
        <v>436</v>
      </c>
      <c r="N24" s="219" t="s">
        <v>436</v>
      </c>
      <c r="O24" s="219">
        <f>[4]ЛО!$L$42/1000</f>
        <v>17.310425537785335</v>
      </c>
      <c r="P24" s="219" t="s">
        <v>436</v>
      </c>
      <c r="Q24" s="219" t="s">
        <v>436</v>
      </c>
      <c r="R24" s="219" t="s">
        <v>436</v>
      </c>
      <c r="S24" s="219" t="s">
        <v>436</v>
      </c>
      <c r="T24" s="219" t="s">
        <v>436</v>
      </c>
      <c r="U24" s="219" t="s">
        <v>436</v>
      </c>
      <c r="V24" s="219" t="s">
        <v>436</v>
      </c>
      <c r="W24" s="219" t="s">
        <v>436</v>
      </c>
      <c r="X24" s="219" t="s">
        <v>436</v>
      </c>
      <c r="Y24" s="219" t="s">
        <v>436</v>
      </c>
      <c r="Z24" s="219" t="s">
        <v>436</v>
      </c>
      <c r="AA24" s="219" t="s">
        <v>436</v>
      </c>
      <c r="AB24" s="219" t="s">
        <v>436</v>
      </c>
      <c r="AC24" s="210">
        <f>SUM(M24,Q24,U24,Y24)</f>
        <v>0</v>
      </c>
      <c r="AD24" s="210">
        <f>SUM(O24,S24,W24,Y24)</f>
        <v>17.310425537785335</v>
      </c>
      <c r="AE24" s="210" t="s">
        <v>436</v>
      </c>
    </row>
    <row r="25" spans="1:33" ht="12.75" x14ac:dyDescent="0.2">
      <c r="A25" s="187" t="s">
        <v>58</v>
      </c>
      <c r="B25" s="189" t="s">
        <v>480</v>
      </c>
      <c r="C25" s="210">
        <f>AC25</f>
        <v>0</v>
      </c>
      <c r="D25" s="210">
        <f>AD25</f>
        <v>0</v>
      </c>
      <c r="E25" s="210">
        <v>0</v>
      </c>
      <c r="F25" s="210">
        <f>C25</f>
        <v>0</v>
      </c>
      <c r="G25" s="210">
        <f>C25</f>
        <v>0</v>
      </c>
      <c r="H25" s="210">
        <f>D25</f>
        <v>0</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SUM(O25,S25,W25,Y25)</f>
        <v>0</v>
      </c>
      <c r="AE25" s="210" t="s">
        <v>436</v>
      </c>
    </row>
    <row r="26" spans="1:33" s="201" customFormat="1" ht="38.25" x14ac:dyDescent="0.2">
      <c r="A26" s="229" t="s">
        <v>14</v>
      </c>
      <c r="B26" s="200" t="s">
        <v>481</v>
      </c>
      <c r="C26" s="209">
        <f t="shared" ref="C26:AD26" si="6">SUM(C27:C30)</f>
        <v>0</v>
      </c>
      <c r="D26" s="209">
        <f t="shared" si="6"/>
        <v>14.42535461482111</v>
      </c>
      <c r="E26" s="209">
        <f t="shared" si="6"/>
        <v>0</v>
      </c>
      <c r="F26" s="209">
        <f t="shared" si="6"/>
        <v>0</v>
      </c>
      <c r="G26" s="209">
        <f t="shared" si="6"/>
        <v>0</v>
      </c>
      <c r="H26" s="209">
        <f t="shared" si="6"/>
        <v>14.42535461482111</v>
      </c>
      <c r="I26" s="218" t="str">
        <f t="shared" ref="I26:N26" si="7">I29</f>
        <v>нд</v>
      </c>
      <c r="J26" s="218" t="str">
        <f t="shared" si="7"/>
        <v>нд</v>
      </c>
      <c r="K26" s="218" t="str">
        <f t="shared" si="7"/>
        <v>нд</v>
      </c>
      <c r="L26" s="218" t="str">
        <f t="shared" si="7"/>
        <v>нд</v>
      </c>
      <c r="M26" s="218" t="str">
        <f t="shared" si="7"/>
        <v>нд</v>
      </c>
      <c r="N26" s="218" t="str">
        <f t="shared" si="7"/>
        <v>нд</v>
      </c>
      <c r="O26" s="218">
        <f t="shared" si="6"/>
        <v>14.42535461482111</v>
      </c>
      <c r="P26" s="218" t="str">
        <f t="shared" ref="P26" si="8">P29</f>
        <v>нд</v>
      </c>
      <c r="Q26" s="218" t="str">
        <f t="shared" ref="Q26:AB86" si="9">Q29</f>
        <v>нд</v>
      </c>
      <c r="R26" s="218" t="str">
        <f t="shared" si="9"/>
        <v>нд</v>
      </c>
      <c r="S26" s="218" t="str">
        <f t="shared" si="9"/>
        <v>нд</v>
      </c>
      <c r="T26" s="218" t="str">
        <f t="shared" si="9"/>
        <v>нд</v>
      </c>
      <c r="U26" s="218" t="str">
        <f t="shared" si="9"/>
        <v>нд</v>
      </c>
      <c r="V26" s="218" t="str">
        <f t="shared" si="9"/>
        <v>нд</v>
      </c>
      <c r="W26" s="218" t="str">
        <f t="shared" si="9"/>
        <v>нд</v>
      </c>
      <c r="X26" s="218" t="str">
        <f t="shared" si="9"/>
        <v>нд</v>
      </c>
      <c r="Y26" s="218" t="str">
        <f t="shared" si="9"/>
        <v>нд</v>
      </c>
      <c r="Z26" s="218" t="str">
        <f t="shared" si="9"/>
        <v>нд</v>
      </c>
      <c r="AA26" s="218" t="str">
        <f t="shared" si="9"/>
        <v>нд</v>
      </c>
      <c r="AB26" s="218" t="str">
        <f t="shared" si="9"/>
        <v>нд</v>
      </c>
      <c r="AC26" s="209">
        <f t="shared" si="6"/>
        <v>0</v>
      </c>
      <c r="AD26" s="209">
        <f t="shared" si="6"/>
        <v>14.42535461482111</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f t="shared" ref="F29:F30" si="10">C29</f>
        <v>0</v>
      </c>
      <c r="G29" s="210">
        <f t="shared" ref="G29:G30" si="11">C29</f>
        <v>0</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
        <v>436</v>
      </c>
      <c r="AA29" s="219" t="s">
        <v>436</v>
      </c>
      <c r="AB29" s="219" t="s">
        <v>436</v>
      </c>
      <c r="AC29" s="210">
        <f t="shared" ref="AC29:AC30" si="12">SUM(M29,Q29,U29,Y29)</f>
        <v>0</v>
      </c>
      <c r="AD29" s="210">
        <f t="shared" ref="AD29:AD30" si="13">SUM(O29,S29,W29,AA29)</f>
        <v>0</v>
      </c>
      <c r="AE29" s="210" t="s">
        <v>436</v>
      </c>
    </row>
    <row r="30" spans="1:33" ht="12.75" x14ac:dyDescent="0.2">
      <c r="A30" s="187" t="s">
        <v>486</v>
      </c>
      <c r="B30" s="188" t="s">
        <v>487</v>
      </c>
      <c r="C30" s="210">
        <f>AC30</f>
        <v>0</v>
      </c>
      <c r="D30" s="210">
        <f>AD30</f>
        <v>14.42535461482111</v>
      </c>
      <c r="E30" s="210">
        <v>0</v>
      </c>
      <c r="F30" s="210">
        <f t="shared" si="10"/>
        <v>0</v>
      </c>
      <c r="G30" s="210">
        <f t="shared" si="11"/>
        <v>0</v>
      </c>
      <c r="H30" s="210">
        <f>D30</f>
        <v>14.42535461482111</v>
      </c>
      <c r="I30" s="219" t="s">
        <v>436</v>
      </c>
      <c r="J30" s="219" t="s">
        <v>436</v>
      </c>
      <c r="K30" s="219" t="s">
        <v>436</v>
      </c>
      <c r="L30" s="219" t="s">
        <v>436</v>
      </c>
      <c r="M30" s="219" t="s">
        <v>436</v>
      </c>
      <c r="N30" s="219" t="s">
        <v>436</v>
      </c>
      <c r="O30" s="219">
        <f>[4]ЛО!$X$42/1000</f>
        <v>14.42535461482111</v>
      </c>
      <c r="P30" s="219" t="s">
        <v>436</v>
      </c>
      <c r="Q30" s="219" t="s">
        <v>436</v>
      </c>
      <c r="R30" s="219" t="s">
        <v>436</v>
      </c>
      <c r="S30" s="219" t="s">
        <v>436</v>
      </c>
      <c r="T30" s="219" t="s">
        <v>436</v>
      </c>
      <c r="U30" s="219" t="s">
        <v>436</v>
      </c>
      <c r="V30" s="219" t="s">
        <v>436</v>
      </c>
      <c r="W30" s="219" t="s">
        <v>436</v>
      </c>
      <c r="X30" s="219" t="s">
        <v>436</v>
      </c>
      <c r="Y30" s="219" t="s">
        <v>436</v>
      </c>
      <c r="Z30" s="219" t="s">
        <v>436</v>
      </c>
      <c r="AA30" s="219" t="s">
        <v>436</v>
      </c>
      <c r="AB30" s="219" t="s">
        <v>436</v>
      </c>
      <c r="AC30" s="210">
        <f>SUM(M30,Q30,U30,Y30)</f>
        <v>0</v>
      </c>
      <c r="AD30" s="210">
        <f>SUM(O30,S30,W30,Y30)</f>
        <v>14.42535461482111</v>
      </c>
      <c r="AE30" s="210" t="s">
        <v>436</v>
      </c>
    </row>
    <row r="31" spans="1:33" s="201" customFormat="1" ht="48" x14ac:dyDescent="0.2">
      <c r="A31" s="229" t="s">
        <v>13</v>
      </c>
      <c r="B31" s="200" t="s">
        <v>488</v>
      </c>
      <c r="C31" s="209">
        <f>C26</f>
        <v>0</v>
      </c>
      <c r="D31" s="209">
        <f t="shared" ref="D31:AE35" si="14">D26</f>
        <v>14.42535461482111</v>
      </c>
      <c r="E31" s="209">
        <f t="shared" si="14"/>
        <v>0</v>
      </c>
      <c r="F31" s="209">
        <f t="shared" si="14"/>
        <v>0</v>
      </c>
      <c r="G31" s="209">
        <f t="shared" si="14"/>
        <v>0</v>
      </c>
      <c r="H31" s="209">
        <f t="shared" si="14"/>
        <v>14.42535461482111</v>
      </c>
      <c r="I31" s="218" t="str">
        <f t="shared" ref="I31:N31" si="15">I34</f>
        <v>нд</v>
      </c>
      <c r="J31" s="218" t="str">
        <f t="shared" si="15"/>
        <v>нд</v>
      </c>
      <c r="K31" s="218" t="str">
        <f t="shared" si="15"/>
        <v>нд</v>
      </c>
      <c r="L31" s="218" t="str">
        <f t="shared" si="15"/>
        <v>нд</v>
      </c>
      <c r="M31" s="218" t="str">
        <f t="shared" si="15"/>
        <v>нд</v>
      </c>
      <c r="N31" s="218" t="str">
        <f t="shared" si="15"/>
        <v>нд</v>
      </c>
      <c r="O31" s="218">
        <f t="shared" si="14"/>
        <v>14.42535461482111</v>
      </c>
      <c r="P31" s="218" t="str">
        <f t="shared" ref="P31" si="16">P34</f>
        <v>нд</v>
      </c>
      <c r="Q31" s="218" t="str">
        <f t="shared" si="9"/>
        <v>нд</v>
      </c>
      <c r="R31" s="218" t="str">
        <f t="shared" si="9"/>
        <v>нд</v>
      </c>
      <c r="S31" s="218" t="str">
        <f t="shared" si="9"/>
        <v>нд</v>
      </c>
      <c r="T31" s="218" t="str">
        <f t="shared" si="9"/>
        <v>нд</v>
      </c>
      <c r="U31" s="218" t="str">
        <f t="shared" si="9"/>
        <v>нд</v>
      </c>
      <c r="V31" s="218" t="str">
        <f t="shared" si="9"/>
        <v>нд</v>
      </c>
      <c r="W31" s="218" t="str">
        <f t="shared" si="9"/>
        <v>нд</v>
      </c>
      <c r="X31" s="218" t="str">
        <f t="shared" si="9"/>
        <v>нд</v>
      </c>
      <c r="Y31" s="218" t="str">
        <f t="shared" si="9"/>
        <v>нд</v>
      </c>
      <c r="Z31" s="218" t="str">
        <f t="shared" si="9"/>
        <v>нд</v>
      </c>
      <c r="AA31" s="218" t="str">
        <f t="shared" si="9"/>
        <v>нд</v>
      </c>
      <c r="AB31" s="218" t="str">
        <f t="shared" si="9"/>
        <v>нд</v>
      </c>
      <c r="AC31" s="209">
        <f t="shared" ref="AC31:AD35" si="17">AC26</f>
        <v>0</v>
      </c>
      <c r="AD31" s="209">
        <f t="shared" si="17"/>
        <v>14.42535461482111</v>
      </c>
      <c r="AE31" s="209" t="str">
        <f t="shared" si="14"/>
        <v>Новый проект</v>
      </c>
    </row>
    <row r="32" spans="1:33" ht="12.75" x14ac:dyDescent="0.2">
      <c r="A32" s="187" t="s">
        <v>54</v>
      </c>
      <c r="B32" s="188" t="s">
        <v>482</v>
      </c>
      <c r="C32" s="210" t="str">
        <f t="shared" ref="C32:I35" si="18">C27</f>
        <v>нд</v>
      </c>
      <c r="D32" s="210" t="str">
        <f t="shared" si="18"/>
        <v>нд</v>
      </c>
      <c r="E32" s="210" t="str">
        <f t="shared" si="18"/>
        <v>нд</v>
      </c>
      <c r="F32" s="210" t="str">
        <f t="shared" si="18"/>
        <v>нд</v>
      </c>
      <c r="G32" s="210" t="str">
        <f t="shared" si="18"/>
        <v>нд</v>
      </c>
      <c r="H32" s="210" t="str">
        <f t="shared" si="18"/>
        <v>нд</v>
      </c>
      <c r="I32" s="219" t="s">
        <v>436</v>
      </c>
      <c r="J32" s="219" t="s">
        <v>436</v>
      </c>
      <c r="K32" s="219" t="s">
        <v>436</v>
      </c>
      <c r="L32" s="219" t="s">
        <v>436</v>
      </c>
      <c r="M32" s="219" t="s">
        <v>436</v>
      </c>
      <c r="N32" s="219" t="s">
        <v>436</v>
      </c>
      <c r="O32" s="219" t="str">
        <f t="shared" si="14"/>
        <v>нд</v>
      </c>
      <c r="P32" s="219" t="s">
        <v>436</v>
      </c>
      <c r="Q32" s="219" t="s">
        <v>436</v>
      </c>
      <c r="R32" s="219" t="s">
        <v>436</v>
      </c>
      <c r="S32" s="219" t="s">
        <v>436</v>
      </c>
      <c r="T32" s="219" t="s">
        <v>436</v>
      </c>
      <c r="U32" s="219" t="s">
        <v>436</v>
      </c>
      <c r="V32" s="219" t="s">
        <v>436</v>
      </c>
      <c r="W32" s="219" t="s">
        <v>436</v>
      </c>
      <c r="X32" s="219" t="s">
        <v>436</v>
      </c>
      <c r="Y32" s="219" t="s">
        <v>436</v>
      </c>
      <c r="Z32" s="219" t="s">
        <v>436</v>
      </c>
      <c r="AA32" s="219" t="s">
        <v>436</v>
      </c>
      <c r="AB32" s="219" t="s">
        <v>436</v>
      </c>
      <c r="AC32" s="210" t="str">
        <f t="shared" si="17"/>
        <v>нд</v>
      </c>
      <c r="AD32" s="210" t="str">
        <f t="shared" si="17"/>
        <v>нд</v>
      </c>
      <c r="AE32" s="210" t="str">
        <f t="shared" si="14"/>
        <v>нд</v>
      </c>
    </row>
    <row r="33" spans="1:31" ht="12.75" x14ac:dyDescent="0.2">
      <c r="A33" s="187" t="s">
        <v>53</v>
      </c>
      <c r="B33" s="188" t="s">
        <v>483</v>
      </c>
      <c r="C33" s="210" t="str">
        <f t="shared" si="18"/>
        <v>нд</v>
      </c>
      <c r="D33" s="210" t="str">
        <f t="shared" si="18"/>
        <v>нд</v>
      </c>
      <c r="E33" s="210" t="str">
        <f t="shared" si="18"/>
        <v>нд</v>
      </c>
      <c r="F33" s="210" t="str">
        <f t="shared" si="18"/>
        <v>нд</v>
      </c>
      <c r="G33" s="210" t="str">
        <f t="shared" si="18"/>
        <v>нд</v>
      </c>
      <c r="H33" s="210" t="str">
        <f t="shared" si="18"/>
        <v>нд</v>
      </c>
      <c r="I33" s="219" t="s">
        <v>436</v>
      </c>
      <c r="J33" s="219" t="s">
        <v>436</v>
      </c>
      <c r="K33" s="219" t="s">
        <v>436</v>
      </c>
      <c r="L33" s="219" t="s">
        <v>436</v>
      </c>
      <c r="M33" s="219" t="s">
        <v>436</v>
      </c>
      <c r="N33" s="219" t="s">
        <v>436</v>
      </c>
      <c r="O33" s="219" t="str">
        <f t="shared" si="14"/>
        <v>нд</v>
      </c>
      <c r="P33" s="219" t="s">
        <v>436</v>
      </c>
      <c r="Q33" s="219" t="s">
        <v>436</v>
      </c>
      <c r="R33" s="219" t="s">
        <v>436</v>
      </c>
      <c r="S33" s="219" t="s">
        <v>436</v>
      </c>
      <c r="T33" s="219" t="s">
        <v>436</v>
      </c>
      <c r="U33" s="219" t="s">
        <v>436</v>
      </c>
      <c r="V33" s="219" t="s">
        <v>436</v>
      </c>
      <c r="W33" s="219" t="s">
        <v>436</v>
      </c>
      <c r="X33" s="219" t="s">
        <v>436</v>
      </c>
      <c r="Y33" s="219" t="s">
        <v>436</v>
      </c>
      <c r="Z33" s="219" t="s">
        <v>436</v>
      </c>
      <c r="AA33" s="219" t="s">
        <v>436</v>
      </c>
      <c r="AB33" s="219" t="s">
        <v>436</v>
      </c>
      <c r="AC33" s="210" t="str">
        <f t="shared" si="17"/>
        <v>нд</v>
      </c>
      <c r="AD33" s="210" t="str">
        <f t="shared" si="17"/>
        <v>нд</v>
      </c>
      <c r="AE33" s="210" t="str">
        <f t="shared" si="14"/>
        <v>нд</v>
      </c>
    </row>
    <row r="34" spans="1:31" ht="12.75" x14ac:dyDescent="0.2">
      <c r="A34" s="187" t="s">
        <v>52</v>
      </c>
      <c r="B34" s="188" t="s">
        <v>485</v>
      </c>
      <c r="C34" s="210">
        <f t="shared" si="18"/>
        <v>0</v>
      </c>
      <c r="D34" s="210">
        <f t="shared" si="18"/>
        <v>0</v>
      </c>
      <c r="E34" s="210">
        <f t="shared" si="18"/>
        <v>0</v>
      </c>
      <c r="F34" s="210">
        <f t="shared" si="18"/>
        <v>0</v>
      </c>
      <c r="G34" s="210">
        <f t="shared" si="18"/>
        <v>0</v>
      </c>
      <c r="H34" s="210" t="str">
        <f t="shared" si="18"/>
        <v>нд</v>
      </c>
      <c r="I34" s="219" t="s">
        <v>436</v>
      </c>
      <c r="J34" s="219" t="s">
        <v>436</v>
      </c>
      <c r="K34" s="219" t="s">
        <v>436</v>
      </c>
      <c r="L34" s="219" t="s">
        <v>436</v>
      </c>
      <c r="M34" s="219" t="s">
        <v>436</v>
      </c>
      <c r="N34" s="219" t="s">
        <v>436</v>
      </c>
      <c r="O34" s="219" t="str">
        <f t="shared" si="14"/>
        <v>нд</v>
      </c>
      <c r="P34" s="219" t="s">
        <v>436</v>
      </c>
      <c r="Q34" s="219" t="s">
        <v>436</v>
      </c>
      <c r="R34" s="219" t="s">
        <v>436</v>
      </c>
      <c r="S34" s="219" t="s">
        <v>436</v>
      </c>
      <c r="T34" s="219" t="s">
        <v>436</v>
      </c>
      <c r="U34" s="219" t="s">
        <v>436</v>
      </c>
      <c r="V34" s="219" t="s">
        <v>436</v>
      </c>
      <c r="W34" s="219" t="s">
        <v>436</v>
      </c>
      <c r="X34" s="219" t="s">
        <v>436</v>
      </c>
      <c r="Y34" s="219" t="s">
        <v>436</v>
      </c>
      <c r="Z34" s="219" t="s">
        <v>436</v>
      </c>
      <c r="AA34" s="219" t="s">
        <v>436</v>
      </c>
      <c r="AB34" s="219" t="s">
        <v>436</v>
      </c>
      <c r="AC34" s="210">
        <f t="shared" si="17"/>
        <v>0</v>
      </c>
      <c r="AD34" s="210">
        <f t="shared" si="17"/>
        <v>0</v>
      </c>
      <c r="AE34" s="210" t="str">
        <f t="shared" si="14"/>
        <v>нд</v>
      </c>
    </row>
    <row r="35" spans="1:31" ht="12.75" x14ac:dyDescent="0.2">
      <c r="A35" s="187" t="s">
        <v>51</v>
      </c>
      <c r="B35" s="188" t="s">
        <v>487</v>
      </c>
      <c r="C35" s="210">
        <f t="shared" si="18"/>
        <v>0</v>
      </c>
      <c r="D35" s="210">
        <f t="shared" si="18"/>
        <v>14.42535461482111</v>
      </c>
      <c r="E35" s="210">
        <f t="shared" si="18"/>
        <v>0</v>
      </c>
      <c r="F35" s="210">
        <f t="shared" si="18"/>
        <v>0</v>
      </c>
      <c r="G35" s="210">
        <f t="shared" si="18"/>
        <v>0</v>
      </c>
      <c r="H35" s="210">
        <f t="shared" si="18"/>
        <v>14.42535461482111</v>
      </c>
      <c r="I35" s="219" t="s">
        <v>436</v>
      </c>
      <c r="J35" s="219" t="s">
        <v>436</v>
      </c>
      <c r="K35" s="219" t="s">
        <v>436</v>
      </c>
      <c r="L35" s="219" t="s">
        <v>436</v>
      </c>
      <c r="M35" s="219" t="s">
        <v>436</v>
      </c>
      <c r="N35" s="219" t="s">
        <v>436</v>
      </c>
      <c r="O35" s="219">
        <f t="shared" si="14"/>
        <v>14.42535461482111</v>
      </c>
      <c r="P35" s="219" t="s">
        <v>436</v>
      </c>
      <c r="Q35" s="219" t="s">
        <v>436</v>
      </c>
      <c r="R35" s="219" t="s">
        <v>436</v>
      </c>
      <c r="S35" s="219" t="s">
        <v>436</v>
      </c>
      <c r="T35" s="219" t="s">
        <v>436</v>
      </c>
      <c r="U35" s="219" t="s">
        <v>436</v>
      </c>
      <c r="V35" s="219" t="s">
        <v>436</v>
      </c>
      <c r="W35" s="219" t="s">
        <v>436</v>
      </c>
      <c r="X35" s="219" t="s">
        <v>436</v>
      </c>
      <c r="Y35" s="219" t="s">
        <v>436</v>
      </c>
      <c r="Z35" s="219" t="s">
        <v>436</v>
      </c>
      <c r="AA35" s="219" t="s">
        <v>436</v>
      </c>
      <c r="AB35" s="219" t="s">
        <v>436</v>
      </c>
      <c r="AC35" s="210">
        <f t="shared" si="17"/>
        <v>0</v>
      </c>
      <c r="AD35" s="210">
        <f t="shared" si="17"/>
        <v>14.42535461482111</v>
      </c>
      <c r="AE35" s="210" t="str">
        <f t="shared" si="14"/>
        <v>нд</v>
      </c>
    </row>
    <row r="36" spans="1:31" ht="36" x14ac:dyDescent="0.2">
      <c r="A36" s="187" t="s">
        <v>12</v>
      </c>
      <c r="B36" s="188" t="s">
        <v>489</v>
      </c>
      <c r="C36" s="210" t="s">
        <v>436</v>
      </c>
      <c r="D36" s="210" t="s">
        <v>436</v>
      </c>
      <c r="E36" s="210" t="s">
        <v>436</v>
      </c>
      <c r="F36" s="210" t="s">
        <v>436</v>
      </c>
      <c r="G36" s="210" t="s">
        <v>436</v>
      </c>
      <c r="H36" s="210" t="s">
        <v>436</v>
      </c>
      <c r="I36" s="218" t="str">
        <f t="shared" ref="I36:N36" si="19">I39</f>
        <v>нд</v>
      </c>
      <c r="J36" s="218" t="str">
        <f t="shared" si="19"/>
        <v>нд</v>
      </c>
      <c r="K36" s="218" t="str">
        <f t="shared" si="19"/>
        <v>нд</v>
      </c>
      <c r="L36" s="218" t="str">
        <f t="shared" si="19"/>
        <v>нд</v>
      </c>
      <c r="M36" s="218" t="str">
        <f t="shared" si="19"/>
        <v>нд</v>
      </c>
      <c r="N36" s="218" t="str">
        <f t="shared" si="19"/>
        <v>нд</v>
      </c>
      <c r="O36" s="219" t="s">
        <v>436</v>
      </c>
      <c r="P36" s="218" t="str">
        <f t="shared" ref="P36" si="20">P39</f>
        <v>нд</v>
      </c>
      <c r="Q36" s="218" t="str">
        <f t="shared" si="9"/>
        <v>нд</v>
      </c>
      <c r="R36" s="218" t="str">
        <f t="shared" si="9"/>
        <v>нд</v>
      </c>
      <c r="S36" s="218" t="str">
        <f t="shared" si="9"/>
        <v>нд</v>
      </c>
      <c r="T36" s="218" t="str">
        <f t="shared" si="9"/>
        <v>нд</v>
      </c>
      <c r="U36" s="218" t="str">
        <f t="shared" si="9"/>
        <v>нд</v>
      </c>
      <c r="V36" s="218" t="str">
        <f t="shared" si="9"/>
        <v>нд</v>
      </c>
      <c r="W36" s="218" t="str">
        <f t="shared" si="9"/>
        <v>нд</v>
      </c>
      <c r="X36" s="218" t="str">
        <f t="shared" si="9"/>
        <v>нд</v>
      </c>
      <c r="Y36" s="218" t="str">
        <f t="shared" si="9"/>
        <v>нд</v>
      </c>
      <c r="Z36" s="218" t="str">
        <f t="shared" si="9"/>
        <v>нд</v>
      </c>
      <c r="AA36" s="218" t="str">
        <f t="shared" si="9"/>
        <v>нд</v>
      </c>
      <c r="AB36" s="218" t="str">
        <f t="shared" si="9"/>
        <v>нд</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8" t="str">
        <f t="shared" ref="I41:N41" si="21">I44</f>
        <v>нд</v>
      </c>
      <c r="J41" s="218" t="str">
        <f t="shared" si="21"/>
        <v>нд</v>
      </c>
      <c r="K41" s="218" t="str">
        <f t="shared" si="21"/>
        <v>нд</v>
      </c>
      <c r="L41" s="218" t="str">
        <f t="shared" si="21"/>
        <v>нд</v>
      </c>
      <c r="M41" s="218" t="str">
        <f t="shared" si="21"/>
        <v>нд</v>
      </c>
      <c r="N41" s="218" t="str">
        <f t="shared" si="21"/>
        <v>нд</v>
      </c>
      <c r="O41" s="219" t="s">
        <v>436</v>
      </c>
      <c r="P41" s="218" t="str">
        <f t="shared" ref="P41" si="22">P44</f>
        <v>нд</v>
      </c>
      <c r="Q41" s="218" t="str">
        <f t="shared" si="9"/>
        <v>нд</v>
      </c>
      <c r="R41" s="218" t="str">
        <f t="shared" si="9"/>
        <v>нд</v>
      </c>
      <c r="S41" s="218" t="str">
        <f t="shared" si="9"/>
        <v>нд</v>
      </c>
      <c r="T41" s="218" t="str">
        <f t="shared" si="9"/>
        <v>нд</v>
      </c>
      <c r="U41" s="218" t="str">
        <f t="shared" si="9"/>
        <v>нд</v>
      </c>
      <c r="V41" s="218" t="str">
        <f t="shared" si="9"/>
        <v>нд</v>
      </c>
      <c r="W41" s="218" t="str">
        <f t="shared" si="9"/>
        <v>нд</v>
      </c>
      <c r="X41" s="218" t="str">
        <f t="shared" si="9"/>
        <v>нд</v>
      </c>
      <c r="Y41" s="218" t="str">
        <f t="shared" si="9"/>
        <v>нд</v>
      </c>
      <c r="Z41" s="218" t="str">
        <f t="shared" si="9"/>
        <v>нд</v>
      </c>
      <c r="AA41" s="218" t="str">
        <f t="shared" si="9"/>
        <v>нд</v>
      </c>
      <c r="AB41" s="218" t="str">
        <f t="shared" si="9"/>
        <v>нд</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8" t="str">
        <f t="shared" ref="I46:N46" si="23">I49</f>
        <v>нд</v>
      </c>
      <c r="J46" s="218" t="str">
        <f t="shared" si="23"/>
        <v>нд</v>
      </c>
      <c r="K46" s="218" t="str">
        <f t="shared" si="23"/>
        <v>нд</v>
      </c>
      <c r="L46" s="218" t="str">
        <f t="shared" si="23"/>
        <v>нд</v>
      </c>
      <c r="M46" s="218" t="str">
        <f t="shared" si="23"/>
        <v>нд</v>
      </c>
      <c r="N46" s="218" t="str">
        <f t="shared" si="23"/>
        <v>нд</v>
      </c>
      <c r="O46" s="219" t="s">
        <v>436</v>
      </c>
      <c r="P46" s="218" t="str">
        <f t="shared" ref="P46" si="24">P49</f>
        <v>нд</v>
      </c>
      <c r="Q46" s="218" t="str">
        <f t="shared" si="9"/>
        <v>нд</v>
      </c>
      <c r="R46" s="218" t="str">
        <f t="shared" si="9"/>
        <v>нд</v>
      </c>
      <c r="S46" s="218" t="str">
        <f t="shared" si="9"/>
        <v>нд</v>
      </c>
      <c r="T46" s="218" t="str">
        <f t="shared" si="9"/>
        <v>нд</v>
      </c>
      <c r="U46" s="218" t="str">
        <f t="shared" si="9"/>
        <v>нд</v>
      </c>
      <c r="V46" s="218" t="str">
        <f t="shared" si="9"/>
        <v>нд</v>
      </c>
      <c r="W46" s="218" t="str">
        <f t="shared" si="9"/>
        <v>нд</v>
      </c>
      <c r="X46" s="218" t="str">
        <f t="shared" si="9"/>
        <v>нд</v>
      </c>
      <c r="Y46" s="218" t="str">
        <f t="shared" si="9"/>
        <v>нд</v>
      </c>
      <c r="Z46" s="218" t="str">
        <f t="shared" si="9"/>
        <v>нд</v>
      </c>
      <c r="AA46" s="218" t="str">
        <f t="shared" si="9"/>
        <v>нд</v>
      </c>
      <c r="AB46" s="218" t="str">
        <f t="shared" si="9"/>
        <v>нд</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8" t="str">
        <f t="shared" ref="I51:N51" si="25">I54</f>
        <v>нд</v>
      </c>
      <c r="J51" s="218" t="str">
        <f t="shared" si="25"/>
        <v>нд</v>
      </c>
      <c r="K51" s="218" t="str">
        <f t="shared" si="25"/>
        <v>нд</v>
      </c>
      <c r="L51" s="218" t="str">
        <f t="shared" si="25"/>
        <v>нд</v>
      </c>
      <c r="M51" s="218" t="str">
        <f t="shared" si="25"/>
        <v>нд</v>
      </c>
      <c r="N51" s="218" t="str">
        <f t="shared" si="25"/>
        <v>нд</v>
      </c>
      <c r="O51" s="219" t="s">
        <v>436</v>
      </c>
      <c r="P51" s="218" t="str">
        <f t="shared" ref="P51" si="26">P54</f>
        <v>нд</v>
      </c>
      <c r="Q51" s="218" t="str">
        <f t="shared" si="9"/>
        <v>нд</v>
      </c>
      <c r="R51" s="218" t="str">
        <f t="shared" si="9"/>
        <v>нд</v>
      </c>
      <c r="S51" s="218" t="str">
        <f t="shared" si="9"/>
        <v>нд</v>
      </c>
      <c r="T51" s="218" t="str">
        <f t="shared" si="9"/>
        <v>нд</v>
      </c>
      <c r="U51" s="218" t="str">
        <f t="shared" si="9"/>
        <v>нд</v>
      </c>
      <c r="V51" s="218" t="str">
        <f t="shared" si="9"/>
        <v>нд</v>
      </c>
      <c r="W51" s="218" t="str">
        <f t="shared" si="9"/>
        <v>нд</v>
      </c>
      <c r="X51" s="218" t="str">
        <f t="shared" si="9"/>
        <v>нд</v>
      </c>
      <c r="Y51" s="218" t="str">
        <f t="shared" si="9"/>
        <v>нд</v>
      </c>
      <c r="Z51" s="218" t="str">
        <f t="shared" si="9"/>
        <v>нд</v>
      </c>
      <c r="AA51" s="218" t="str">
        <f t="shared" si="9"/>
        <v>нд</v>
      </c>
      <c r="AB51" s="218" t="str">
        <f t="shared" si="9"/>
        <v>нд</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8" t="str">
        <f t="shared" ref="I56:N56" si="27">I59</f>
        <v>нд</v>
      </c>
      <c r="J56" s="218" t="str">
        <f t="shared" si="27"/>
        <v>нд</v>
      </c>
      <c r="K56" s="218" t="str">
        <f t="shared" si="27"/>
        <v>нд</v>
      </c>
      <c r="L56" s="218" t="str">
        <f t="shared" si="27"/>
        <v>нд</v>
      </c>
      <c r="M56" s="218" t="str">
        <f t="shared" si="27"/>
        <v>нд</v>
      </c>
      <c r="N56" s="218" t="str">
        <f t="shared" si="27"/>
        <v>нд</v>
      </c>
      <c r="O56" s="219" t="s">
        <v>436</v>
      </c>
      <c r="P56" s="218" t="str">
        <f t="shared" ref="P56" si="28">P59</f>
        <v>нд</v>
      </c>
      <c r="Q56" s="218" t="str">
        <f t="shared" si="9"/>
        <v>нд</v>
      </c>
      <c r="R56" s="218" t="str">
        <f t="shared" si="9"/>
        <v>нд</v>
      </c>
      <c r="S56" s="218" t="str">
        <f t="shared" si="9"/>
        <v>нд</v>
      </c>
      <c r="T56" s="218" t="str">
        <f t="shared" si="9"/>
        <v>нд</v>
      </c>
      <c r="U56" s="218" t="str">
        <f t="shared" si="9"/>
        <v>нд</v>
      </c>
      <c r="V56" s="218" t="str">
        <f t="shared" si="9"/>
        <v>нд</v>
      </c>
      <c r="W56" s="218" t="str">
        <f t="shared" si="9"/>
        <v>нд</v>
      </c>
      <c r="X56" s="218" t="str">
        <f t="shared" si="9"/>
        <v>нд</v>
      </c>
      <c r="Y56" s="218" t="str">
        <f t="shared" si="9"/>
        <v>нд</v>
      </c>
      <c r="Z56" s="218" t="str">
        <f t="shared" si="9"/>
        <v>нд</v>
      </c>
      <c r="AA56" s="218" t="str">
        <f t="shared" si="9"/>
        <v>нд</v>
      </c>
      <c r="AB56" s="218" t="str">
        <f t="shared" si="9"/>
        <v>нд</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8" t="str">
        <f t="shared" ref="I61:N61" si="29">I64</f>
        <v>нд</v>
      </c>
      <c r="J61" s="218" t="str">
        <f t="shared" si="29"/>
        <v>нд</v>
      </c>
      <c r="K61" s="218" t="str">
        <f t="shared" si="29"/>
        <v>нд</v>
      </c>
      <c r="L61" s="218" t="str">
        <f t="shared" si="29"/>
        <v>нд</v>
      </c>
      <c r="M61" s="218" t="str">
        <f t="shared" si="29"/>
        <v>нд</v>
      </c>
      <c r="N61" s="218" t="str">
        <f t="shared" si="29"/>
        <v>нд</v>
      </c>
      <c r="O61" s="219" t="s">
        <v>436</v>
      </c>
      <c r="P61" s="218" t="str">
        <f t="shared" ref="P61" si="30">P64</f>
        <v>нд</v>
      </c>
      <c r="Q61" s="218" t="str">
        <f t="shared" si="9"/>
        <v>нд</v>
      </c>
      <c r="R61" s="218" t="str">
        <f t="shared" si="9"/>
        <v>нд</v>
      </c>
      <c r="S61" s="218" t="str">
        <f t="shared" si="9"/>
        <v>нд</v>
      </c>
      <c r="T61" s="218" t="str">
        <f t="shared" si="9"/>
        <v>нд</v>
      </c>
      <c r="U61" s="218" t="str">
        <f t="shared" si="9"/>
        <v>нд</v>
      </c>
      <c r="V61" s="218" t="str">
        <f t="shared" si="9"/>
        <v>нд</v>
      </c>
      <c r="W61" s="218" t="str">
        <f t="shared" si="9"/>
        <v>нд</v>
      </c>
      <c r="X61" s="218" t="str">
        <f t="shared" si="9"/>
        <v>нд</v>
      </c>
      <c r="Y61" s="218" t="str">
        <f t="shared" si="9"/>
        <v>нд</v>
      </c>
      <c r="Z61" s="218" t="str">
        <f t="shared" si="9"/>
        <v>нд</v>
      </c>
      <c r="AA61" s="218" t="str">
        <f t="shared" si="9"/>
        <v>нд</v>
      </c>
      <c r="AB61" s="218" t="str">
        <f t="shared" si="9"/>
        <v>нд</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8" t="str">
        <f t="shared" ref="I66:N66" si="31">I69</f>
        <v>нд</v>
      </c>
      <c r="J66" s="218" t="str">
        <f t="shared" si="31"/>
        <v>нд</v>
      </c>
      <c r="K66" s="218" t="str">
        <f t="shared" si="31"/>
        <v>нд</v>
      </c>
      <c r="L66" s="218" t="str">
        <f t="shared" si="31"/>
        <v>нд</v>
      </c>
      <c r="M66" s="218" t="str">
        <f t="shared" si="31"/>
        <v>нд</v>
      </c>
      <c r="N66" s="218" t="str">
        <f t="shared" si="31"/>
        <v>нд</v>
      </c>
      <c r="O66" s="219" t="s">
        <v>436</v>
      </c>
      <c r="P66" s="218" t="str">
        <f t="shared" ref="P66" si="32">P69</f>
        <v>нд</v>
      </c>
      <c r="Q66" s="218" t="str">
        <f t="shared" si="9"/>
        <v>нд</v>
      </c>
      <c r="R66" s="218" t="str">
        <f t="shared" si="9"/>
        <v>нд</v>
      </c>
      <c r="S66" s="218" t="str">
        <f t="shared" si="9"/>
        <v>нд</v>
      </c>
      <c r="T66" s="218" t="str">
        <f t="shared" si="9"/>
        <v>нд</v>
      </c>
      <c r="U66" s="218" t="str">
        <f t="shared" si="9"/>
        <v>нд</v>
      </c>
      <c r="V66" s="218" t="str">
        <f t="shared" si="9"/>
        <v>нд</v>
      </c>
      <c r="W66" s="218" t="str">
        <f t="shared" si="9"/>
        <v>нд</v>
      </c>
      <c r="X66" s="218" t="str">
        <f t="shared" si="9"/>
        <v>нд</v>
      </c>
      <c r="Y66" s="218" t="str">
        <f t="shared" si="9"/>
        <v>нд</v>
      </c>
      <c r="Z66" s="218" t="str">
        <f t="shared" si="9"/>
        <v>нд</v>
      </c>
      <c r="AA66" s="218" t="str">
        <f t="shared" si="9"/>
        <v>нд</v>
      </c>
      <c r="AB66" s="218" t="str">
        <f t="shared" si="9"/>
        <v>нд</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38.25" x14ac:dyDescent="0.2">
      <c r="A68" s="229" t="s">
        <v>9</v>
      </c>
      <c r="B68" s="200" t="s">
        <v>523</v>
      </c>
      <c r="C68" s="209">
        <f>AC68</f>
        <v>0</v>
      </c>
      <c r="D68" s="209">
        <f>AD68</f>
        <v>14.42535461482111</v>
      </c>
      <c r="E68" s="209">
        <v>0</v>
      </c>
      <c r="F68" s="209">
        <f>C68</f>
        <v>0</v>
      </c>
      <c r="G68" s="209">
        <f>C68</f>
        <v>0</v>
      </c>
      <c r="H68" s="209">
        <f>D68</f>
        <v>14.42535461482111</v>
      </c>
      <c r="I68" s="219" t="s">
        <v>436</v>
      </c>
      <c r="J68" s="219" t="s">
        <v>436</v>
      </c>
      <c r="K68" s="219" t="s">
        <v>436</v>
      </c>
      <c r="L68" s="219" t="s">
        <v>436</v>
      </c>
      <c r="M68" s="219" t="s">
        <v>436</v>
      </c>
      <c r="N68" s="219" t="s">
        <v>436</v>
      </c>
      <c r="O68" s="218">
        <f>[4]ЛО!$AJ$42/1000</f>
        <v>14.42535461482111</v>
      </c>
      <c r="P68" s="219" t="s">
        <v>436</v>
      </c>
      <c r="Q68" s="219" t="s">
        <v>436</v>
      </c>
      <c r="R68" s="219" t="s">
        <v>436</v>
      </c>
      <c r="S68" s="219" t="s">
        <v>436</v>
      </c>
      <c r="T68" s="219" t="s">
        <v>436</v>
      </c>
      <c r="U68" s="219" t="s">
        <v>436</v>
      </c>
      <c r="V68" s="219" t="s">
        <v>436</v>
      </c>
      <c r="W68" s="219" t="s">
        <v>436</v>
      </c>
      <c r="X68" s="219" t="s">
        <v>436</v>
      </c>
      <c r="Y68" s="219" t="s">
        <v>436</v>
      </c>
      <c r="Z68" s="219" t="s">
        <v>436</v>
      </c>
      <c r="AA68" s="219" t="s">
        <v>436</v>
      </c>
      <c r="AB68" s="219" t="s">
        <v>436</v>
      </c>
      <c r="AC68" s="209">
        <f>SUM(M68,Q68,U68,Y68)</f>
        <v>0</v>
      </c>
      <c r="AD68" s="209">
        <f>SUM(O68,S68,W68,Y68)</f>
        <v>14.42535461482111</v>
      </c>
      <c r="AE68" s="209" t="str">
        <f>AE21</f>
        <v>Новый проект</v>
      </c>
    </row>
    <row r="69" spans="1:31" s="201" customFormat="1" ht="12.75" x14ac:dyDescent="0.2">
      <c r="A69" s="229" t="s">
        <v>7</v>
      </c>
      <c r="B69" s="200" t="s">
        <v>524</v>
      </c>
      <c r="C69" s="210" t="s">
        <v>436</v>
      </c>
      <c r="D69" s="210" t="s">
        <v>436</v>
      </c>
      <c r="E69" s="210" t="s">
        <v>436</v>
      </c>
      <c r="F69" s="210" t="s">
        <v>436</v>
      </c>
      <c r="G69" s="210" t="s">
        <v>436</v>
      </c>
      <c r="H69" s="210" t="s">
        <v>436</v>
      </c>
      <c r="I69" s="219" t="s">
        <v>436</v>
      </c>
      <c r="J69" s="219" t="s">
        <v>436</v>
      </c>
      <c r="K69" s="219" t="s">
        <v>436</v>
      </c>
      <c r="L69" s="219" t="s">
        <v>436</v>
      </c>
      <c r="M69" s="219" t="s">
        <v>436</v>
      </c>
      <c r="N69" s="219" t="s">
        <v>436</v>
      </c>
      <c r="O69" s="218" t="str">
        <f t="shared" ref="I69:Y69" si="33">O70</f>
        <v>нд</v>
      </c>
      <c r="P69" s="219" t="s">
        <v>436</v>
      </c>
      <c r="Q69" s="219" t="s">
        <v>436</v>
      </c>
      <c r="R69" s="219" t="s">
        <v>436</v>
      </c>
      <c r="S69" s="219" t="s">
        <v>436</v>
      </c>
      <c r="T69" s="219" t="s">
        <v>436</v>
      </c>
      <c r="U69" s="219" t="s">
        <v>436</v>
      </c>
      <c r="V69" s="219" t="s">
        <v>436</v>
      </c>
      <c r="W69" s="219" t="s">
        <v>436</v>
      </c>
      <c r="X69" s="219" t="s">
        <v>436</v>
      </c>
      <c r="Y69" s="219" t="s">
        <v>436</v>
      </c>
      <c r="Z69" s="219" t="s">
        <v>436</v>
      </c>
      <c r="AA69" s="219" t="s">
        <v>436</v>
      </c>
      <c r="AB69" s="219"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8" t="str">
        <f t="shared" ref="I71:N71" si="34">I74</f>
        <v>нд</v>
      </c>
      <c r="J71" s="218" t="str">
        <f t="shared" si="34"/>
        <v>нд</v>
      </c>
      <c r="K71" s="218" t="str">
        <f t="shared" si="34"/>
        <v>нд</v>
      </c>
      <c r="L71" s="218" t="str">
        <f t="shared" si="34"/>
        <v>нд</v>
      </c>
      <c r="M71" s="218" t="str">
        <f t="shared" si="34"/>
        <v>нд</v>
      </c>
      <c r="N71" s="218" t="str">
        <f t="shared" si="34"/>
        <v>нд</v>
      </c>
      <c r="O71" s="219" t="s">
        <v>436</v>
      </c>
      <c r="P71" s="218" t="str">
        <f t="shared" ref="P71" si="35">P74</f>
        <v>нд</v>
      </c>
      <c r="Q71" s="218" t="str">
        <f t="shared" si="9"/>
        <v>нд</v>
      </c>
      <c r="R71" s="218" t="str">
        <f t="shared" si="9"/>
        <v>нд</v>
      </c>
      <c r="S71" s="218" t="str">
        <f t="shared" si="9"/>
        <v>нд</v>
      </c>
      <c r="T71" s="218" t="str">
        <f t="shared" si="9"/>
        <v>нд</v>
      </c>
      <c r="U71" s="218" t="str">
        <f t="shared" si="9"/>
        <v>нд</v>
      </c>
      <c r="V71" s="218" t="str">
        <f t="shared" si="9"/>
        <v>нд</v>
      </c>
      <c r="W71" s="218" t="str">
        <f t="shared" si="9"/>
        <v>нд</v>
      </c>
      <c r="X71" s="218" t="str">
        <f t="shared" si="9"/>
        <v>нд</v>
      </c>
      <c r="Y71" s="218" t="str">
        <f t="shared" si="9"/>
        <v>нд</v>
      </c>
      <c r="Z71" s="218" t="str">
        <f t="shared" si="9"/>
        <v>нд</v>
      </c>
      <c r="AA71" s="218" t="str">
        <f t="shared" si="9"/>
        <v>нд</v>
      </c>
      <c r="AB71" s="218" t="str">
        <f t="shared" si="9"/>
        <v>нд</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8" t="str">
        <f t="shared" ref="I76:N76" si="36">I79</f>
        <v>нд</v>
      </c>
      <c r="J76" s="218" t="str">
        <f t="shared" si="36"/>
        <v>нд</v>
      </c>
      <c r="K76" s="218" t="str">
        <f t="shared" si="36"/>
        <v>нд</v>
      </c>
      <c r="L76" s="218" t="str">
        <f t="shared" si="36"/>
        <v>нд</v>
      </c>
      <c r="M76" s="218" t="str">
        <f t="shared" si="36"/>
        <v>нд</v>
      </c>
      <c r="N76" s="218" t="str">
        <f t="shared" si="36"/>
        <v>нд</v>
      </c>
      <c r="O76" s="219" t="s">
        <v>436</v>
      </c>
      <c r="P76" s="218" t="str">
        <f t="shared" ref="P76" si="37">P79</f>
        <v>нд</v>
      </c>
      <c r="Q76" s="218" t="str">
        <f t="shared" si="9"/>
        <v>нд</v>
      </c>
      <c r="R76" s="218" t="str">
        <f t="shared" si="9"/>
        <v>нд</v>
      </c>
      <c r="S76" s="218" t="str">
        <f t="shared" si="9"/>
        <v>нд</v>
      </c>
      <c r="T76" s="218" t="str">
        <f t="shared" si="9"/>
        <v>нд</v>
      </c>
      <c r="U76" s="218" t="str">
        <f t="shared" si="9"/>
        <v>нд</v>
      </c>
      <c r="V76" s="218" t="str">
        <f t="shared" si="9"/>
        <v>нд</v>
      </c>
      <c r="W76" s="218" t="str">
        <f t="shared" si="9"/>
        <v>нд</v>
      </c>
      <c r="X76" s="218" t="str">
        <f t="shared" si="9"/>
        <v>нд</v>
      </c>
      <c r="Y76" s="218" t="str">
        <f t="shared" si="9"/>
        <v>нд</v>
      </c>
      <c r="Z76" s="218" t="str">
        <f t="shared" si="9"/>
        <v>нд</v>
      </c>
      <c r="AA76" s="218" t="str">
        <f t="shared" si="9"/>
        <v>нд</v>
      </c>
      <c r="AB76" s="218" t="str">
        <f t="shared" si="9"/>
        <v>нд</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19" t="s">
        <v>436</v>
      </c>
      <c r="J80" s="219" t="s">
        <v>436</v>
      </c>
      <c r="K80" s="219" t="s">
        <v>436</v>
      </c>
      <c r="L80" s="219" t="s">
        <v>436</v>
      </c>
      <c r="M80" s="219" t="s">
        <v>436</v>
      </c>
      <c r="N80" s="219" t="s">
        <v>436</v>
      </c>
      <c r="O80" s="220" t="s">
        <v>436</v>
      </c>
      <c r="P80" s="219" t="s">
        <v>436</v>
      </c>
      <c r="Q80" s="219" t="s">
        <v>436</v>
      </c>
      <c r="R80" s="219" t="s">
        <v>436</v>
      </c>
      <c r="S80" s="219" t="s">
        <v>436</v>
      </c>
      <c r="T80" s="219" t="s">
        <v>436</v>
      </c>
      <c r="U80" s="219" t="s">
        <v>436</v>
      </c>
      <c r="V80" s="219" t="s">
        <v>436</v>
      </c>
      <c r="W80" s="219" t="s">
        <v>436</v>
      </c>
      <c r="X80" s="219" t="s">
        <v>436</v>
      </c>
      <c r="Y80" s="219" t="s">
        <v>436</v>
      </c>
      <c r="Z80" s="219" t="s">
        <v>436</v>
      </c>
      <c r="AA80" s="219" t="s">
        <v>436</v>
      </c>
      <c r="AB80" s="219" t="s">
        <v>436</v>
      </c>
      <c r="AC80" s="216">
        <f>SUM(M80,Q80,U80,Y80)</f>
        <v>0</v>
      </c>
      <c r="AD80" s="216">
        <f>SUM(O80,S80,W80,AA80)</f>
        <v>0</v>
      </c>
      <c r="AE80" s="209" t="s">
        <v>436</v>
      </c>
    </row>
    <row r="81" spans="1:31" ht="12.75" x14ac:dyDescent="0.2">
      <c r="A81" s="187" t="s">
        <v>6</v>
      </c>
      <c r="B81" s="188" t="s">
        <v>540</v>
      </c>
      <c r="C81" s="210" t="s">
        <v>436</v>
      </c>
      <c r="D81" s="210" t="s">
        <v>436</v>
      </c>
      <c r="E81" s="210" t="s">
        <v>436</v>
      </c>
      <c r="F81" s="210" t="s">
        <v>436</v>
      </c>
      <c r="G81" s="210" t="s">
        <v>436</v>
      </c>
      <c r="H81" s="210" t="s">
        <v>436</v>
      </c>
      <c r="I81" s="218" t="str">
        <f t="shared" ref="I81:N81" si="38">I84</f>
        <v>нд</v>
      </c>
      <c r="J81" s="218" t="str">
        <f t="shared" si="38"/>
        <v>нд</v>
      </c>
      <c r="K81" s="218" t="str">
        <f t="shared" si="38"/>
        <v>нд</v>
      </c>
      <c r="L81" s="218" t="str">
        <f t="shared" si="38"/>
        <v>нд</v>
      </c>
      <c r="M81" s="218" t="str">
        <f t="shared" si="38"/>
        <v>нд</v>
      </c>
      <c r="N81" s="218" t="str">
        <f t="shared" si="38"/>
        <v>нд</v>
      </c>
      <c r="O81" s="219" t="s">
        <v>436</v>
      </c>
      <c r="P81" s="218" t="str">
        <f t="shared" ref="P81" si="39">P84</f>
        <v>нд</v>
      </c>
      <c r="Q81" s="218" t="str">
        <f t="shared" si="9"/>
        <v>нд</v>
      </c>
      <c r="R81" s="218" t="str">
        <f t="shared" si="9"/>
        <v>нд</v>
      </c>
      <c r="S81" s="218" t="str">
        <f t="shared" si="9"/>
        <v>нд</v>
      </c>
      <c r="T81" s="218" t="str">
        <f t="shared" si="9"/>
        <v>нд</v>
      </c>
      <c r="U81" s="218" t="str">
        <f t="shared" si="9"/>
        <v>нд</v>
      </c>
      <c r="V81" s="218" t="str">
        <f t="shared" si="9"/>
        <v>нд</v>
      </c>
      <c r="W81" s="218" t="str">
        <f t="shared" si="9"/>
        <v>нд</v>
      </c>
      <c r="X81" s="218" t="str">
        <f t="shared" si="9"/>
        <v>нд</v>
      </c>
      <c r="Y81" s="218" t="str">
        <f t="shared" si="9"/>
        <v>нд</v>
      </c>
      <c r="Z81" s="218" t="str">
        <f t="shared" si="9"/>
        <v>нд</v>
      </c>
      <c r="AA81" s="218" t="str">
        <f t="shared" si="9"/>
        <v>нд</v>
      </c>
      <c r="AB81" s="218" t="str">
        <f t="shared" si="9"/>
        <v>нд</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8" t="str">
        <f t="shared" ref="I86:N86" si="40">I89</f>
        <v>нд</v>
      </c>
      <c r="J86" s="218" t="str">
        <f t="shared" si="40"/>
        <v>нд</v>
      </c>
      <c r="K86" s="218" t="str">
        <f t="shared" si="40"/>
        <v>нд</v>
      </c>
      <c r="L86" s="218" t="str">
        <f t="shared" si="40"/>
        <v>нд</v>
      </c>
      <c r="M86" s="218" t="str">
        <f t="shared" si="40"/>
        <v>нд</v>
      </c>
      <c r="N86" s="218" t="str">
        <f t="shared" si="40"/>
        <v>нд</v>
      </c>
      <c r="O86" s="219" t="s">
        <v>436</v>
      </c>
      <c r="P86" s="218" t="str">
        <f t="shared" ref="P86" si="41">P89</f>
        <v>нд</v>
      </c>
      <c r="Q86" s="218" t="str">
        <f t="shared" si="9"/>
        <v>нд</v>
      </c>
      <c r="R86" s="218" t="str">
        <f t="shared" si="9"/>
        <v>нд</v>
      </c>
      <c r="S86" s="218" t="str">
        <f t="shared" si="9"/>
        <v>нд</v>
      </c>
      <c r="T86" s="218" t="str">
        <f t="shared" si="9"/>
        <v>нд</v>
      </c>
      <c r="U86" s="218" t="str">
        <f t="shared" si="9"/>
        <v>нд</v>
      </c>
      <c r="V86" s="218" t="str">
        <f t="shared" si="9"/>
        <v>нд</v>
      </c>
      <c r="W86" s="218" t="str">
        <f t="shared" si="9"/>
        <v>нд</v>
      </c>
      <c r="X86" s="218" t="str">
        <f t="shared" si="9"/>
        <v>нд</v>
      </c>
      <c r="Y86" s="218" t="str">
        <f t="shared" si="9"/>
        <v>нд</v>
      </c>
      <c r="Z86" s="218" t="str">
        <f t="shared" si="9"/>
        <v>нд</v>
      </c>
      <c r="AA86" s="218" t="str">
        <f t="shared" si="9"/>
        <v>нд</v>
      </c>
      <c r="AB86" s="218" t="str">
        <f t="shared" si="9"/>
        <v>нд</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15:XFD15 A91:XFD1048576 AF16:XFD90">
    <cfRule type="expression" dxfId="210" priority="271">
      <formula>CELL("защита",A1)</formula>
    </cfRule>
  </conditionalFormatting>
  <conditionalFormatting sqref="Y1:Y14">
    <cfRule type="expression" dxfId="209" priority="270">
      <formula>CELL("защита",Y1)</formula>
    </cfRule>
  </conditionalFormatting>
  <conditionalFormatting sqref="Z1:Z14">
    <cfRule type="expression" dxfId="208" priority="269">
      <formula>CELL("защита",Z1)</formula>
    </cfRule>
  </conditionalFormatting>
  <conditionalFormatting sqref="AA1:AA14">
    <cfRule type="expression" dxfId="207" priority="268">
      <formula>CELL("защита",AA1)</formula>
    </cfRule>
  </conditionalFormatting>
  <conditionalFormatting sqref="AB1:AB14">
    <cfRule type="expression" dxfId="206" priority="267">
      <formula>CELL("защита",AB1)</formula>
    </cfRule>
  </conditionalFormatting>
  <conditionalFormatting sqref="A17:B90 AE17:AE20 I18:L19 I20:AB20">
    <cfRule type="expression" dxfId="152" priority="153">
      <formula>CELL("защита",A17)</formula>
    </cfRule>
  </conditionalFormatting>
  <conditionalFormatting sqref="AE21:AE90">
    <cfRule type="expression" dxfId="151" priority="151">
      <formula>CELL("защита",AE21)</formula>
    </cfRule>
  </conditionalFormatting>
  <conditionalFormatting sqref="AE21:AE90">
    <cfRule type="expression" dxfId="150" priority="152">
      <formula>ISBLANK(AE21)</formula>
    </cfRule>
  </conditionalFormatting>
  <conditionalFormatting sqref="O21:O24 O26:O90">
    <cfRule type="expression" dxfId="149" priority="149">
      <formula>CELL("защита",O21)</formula>
    </cfRule>
  </conditionalFormatting>
  <conditionalFormatting sqref="O21:O24 O26:O90">
    <cfRule type="expression" dxfId="148" priority="150">
      <formula>ISBLANK(O21)</formula>
    </cfRule>
  </conditionalFormatting>
  <conditionalFormatting sqref="Y17:AD17 Y19:AD19 AA18:AD18 AC20:AD20">
    <cfRule type="expression" dxfId="147" priority="148">
      <formula>CELL("защита",Y17)</formula>
    </cfRule>
  </conditionalFormatting>
  <conditionalFormatting sqref="O69 AC21:AD25 AC27:AD90">
    <cfRule type="expression" dxfId="146" priority="146">
      <formula>CELL("защита",O21)</formula>
    </cfRule>
  </conditionalFormatting>
  <conditionalFormatting sqref="O69 AC21:AD25 AC27:AD90">
    <cfRule type="expression" dxfId="145" priority="147">
      <formula>ISBLANK(O21)</formula>
    </cfRule>
  </conditionalFormatting>
  <conditionalFormatting sqref="M17:P19">
    <cfRule type="expression" dxfId="142" priority="145">
      <formula>CELL("защита",M17)</formula>
    </cfRule>
  </conditionalFormatting>
  <conditionalFormatting sqref="O70:O90 O27:O68 O21:O24">
    <cfRule type="expression" dxfId="141" priority="143">
      <formula>CELL("защита",O21)</formula>
    </cfRule>
  </conditionalFormatting>
  <conditionalFormatting sqref="O70:O90 O27:O68 O21:O24">
    <cfRule type="expression" dxfId="140" priority="144">
      <formula>ISBLANK(O21)</formula>
    </cfRule>
  </conditionalFormatting>
  <conditionalFormatting sqref="Q17:X19 M17:P17">
    <cfRule type="expression" dxfId="139" priority="142">
      <formula>CELL("защита",M17)</formula>
    </cfRule>
  </conditionalFormatting>
  <conditionalFormatting sqref="O26 AC26:AD26">
    <cfRule type="expression" dxfId="138" priority="138">
      <formula>CELL("защита",O26)</formula>
    </cfRule>
  </conditionalFormatting>
  <conditionalFormatting sqref="O26 AC26:AD26">
    <cfRule type="expression" dxfId="137" priority="139">
      <formula>ISBLANK(O26)</formula>
    </cfRule>
  </conditionalFormatting>
  <conditionalFormatting sqref="C17:H20">
    <cfRule type="expression" dxfId="136" priority="137">
      <formula>CELL("защита",C17)</formula>
    </cfRule>
  </conditionalFormatting>
  <conditionalFormatting sqref="C21:H25 C27:H90">
    <cfRule type="expression" dxfId="135" priority="135">
      <formula>CELL("защита",C21)</formula>
    </cfRule>
  </conditionalFormatting>
  <conditionalFormatting sqref="C21:H25 C27:H90">
    <cfRule type="expression" dxfId="134" priority="136">
      <formula>ISBLANK(C21)</formula>
    </cfRule>
  </conditionalFormatting>
  <conditionalFormatting sqref="C26:H26">
    <cfRule type="expression" dxfId="133" priority="133">
      <formula>CELL("защита",C26)</formula>
    </cfRule>
  </conditionalFormatting>
  <conditionalFormatting sqref="C26:H26">
    <cfRule type="expression" dxfId="132" priority="134">
      <formula>ISBLANK(C26)</formula>
    </cfRule>
  </conditionalFormatting>
  <conditionalFormatting sqref="Y18:Z18">
    <cfRule type="expression" dxfId="67" priority="68">
      <formula>CELL("защита",Y18)</formula>
    </cfRule>
  </conditionalFormatting>
  <conditionalFormatting sqref="U17:X17">
    <cfRule type="expression" dxfId="66" priority="67">
      <formula>CELL("защита",U17)</formula>
    </cfRule>
  </conditionalFormatting>
  <conditionalFormatting sqref="Q17:T17">
    <cfRule type="expression" dxfId="65" priority="66">
      <formula>CELL("защита",Q17)</formula>
    </cfRule>
  </conditionalFormatting>
  <conditionalFormatting sqref="M17:P17">
    <cfRule type="expression" dxfId="64" priority="65">
      <formula>CELL("защита",M17)</formula>
    </cfRule>
  </conditionalFormatting>
  <conditionalFormatting sqref="I17:L17">
    <cfRule type="expression" dxfId="63" priority="64">
      <formula>CELL("защита",I17)</formula>
    </cfRule>
  </conditionalFormatting>
  <conditionalFormatting sqref="I17:L17">
    <cfRule type="expression" dxfId="62" priority="63">
      <formula>CELL("защита",I17)</formula>
    </cfRule>
  </conditionalFormatting>
  <conditionalFormatting sqref="Q21:Q90">
    <cfRule type="expression" dxfId="7" priority="7">
      <formula>CELL("защита",Q21)</formula>
    </cfRule>
  </conditionalFormatting>
  <conditionalFormatting sqref="Q21:Q90">
    <cfRule type="expression" dxfId="6" priority="8">
      <formula>ISBLANK(Q21)</formula>
    </cfRule>
  </conditionalFormatting>
  <conditionalFormatting sqref="R21:AB90">
    <cfRule type="expression" dxfId="5" priority="5">
      <formula>CELL("защита",R21)</formula>
    </cfRule>
  </conditionalFormatting>
  <conditionalFormatting sqref="R21:AB90">
    <cfRule type="expression" dxfId="4" priority="6">
      <formula>ISBLANK(R21)</formula>
    </cfRule>
  </conditionalFormatting>
  <conditionalFormatting sqref="I21:N90 O25">
    <cfRule type="expression" dxfId="3" priority="3">
      <formula>CELL("защита",I21)</formula>
    </cfRule>
  </conditionalFormatting>
  <conditionalFormatting sqref="I21:N90 O25">
    <cfRule type="expression" dxfId="2" priority="4">
      <formula>ISBLANK(I21)</formula>
    </cfRule>
  </conditionalFormatting>
  <conditionalFormatting sqref="P21:P90">
    <cfRule type="expression" dxfId="1" priority="1">
      <formula>CELL("защита",P21)</formula>
    </cfRule>
  </conditionalFormatting>
  <conditionalFormatting sqref="P21:P90">
    <cfRule type="expression" dxfId="0"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AC35" sqref="AC35"/>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76"/>
      <c r="AP1" s="57"/>
    </row>
    <row r="2" spans="1:42" s="22" customFormat="1" ht="20.25" x14ac:dyDescent="0.25">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77"/>
      <c r="AP2" s="77"/>
    </row>
    <row r="3" spans="1:42" s="22"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77"/>
      <c r="AP3" s="77"/>
    </row>
    <row r="4" spans="1:42" s="22"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78"/>
      <c r="AP4" s="78"/>
    </row>
    <row r="5" spans="1:42" s="22" customFormat="1" x14ac:dyDescent="0.25">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53"/>
      <c r="AP5" s="53"/>
    </row>
    <row r="6" spans="1:42" s="22"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77"/>
      <c r="AP6" s="77"/>
    </row>
    <row r="7" spans="1:42" s="22" customFormat="1" ht="18.75" x14ac:dyDescent="0.25">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78"/>
      <c r="AP7" s="78"/>
    </row>
    <row r="8" spans="1:42" s="22" customFormat="1" x14ac:dyDescent="0.25">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53"/>
      <c r="AP8" s="53"/>
    </row>
    <row r="9" spans="1:42" s="22"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54"/>
      <c r="AP9" s="54"/>
    </row>
    <row r="10" spans="1:42" s="22" customFormat="1" ht="18.75" x14ac:dyDescent="0.25">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78"/>
      <c r="AP10" s="78"/>
    </row>
    <row r="11" spans="1:42" s="22" customFormat="1" x14ac:dyDescent="0.25">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53"/>
      <c r="AP11" s="53"/>
    </row>
    <row r="12" spans="1:42" s="22" customFormat="1" x14ac:dyDescent="0.25">
      <c r="A12" s="398"/>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79"/>
      <c r="AP12" s="79"/>
    </row>
    <row r="13" spans="1:42" s="22" customFormat="1" ht="18.75" x14ac:dyDescent="0.25">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80"/>
      <c r="AP13" s="80"/>
    </row>
    <row r="14" spans="1:42" s="22"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80"/>
      <c r="AP14" s="80"/>
    </row>
    <row r="15" spans="1:42" s="22" customFormat="1" ht="18.75" x14ac:dyDescent="0.25">
      <c r="A15" s="249" t="s">
        <v>247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80"/>
      <c r="AP15" s="80"/>
    </row>
    <row r="16" spans="1:42" s="81" customFormat="1"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row>
    <row r="17" spans="1:40" s="81" customFormat="1" x14ac:dyDescent="0.25">
      <c r="A17" s="387" t="s">
        <v>233</v>
      </c>
      <c r="B17" s="393" t="s">
        <v>231</v>
      </c>
      <c r="C17" s="394"/>
      <c r="D17" s="394"/>
      <c r="E17" s="394"/>
      <c r="F17" s="394"/>
      <c r="G17" s="394"/>
      <c r="H17" s="394"/>
      <c r="I17" s="394"/>
      <c r="J17" s="394"/>
      <c r="K17" s="394"/>
      <c r="L17" s="394"/>
      <c r="M17" s="394"/>
      <c r="N17" s="394"/>
      <c r="O17" s="394"/>
      <c r="P17" s="394"/>
      <c r="Q17" s="394"/>
      <c r="R17" s="395"/>
      <c r="S17" s="393" t="s">
        <v>222</v>
      </c>
      <c r="T17" s="394"/>
      <c r="U17" s="395"/>
      <c r="V17" s="384" t="s">
        <v>232</v>
      </c>
      <c r="W17" s="385"/>
      <c r="X17" s="385"/>
      <c r="Y17" s="385"/>
      <c r="Z17" s="385"/>
      <c r="AA17" s="385"/>
      <c r="AB17" s="385"/>
      <c r="AC17" s="385"/>
      <c r="AD17" s="385"/>
      <c r="AE17" s="385"/>
      <c r="AF17" s="385"/>
      <c r="AG17" s="385"/>
      <c r="AH17" s="385"/>
      <c r="AI17" s="385"/>
      <c r="AJ17" s="385"/>
      <c r="AK17" s="385"/>
      <c r="AL17" s="385"/>
      <c r="AM17" s="385"/>
      <c r="AN17" s="386"/>
    </row>
    <row r="18" spans="1:40" s="81" customFormat="1" ht="82.15" customHeight="1" x14ac:dyDescent="0.25">
      <c r="A18" s="403"/>
      <c r="B18" s="387" t="s">
        <v>340</v>
      </c>
      <c r="C18" s="387" t="s">
        <v>339</v>
      </c>
      <c r="D18" s="393" t="s">
        <v>338</v>
      </c>
      <c r="E18" s="395"/>
      <c r="F18" s="387" t="s">
        <v>337</v>
      </c>
      <c r="G18" s="387" t="s">
        <v>336</v>
      </c>
      <c r="H18" s="404" t="s">
        <v>335</v>
      </c>
      <c r="I18" s="405"/>
      <c r="J18" s="391" t="s">
        <v>334</v>
      </c>
      <c r="K18" s="396" t="s">
        <v>333</v>
      </c>
      <c r="L18" s="397"/>
      <c r="M18" s="396" t="s">
        <v>341</v>
      </c>
      <c r="N18" s="397"/>
      <c r="O18" s="389" t="s">
        <v>342</v>
      </c>
      <c r="P18" s="391" t="s">
        <v>343</v>
      </c>
      <c r="Q18" s="396" t="s">
        <v>344</v>
      </c>
      <c r="R18" s="397"/>
      <c r="S18" s="387" t="s">
        <v>345</v>
      </c>
      <c r="T18" s="396" t="s">
        <v>346</v>
      </c>
      <c r="U18" s="397"/>
      <c r="V18" s="381" t="s">
        <v>347</v>
      </c>
      <c r="W18" s="382"/>
      <c r="X18" s="383"/>
      <c r="Y18" s="387" t="s">
        <v>229</v>
      </c>
      <c r="Z18" s="387" t="s">
        <v>223</v>
      </c>
      <c r="AA18" s="393" t="s">
        <v>221</v>
      </c>
      <c r="AB18" s="395"/>
      <c r="AC18" s="387" t="s">
        <v>4</v>
      </c>
      <c r="AD18" s="387" t="s">
        <v>215</v>
      </c>
      <c r="AE18" s="387" t="s">
        <v>216</v>
      </c>
      <c r="AF18" s="393" t="s">
        <v>3</v>
      </c>
      <c r="AG18" s="395"/>
      <c r="AH18" s="387" t="s">
        <v>227</v>
      </c>
      <c r="AI18" s="387" t="s">
        <v>219</v>
      </c>
      <c r="AJ18" s="399" t="s">
        <v>228</v>
      </c>
      <c r="AK18" s="400"/>
      <c r="AL18" s="401" t="s">
        <v>354</v>
      </c>
      <c r="AM18" s="401" t="s">
        <v>230</v>
      </c>
      <c r="AN18" s="387" t="s">
        <v>428</v>
      </c>
    </row>
    <row r="19" spans="1:40" s="81" customFormat="1" ht="86.25" x14ac:dyDescent="0.25">
      <c r="A19" s="388"/>
      <c r="B19" s="388"/>
      <c r="C19" s="388"/>
      <c r="D19" s="112" t="s">
        <v>225</v>
      </c>
      <c r="E19" s="112" t="s">
        <v>226</v>
      </c>
      <c r="F19" s="388"/>
      <c r="G19" s="388"/>
      <c r="H19" s="113" t="s">
        <v>217</v>
      </c>
      <c r="I19" s="113" t="s">
        <v>187</v>
      </c>
      <c r="J19" s="392"/>
      <c r="K19" s="114" t="s">
        <v>218</v>
      </c>
      <c r="L19" s="115" t="s">
        <v>187</v>
      </c>
      <c r="M19" s="111" t="s">
        <v>224</v>
      </c>
      <c r="N19" s="111" t="s">
        <v>555</v>
      </c>
      <c r="O19" s="390"/>
      <c r="P19" s="392"/>
      <c r="Q19" s="111" t="s">
        <v>224</v>
      </c>
      <c r="R19" s="111" t="s">
        <v>220</v>
      </c>
      <c r="S19" s="388"/>
      <c r="T19" s="111" t="s">
        <v>224</v>
      </c>
      <c r="U19" s="111" t="s">
        <v>220</v>
      </c>
      <c r="V19" s="116" t="s">
        <v>348</v>
      </c>
      <c r="W19" s="116" t="s">
        <v>349</v>
      </c>
      <c r="X19" s="116" t="s">
        <v>350</v>
      </c>
      <c r="Y19" s="388"/>
      <c r="Z19" s="388"/>
      <c r="AA19" s="111" t="s">
        <v>224</v>
      </c>
      <c r="AB19" s="111" t="s">
        <v>220</v>
      </c>
      <c r="AC19" s="388"/>
      <c r="AD19" s="388"/>
      <c r="AE19" s="388"/>
      <c r="AF19" s="117" t="s">
        <v>351</v>
      </c>
      <c r="AG19" s="112" t="s">
        <v>352</v>
      </c>
      <c r="AH19" s="388"/>
      <c r="AI19" s="388"/>
      <c r="AJ19" s="118" t="s">
        <v>348</v>
      </c>
      <c r="AK19" s="118" t="s">
        <v>353</v>
      </c>
      <c r="AL19" s="402"/>
      <c r="AM19" s="402"/>
      <c r="AN19" s="388"/>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tr">
        <f>'[3]2025_2'!D$16</f>
        <v>нд</v>
      </c>
      <c r="W21" s="144" t="str">
        <f>'[3]2025_2'!E$16</f>
        <v>850.25.00328</v>
      </c>
      <c r="X21" s="144" t="str">
        <f>'[3]2025_2'!F$16</f>
        <v>нд</v>
      </c>
      <c r="Y21" s="142" t="str">
        <f>'[3]2025_2'!G$16</f>
        <v>Петербургская сбытовая компания</v>
      </c>
      <c r="Z21" s="145" t="str">
        <f>'[3]2025_2'!H$16</f>
        <v>Развитие системы «Инновационный биллинг «Пальмира»</v>
      </c>
      <c r="AA21" s="146">
        <f>'[3]2025_2'!I$16</f>
        <v>64.576828000000006</v>
      </c>
      <c r="AB21" s="146">
        <f>'[3]2025_2'!J$16</f>
        <v>12.915365600000001</v>
      </c>
      <c r="AC21" s="145" t="str">
        <f>'[3]2025_2'!K$16</f>
        <v>Коммерческое предложение от19.09.2024 № ИСХ-СМ-240919/-10 (КП_развитие_Пальмира_2025-2029.docx) с учётом перерасчёта по письму ЦРБ ПАО "Интер РАО" от 21.08.2024 № ИН/КП/ОД/125 (О_планировании_расходов_по_ГК_Сигма.docx)</v>
      </c>
      <c r="AD21" s="145" t="str">
        <f>'[3]2025_2'!L$16</f>
        <v>ТБР</v>
      </c>
      <c r="AE21" s="145" t="str">
        <f>'[3]2025_2'!M$16</f>
        <v>62.01</v>
      </c>
      <c r="AF21" s="145" t="str">
        <f>'[3]2025_2'!N$16</f>
        <v>Закупка у единственного поставщика</v>
      </c>
      <c r="AG21" s="145" t="str">
        <f>'[3]2025_2'!O$16</f>
        <v>нд</v>
      </c>
      <c r="AH21" s="145" t="str">
        <f>'[3]2025_2'!P$16</f>
        <v>нет</v>
      </c>
      <c r="AI21" s="143" t="str">
        <f>'[3]2025_2'!Q$16</f>
        <v>нд</v>
      </c>
      <c r="AJ21" s="17" t="str">
        <f>'[3]2025_2'!R$16</f>
        <v>нд</v>
      </c>
      <c r="AK21" s="17" t="str">
        <f>'[3]2025_2'!S$16</f>
        <v>нд</v>
      </c>
      <c r="AL21" s="143" t="str">
        <f>'[3]2025_2'!T$16</f>
        <v>нд</v>
      </c>
      <c r="AM21" s="145" t="str">
        <f>'[3]2025_2'!U$16</f>
        <v>да</v>
      </c>
      <c r="AN21" s="145" t="str">
        <f>'[3]2025_2'!V$16</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70" priority="40">
      <formula>CELL("защита",A1)</formula>
    </cfRule>
  </conditionalFormatting>
  <conditionalFormatting sqref="A22:AN1048576">
    <cfRule type="expression" dxfId="169" priority="41">
      <formula>ISBLANK(A22)</formula>
    </cfRule>
  </conditionalFormatting>
  <conditionalFormatting sqref="A21">
    <cfRule type="expression" dxfId="168" priority="13">
      <formula>CELL("защита",A21)</formula>
    </cfRule>
  </conditionalFormatting>
  <conditionalFormatting sqref="A21">
    <cfRule type="expression" dxfId="167" priority="14">
      <formula>ISBLANK(A21)</formula>
    </cfRule>
  </conditionalFormatting>
  <conditionalFormatting sqref="B21:D21">
    <cfRule type="expression" dxfId="166" priority="5">
      <formula>CELL("защита",B21)</formula>
    </cfRule>
  </conditionalFormatting>
  <conditionalFormatting sqref="B21:D21">
    <cfRule type="expression" dxfId="165" priority="6">
      <formula>ISBLANK(B21)</formula>
    </cfRule>
  </conditionalFormatting>
  <conditionalFormatting sqref="E21:J21 M21:AN21">
    <cfRule type="expression" dxfId="164" priority="3">
      <formula>CELL("защита",E21)</formula>
    </cfRule>
  </conditionalFormatting>
  <conditionalFormatting sqref="E21:J21 M21:AN21">
    <cfRule type="expression" dxfId="163" priority="4">
      <formula>ISBLANK(E21)</formula>
    </cfRule>
  </conditionalFormatting>
  <conditionalFormatting sqref="K21:L21">
    <cfRule type="expression" dxfId="162" priority="1">
      <formula>CELL("защита",K21)</formula>
    </cfRule>
  </conditionalFormatting>
  <conditionalFormatting sqref="K21:L21">
    <cfRule type="expression" dxfId="161"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102" sqref="C102"/>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7"/>
      <c r="B1" s="407"/>
      <c r="C1" s="407"/>
      <c r="D1" s="49"/>
      <c r="E1" s="49"/>
      <c r="F1" s="49"/>
      <c r="G1" s="49"/>
      <c r="H1" s="49"/>
      <c r="I1" s="49"/>
    </row>
    <row r="2" spans="1:9" ht="20.25" x14ac:dyDescent="0.25">
      <c r="A2" s="234" t="s">
        <v>0</v>
      </c>
      <c r="B2" s="234"/>
      <c r="C2" s="234"/>
      <c r="D2" s="51"/>
      <c r="E2" s="51"/>
      <c r="F2" s="51"/>
      <c r="G2" s="51"/>
      <c r="H2" s="51"/>
      <c r="I2" s="51"/>
    </row>
    <row r="3" spans="1:9" ht="18.75" x14ac:dyDescent="0.25">
      <c r="A3" s="407"/>
      <c r="B3" s="407"/>
      <c r="C3" s="407"/>
      <c r="D3" s="51"/>
      <c r="E3" s="51"/>
      <c r="F3" s="51"/>
      <c r="G3" s="51"/>
      <c r="H3" s="51"/>
      <c r="I3" s="51"/>
    </row>
    <row r="4" spans="1:9" ht="18.75" x14ac:dyDescent="0.25">
      <c r="A4" s="252" t="str">
        <f>'2'!A4:C4</f>
        <v>Акционерное общество "Петербургская сбытовая компания"</v>
      </c>
      <c r="B4" s="252"/>
      <c r="C4" s="252"/>
      <c r="D4" s="52"/>
      <c r="E4" s="52"/>
      <c r="F4" s="52"/>
      <c r="G4" s="52"/>
      <c r="H4" s="52"/>
      <c r="I4" s="52"/>
    </row>
    <row r="5" spans="1:9" x14ac:dyDescent="0.25">
      <c r="A5" s="247" t="s">
        <v>408</v>
      </c>
      <c r="B5" s="247"/>
      <c r="C5" s="247"/>
      <c r="D5" s="53"/>
      <c r="E5" s="53"/>
      <c r="F5" s="53"/>
      <c r="G5" s="53"/>
      <c r="H5" s="53"/>
      <c r="I5" s="53"/>
    </row>
    <row r="6" spans="1:9" ht="18.75" x14ac:dyDescent="0.25">
      <c r="A6" s="407"/>
      <c r="B6" s="407"/>
      <c r="C6" s="407"/>
      <c r="D6" s="51"/>
      <c r="E6" s="51"/>
      <c r="F6" s="51"/>
      <c r="G6" s="51"/>
      <c r="H6" s="51"/>
      <c r="I6" s="51"/>
    </row>
    <row r="7" spans="1:9" ht="18.75" x14ac:dyDescent="0.25">
      <c r="A7" s="410" t="str">
        <f>'2'!A7:C7</f>
        <v>P_15.01.10017</v>
      </c>
      <c r="B7" s="410"/>
      <c r="C7" s="410"/>
      <c r="D7" s="52"/>
      <c r="E7" s="52"/>
      <c r="F7" s="52"/>
      <c r="G7" s="52"/>
      <c r="H7" s="52"/>
      <c r="I7" s="52"/>
    </row>
    <row r="8" spans="1:9" x14ac:dyDescent="0.25">
      <c r="A8" s="247" t="s">
        <v>409</v>
      </c>
      <c r="B8" s="247"/>
      <c r="C8" s="247"/>
      <c r="D8" s="53"/>
      <c r="E8" s="53"/>
      <c r="F8" s="53"/>
      <c r="G8" s="53"/>
      <c r="H8" s="53"/>
      <c r="I8" s="53"/>
    </row>
    <row r="9" spans="1:9" ht="18.75" x14ac:dyDescent="0.25">
      <c r="A9" s="407"/>
      <c r="B9" s="407"/>
      <c r="C9" s="407"/>
      <c r="D9" s="54"/>
      <c r="E9" s="54"/>
      <c r="F9" s="54"/>
      <c r="G9" s="54"/>
      <c r="H9" s="54"/>
      <c r="I9" s="54"/>
    </row>
    <row r="10" spans="1:9" ht="18.75" x14ac:dyDescent="0.25">
      <c r="A10" s="252" t="str">
        <f>'2'!A10:C10</f>
        <v>Развитие системы "Инновационный биллинг "Пальмира", 1 шт. НМА</v>
      </c>
      <c r="B10" s="252"/>
      <c r="C10" s="252"/>
      <c r="D10" s="52"/>
      <c r="E10" s="52"/>
      <c r="F10" s="52"/>
      <c r="G10" s="52"/>
      <c r="H10" s="52"/>
      <c r="I10" s="52"/>
    </row>
    <row r="11" spans="1:9" x14ac:dyDescent="0.25">
      <c r="A11" s="247" t="s">
        <v>410</v>
      </c>
      <c r="B11" s="247"/>
      <c r="C11" s="247"/>
      <c r="D11" s="53"/>
      <c r="E11" s="53"/>
      <c r="F11" s="53"/>
      <c r="G11" s="53"/>
      <c r="H11" s="53"/>
      <c r="I11" s="53"/>
    </row>
    <row r="12" spans="1:9" x14ac:dyDescent="0.25">
      <c r="A12" s="407"/>
      <c r="B12" s="407"/>
      <c r="C12" s="407"/>
      <c r="D12" s="53"/>
      <c r="E12" s="53"/>
      <c r="F12" s="53"/>
      <c r="G12" s="53"/>
      <c r="H12" s="53"/>
      <c r="I12" s="53"/>
    </row>
    <row r="13" spans="1:9" ht="18.75" x14ac:dyDescent="0.3">
      <c r="A13" s="412" t="str">
        <f>'2'!A13:C13</f>
        <v>Год, в котором предоставляется информация: 2025 год</v>
      </c>
      <c r="B13" s="412"/>
      <c r="C13" s="412"/>
      <c r="D13" s="53"/>
      <c r="E13" s="53"/>
      <c r="F13" s="53"/>
      <c r="G13" s="53"/>
      <c r="H13" s="53"/>
      <c r="I13" s="53"/>
    </row>
    <row r="14" spans="1:9" ht="18.75" x14ac:dyDescent="0.3">
      <c r="A14" s="411"/>
      <c r="B14" s="411"/>
      <c r="C14" s="411"/>
      <c r="D14" s="53"/>
      <c r="E14" s="53"/>
      <c r="F14" s="53"/>
      <c r="G14" s="53"/>
      <c r="H14" s="53"/>
      <c r="I14" s="53"/>
    </row>
    <row r="15" spans="1:9" ht="18.75" x14ac:dyDescent="0.3">
      <c r="A15" s="409" t="s">
        <v>248</v>
      </c>
      <c r="B15" s="409"/>
      <c r="C15" s="409"/>
      <c r="D15" s="53"/>
      <c r="E15" s="53"/>
      <c r="F15" s="53"/>
      <c r="G15" s="53"/>
      <c r="H15" s="53"/>
      <c r="I15" s="53"/>
    </row>
    <row r="16" spans="1:9" x14ac:dyDescent="0.25">
      <c r="A16" s="408"/>
      <c r="B16" s="408"/>
      <c r="C16" s="408"/>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17.310425537785335</v>
      </c>
    </row>
    <row r="20" spans="1:3" s="23" customFormat="1" x14ac:dyDescent="0.25">
      <c r="A20" s="121">
        <v>2</v>
      </c>
      <c r="B20" s="122" t="s">
        <v>169</v>
      </c>
      <c r="C20" s="202" t="s">
        <v>436</v>
      </c>
    </row>
    <row r="21" spans="1:3" s="23" customFormat="1" ht="75" x14ac:dyDescent="0.25">
      <c r="A21" s="121">
        <v>3</v>
      </c>
      <c r="B21" s="122" t="s">
        <v>356</v>
      </c>
      <c r="C21" s="202" t="str">
        <f>'14'!AC21</f>
        <v>Коммерческое предложение от19.09.2024 № ИСХ-СМ-240919/-10 (КП_развитие_Пальмира_2025-2029.docx) с учётом перерасчёта по письму ЦРБ ПАО "Интер РАО" от 21.08.2024 № ИН/КП/ОД/125 (О_планировании_расходов_по_ГК_Сигма.docx)</v>
      </c>
    </row>
    <row r="22" spans="1:3" s="23" customFormat="1" ht="30" x14ac:dyDescent="0.25">
      <c r="A22" s="121">
        <v>4</v>
      </c>
      <c r="B22" s="122" t="s">
        <v>357</v>
      </c>
      <c r="C22" s="141">
        <f>C19</f>
        <v>17.310425537785335</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7"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8" t="s">
        <v>436</v>
      </c>
    </row>
    <row r="50" spans="1:3" s="23" customFormat="1" x14ac:dyDescent="0.25">
      <c r="A50" s="121" t="s">
        <v>384</v>
      </c>
      <c r="B50" s="122" t="s">
        <v>363</v>
      </c>
      <c r="C50" s="227" t="s">
        <v>436</v>
      </c>
    </row>
    <row r="51" spans="1:3" s="23" customFormat="1" x14ac:dyDescent="0.25">
      <c r="A51" s="121" t="s">
        <v>385</v>
      </c>
      <c r="B51" s="122" t="s">
        <v>364</v>
      </c>
      <c r="C51" s="227"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8" t="s">
        <v>436</v>
      </c>
    </row>
    <row r="68" spans="1:3" s="23" customFormat="1" x14ac:dyDescent="0.25">
      <c r="A68" s="121">
        <v>8</v>
      </c>
      <c r="B68" s="122" t="s">
        <v>392</v>
      </c>
      <c r="C68" s="227" t="s">
        <v>436</v>
      </c>
    </row>
    <row r="69" spans="1:3" s="23" customFormat="1" x14ac:dyDescent="0.25">
      <c r="A69" s="121">
        <v>9</v>
      </c>
      <c r="B69" s="122" t="s">
        <v>393</v>
      </c>
      <c r="C69" s="228" t="s">
        <v>436</v>
      </c>
    </row>
    <row r="70" spans="1:3" s="23" customFormat="1" x14ac:dyDescent="0.25">
      <c r="A70" s="121">
        <v>10</v>
      </c>
      <c r="B70" s="122" t="s">
        <v>394</v>
      </c>
      <c r="C70" s="227"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60" priority="10">
      <formula>CELL("защита",A1)</formula>
    </cfRule>
  </conditionalFormatting>
  <conditionalFormatting sqref="C19:C22">
    <cfRule type="expression" dxfId="159" priority="6">
      <formula>CELL("защита",C19)</formula>
    </cfRule>
  </conditionalFormatting>
  <conditionalFormatting sqref="C19:C22">
    <cfRule type="expression" dxfId="158" priority="7">
      <formula>ISBLANK(C19)</formula>
    </cfRule>
  </conditionalFormatting>
  <conditionalFormatting sqref="C23:C109">
    <cfRule type="expression" dxfId="157" priority="4">
      <formula>CELL("защита",C23)</formula>
    </cfRule>
  </conditionalFormatting>
  <conditionalFormatting sqref="C23:C109">
    <cfRule type="expression" dxfId="156" priority="5">
      <formula>ISBLANK(C23)</formula>
    </cfRule>
  </conditionalFormatting>
  <conditionalFormatting sqref="A57:B61">
    <cfRule type="expression" dxfId="155"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3"/>
      <c r="B1" s="243"/>
      <c r="C1" s="243"/>
      <c r="F1" s="56"/>
      <c r="G1" s="56"/>
    </row>
    <row r="2" spans="1:22" s="55" customFormat="1" ht="20.25" x14ac:dyDescent="0.3">
      <c r="A2" s="234" t="s">
        <v>407</v>
      </c>
      <c r="B2" s="234"/>
      <c r="C2" s="234"/>
      <c r="F2" s="56"/>
      <c r="G2" s="56"/>
      <c r="H2" s="57"/>
    </row>
    <row r="3" spans="1:22" s="55" customFormat="1" ht="18.75" x14ac:dyDescent="0.2">
      <c r="A3" s="235"/>
      <c r="B3" s="235"/>
      <c r="C3" s="235"/>
      <c r="D3" s="58"/>
      <c r="E3" s="58"/>
      <c r="F3" s="58"/>
      <c r="G3" s="58"/>
      <c r="H3" s="58"/>
      <c r="I3" s="51"/>
      <c r="J3" s="51"/>
      <c r="K3" s="51"/>
      <c r="L3" s="51"/>
      <c r="M3" s="51"/>
      <c r="N3" s="51"/>
      <c r="O3" s="51"/>
      <c r="P3" s="51"/>
      <c r="Q3" s="51"/>
      <c r="R3" s="51"/>
      <c r="S3" s="51"/>
      <c r="T3" s="51"/>
      <c r="U3" s="51"/>
      <c r="V3" s="51"/>
    </row>
    <row r="4" spans="1:22" s="55" customFormat="1" ht="18.75" x14ac:dyDescent="0.2">
      <c r="A4" s="248" t="str">
        <f>IF(ISBLANK('1'!A4:C4),CONCATENATE("На вкладке 1 файла заполните показатель"," '",'1'!A5:C5,"' "),'1'!A4:C4)</f>
        <v>Акционерное общество "Петербургская сбытовая компания"</v>
      </c>
      <c r="B4" s="248"/>
      <c r="C4" s="248"/>
      <c r="D4" s="52"/>
      <c r="E4" s="52"/>
      <c r="F4" s="52"/>
      <c r="G4" s="52"/>
      <c r="H4" s="52"/>
      <c r="I4" s="51"/>
      <c r="J4" s="51"/>
      <c r="K4" s="51"/>
      <c r="L4" s="51"/>
      <c r="M4" s="51"/>
      <c r="N4" s="51"/>
      <c r="O4" s="51"/>
      <c r="P4" s="51"/>
      <c r="Q4" s="51"/>
      <c r="R4" s="51"/>
      <c r="S4" s="51"/>
      <c r="T4" s="51"/>
      <c r="U4" s="51"/>
      <c r="V4" s="51"/>
    </row>
    <row r="5" spans="1:22" s="55" customFormat="1" ht="18.75" x14ac:dyDescent="0.2">
      <c r="A5" s="247" t="s">
        <v>408</v>
      </c>
      <c r="B5" s="247"/>
      <c r="C5" s="247"/>
      <c r="D5" s="53"/>
      <c r="E5" s="53"/>
      <c r="F5" s="53"/>
      <c r="G5" s="53"/>
      <c r="H5" s="53"/>
      <c r="I5" s="51"/>
      <c r="J5" s="51"/>
      <c r="K5" s="51"/>
      <c r="L5" s="51"/>
      <c r="M5" s="51"/>
      <c r="N5" s="51"/>
      <c r="O5" s="51"/>
      <c r="P5" s="51"/>
      <c r="Q5" s="51"/>
      <c r="R5" s="51"/>
      <c r="S5" s="51"/>
      <c r="T5" s="51"/>
      <c r="U5" s="51"/>
      <c r="V5" s="51"/>
    </row>
    <row r="6" spans="1:22" s="55" customFormat="1" ht="18.75" x14ac:dyDescent="0.2">
      <c r="A6" s="244"/>
      <c r="B6" s="244"/>
      <c r="C6" s="244"/>
      <c r="D6" s="58"/>
      <c r="E6" s="58"/>
      <c r="F6" s="58"/>
      <c r="G6" s="58"/>
      <c r="H6" s="58"/>
      <c r="I6" s="51"/>
      <c r="J6" s="51"/>
      <c r="K6" s="51"/>
      <c r="L6" s="51"/>
      <c r="M6" s="51"/>
      <c r="N6" s="51"/>
      <c r="O6" s="51"/>
      <c r="P6" s="51"/>
      <c r="Q6" s="51"/>
      <c r="R6" s="51"/>
      <c r="S6" s="51"/>
      <c r="T6" s="51"/>
      <c r="U6" s="51"/>
      <c r="V6" s="51"/>
    </row>
    <row r="7" spans="1:22" s="55" customFormat="1" ht="18.75" x14ac:dyDescent="0.2">
      <c r="A7" s="248" t="str">
        <f>IF(ISBLANK('1'!C13),CONCATENATE("В разделе 1 формы заполните показатель"," '",'1'!B13,"' "),'1'!C13)</f>
        <v>P_15.01.10017</v>
      </c>
      <c r="B7" s="248"/>
      <c r="C7" s="248"/>
      <c r="D7" s="52"/>
      <c r="E7" s="52"/>
      <c r="F7" s="52"/>
      <c r="G7" s="52"/>
      <c r="H7" s="52"/>
      <c r="I7" s="51"/>
      <c r="J7" s="51"/>
      <c r="K7" s="51"/>
      <c r="L7" s="51"/>
      <c r="M7" s="51"/>
      <c r="N7" s="51"/>
      <c r="O7" s="51"/>
      <c r="P7" s="51"/>
      <c r="Q7" s="51"/>
      <c r="R7" s="51"/>
      <c r="S7" s="51"/>
      <c r="T7" s="51"/>
      <c r="U7" s="51"/>
      <c r="V7" s="51"/>
    </row>
    <row r="8" spans="1:22" s="55" customFormat="1" ht="18.75" x14ac:dyDescent="0.2">
      <c r="A8" s="247" t="s">
        <v>409</v>
      </c>
      <c r="B8" s="247"/>
      <c r="C8" s="247"/>
      <c r="D8" s="53"/>
      <c r="E8" s="53"/>
      <c r="F8" s="53"/>
      <c r="G8" s="53"/>
      <c r="H8" s="53"/>
      <c r="I8" s="51"/>
      <c r="J8" s="51"/>
      <c r="K8" s="51"/>
      <c r="L8" s="51"/>
      <c r="M8" s="51"/>
      <c r="N8" s="51"/>
      <c r="O8" s="51"/>
      <c r="P8" s="51"/>
      <c r="Q8" s="51"/>
      <c r="R8" s="51"/>
      <c r="S8" s="51"/>
      <c r="T8" s="51"/>
      <c r="U8" s="51"/>
      <c r="V8" s="51"/>
    </row>
    <row r="9" spans="1:22" s="60" customFormat="1" ht="18.75" x14ac:dyDescent="0.2">
      <c r="A9" s="245"/>
      <c r="B9" s="245"/>
      <c r="C9" s="245"/>
      <c r="D9" s="59"/>
      <c r="E9" s="59"/>
      <c r="F9" s="59"/>
      <c r="G9" s="59"/>
      <c r="H9" s="59"/>
      <c r="I9" s="59"/>
      <c r="J9" s="59"/>
      <c r="K9" s="59"/>
      <c r="L9" s="59"/>
      <c r="M9" s="59"/>
      <c r="N9" s="59"/>
      <c r="O9" s="59"/>
      <c r="P9" s="59"/>
      <c r="Q9" s="59"/>
      <c r="R9" s="59"/>
      <c r="S9" s="59"/>
      <c r="T9" s="59"/>
      <c r="U9" s="59"/>
      <c r="V9" s="59"/>
    </row>
    <row r="10" spans="1:22" s="61" customFormat="1" ht="15.75" x14ac:dyDescent="0.2">
      <c r="A10" s="248" t="str">
        <f>IF(ISBLANK('1'!C14),CONCATENATE("В разделе 1 формы заполните показатель"," '",'1'!B14,"' "),'1'!C14)</f>
        <v>Развитие системы "Инновационный биллинг "Пальмира", 1 шт. НМА</v>
      </c>
      <c r="B10" s="248"/>
      <c r="C10" s="24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7" t="s">
        <v>410</v>
      </c>
      <c r="B11" s="247"/>
      <c r="C11" s="24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5"/>
      <c r="B12" s="235"/>
      <c r="C12" s="235"/>
      <c r="D12" s="62"/>
      <c r="E12" s="62"/>
      <c r="F12" s="62"/>
      <c r="G12" s="62"/>
      <c r="H12" s="62"/>
      <c r="I12" s="62"/>
      <c r="J12" s="62"/>
      <c r="K12" s="62"/>
      <c r="L12" s="62"/>
      <c r="M12" s="62"/>
      <c r="N12" s="62"/>
      <c r="O12" s="62"/>
      <c r="P12" s="62"/>
      <c r="Q12" s="62"/>
      <c r="R12" s="62"/>
      <c r="S12" s="62"/>
    </row>
    <row r="13" spans="1:22" s="61" customFormat="1" ht="18.75"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8" t="s">
        <v>237</v>
      </c>
      <c r="B15" s="238"/>
      <c r="C15" s="238"/>
      <c r="E15" s="63"/>
      <c r="F15" s="63"/>
      <c r="G15" s="63"/>
      <c r="H15" s="63"/>
      <c r="I15" s="63"/>
      <c r="J15" s="63"/>
      <c r="K15" s="63"/>
      <c r="L15" s="63"/>
      <c r="M15" s="63"/>
      <c r="N15" s="63"/>
      <c r="O15" s="63"/>
      <c r="P15" s="63"/>
      <c r="Q15" s="63"/>
      <c r="R15" s="63"/>
      <c r="S15" s="63"/>
      <c r="T15" s="63"/>
      <c r="U15" s="63"/>
      <c r="V15" s="63"/>
    </row>
    <row r="16" spans="1:22" s="61" customFormat="1" ht="18.75" x14ac:dyDescent="0.2">
      <c r="A16" s="242"/>
      <c r="B16" s="242"/>
      <c r="C16" s="24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37" priority="4">
      <formula>ISBLANK(C19)</formula>
    </cfRule>
  </conditionalFormatting>
  <conditionalFormatting sqref="A1:XFD1048576">
    <cfRule type="expression" dxfId="23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23" sqref="C23"/>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0"/>
      <c r="B1" s="250"/>
      <c r="C1" s="250"/>
      <c r="E1" s="154"/>
      <c r="F1" s="154"/>
      <c r="G1" s="155"/>
    </row>
    <row r="2" spans="1:21" s="153" customFormat="1" ht="20.25" x14ac:dyDescent="0.25">
      <c r="A2" s="234" t="str">
        <f>'2'!A2:C2</f>
        <v>Паспорт инвестиционного проекта</v>
      </c>
      <c r="B2" s="234"/>
      <c r="C2" s="234"/>
      <c r="D2" s="51"/>
      <c r="E2" s="51"/>
      <c r="F2" s="51"/>
      <c r="G2" s="51"/>
      <c r="H2" s="51"/>
      <c r="I2" s="51"/>
      <c r="J2" s="51"/>
      <c r="K2" s="51"/>
      <c r="L2" s="51"/>
      <c r="M2" s="51"/>
      <c r="N2" s="51"/>
      <c r="O2" s="51"/>
      <c r="P2" s="51"/>
      <c r="Q2" s="51"/>
      <c r="R2" s="51"/>
      <c r="S2" s="51"/>
      <c r="T2" s="51"/>
      <c r="U2" s="51"/>
    </row>
    <row r="3" spans="1:21" s="153" customFormat="1" ht="18.75" x14ac:dyDescent="0.25">
      <c r="A3" s="244"/>
      <c r="B3" s="244"/>
      <c r="C3" s="244"/>
      <c r="D3" s="149"/>
      <c r="E3" s="149"/>
      <c r="F3" s="149"/>
      <c r="G3" s="149"/>
      <c r="H3" s="51"/>
      <c r="I3" s="51"/>
      <c r="J3" s="51"/>
      <c r="K3" s="51"/>
      <c r="L3" s="51"/>
      <c r="M3" s="51"/>
      <c r="N3" s="51"/>
      <c r="O3" s="51"/>
      <c r="P3" s="51"/>
      <c r="Q3" s="51"/>
      <c r="R3" s="51"/>
      <c r="S3" s="51"/>
      <c r="T3" s="51"/>
      <c r="U3" s="51"/>
    </row>
    <row r="4" spans="1:21" s="153"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52"/>
      <c r="E4" s="52"/>
      <c r="F4" s="52"/>
      <c r="G4" s="52"/>
      <c r="H4" s="51"/>
      <c r="I4" s="51"/>
      <c r="J4" s="51"/>
      <c r="K4" s="51"/>
      <c r="L4" s="51"/>
      <c r="M4" s="51"/>
      <c r="N4" s="51"/>
      <c r="O4" s="51"/>
      <c r="P4" s="51"/>
      <c r="Q4" s="51"/>
      <c r="R4" s="51"/>
      <c r="S4" s="51"/>
      <c r="T4" s="51"/>
      <c r="U4" s="51"/>
    </row>
    <row r="5" spans="1:21" s="153" customFormat="1" ht="18.75" x14ac:dyDescent="0.25">
      <c r="A5" s="239" t="s">
        <v>408</v>
      </c>
      <c r="B5" s="239"/>
      <c r="C5" s="239"/>
      <c r="D5" s="53"/>
      <c r="E5" s="53"/>
      <c r="F5" s="53"/>
      <c r="G5" s="53"/>
      <c r="H5" s="51"/>
      <c r="I5" s="51"/>
      <c r="J5" s="51"/>
      <c r="K5" s="51"/>
      <c r="L5" s="51"/>
      <c r="M5" s="51"/>
      <c r="N5" s="51"/>
      <c r="O5" s="51"/>
      <c r="P5" s="51"/>
      <c r="Q5" s="51"/>
      <c r="R5" s="51"/>
      <c r="S5" s="51"/>
      <c r="T5" s="51"/>
      <c r="U5" s="51"/>
    </row>
    <row r="6" spans="1:21" s="153" customFormat="1" ht="18.75" x14ac:dyDescent="0.25">
      <c r="A6" s="253"/>
      <c r="B6" s="253"/>
      <c r="C6" s="253"/>
      <c r="D6" s="149"/>
      <c r="E6" s="149"/>
      <c r="F6" s="149"/>
      <c r="G6" s="149"/>
      <c r="H6" s="51"/>
      <c r="I6" s="51"/>
      <c r="J6" s="51"/>
      <c r="K6" s="51"/>
      <c r="L6" s="51"/>
      <c r="M6" s="51"/>
      <c r="N6" s="51"/>
      <c r="O6" s="51"/>
      <c r="P6" s="51"/>
      <c r="Q6" s="51"/>
      <c r="R6" s="51"/>
      <c r="S6" s="51"/>
      <c r="T6" s="51"/>
      <c r="U6" s="51"/>
    </row>
    <row r="7" spans="1:21" s="153" customFormat="1" ht="18.75" x14ac:dyDescent="0.25">
      <c r="A7" s="252" t="str">
        <f>IF(ISBLANK('1'!C13),CONCATENATE("В разделе 1 формы заполните показатель"," '",'1'!B13,"' "),'1'!C13)</f>
        <v>P_15.01.10017</v>
      </c>
      <c r="B7" s="252"/>
      <c r="C7" s="252"/>
      <c r="D7" s="52"/>
      <c r="E7" s="52"/>
      <c r="F7" s="52"/>
      <c r="G7" s="52"/>
      <c r="H7" s="51"/>
      <c r="I7" s="51"/>
      <c r="J7" s="51"/>
      <c r="K7" s="51"/>
      <c r="L7" s="51"/>
      <c r="M7" s="51"/>
      <c r="N7" s="51"/>
      <c r="O7" s="51"/>
      <c r="P7" s="51"/>
      <c r="Q7" s="51"/>
      <c r="R7" s="51"/>
      <c r="S7" s="51"/>
      <c r="T7" s="51"/>
      <c r="U7" s="51"/>
    </row>
    <row r="8" spans="1:21" s="153" customFormat="1" ht="18.75" x14ac:dyDescent="0.25">
      <c r="A8" s="239" t="s">
        <v>409</v>
      </c>
      <c r="B8" s="239"/>
      <c r="C8" s="239"/>
      <c r="D8" s="53"/>
      <c r="E8" s="53"/>
      <c r="F8" s="53"/>
      <c r="G8" s="53"/>
      <c r="H8" s="51"/>
      <c r="I8" s="51"/>
      <c r="J8" s="51"/>
      <c r="K8" s="51"/>
      <c r="L8" s="51"/>
      <c r="M8" s="51"/>
      <c r="N8" s="51"/>
      <c r="O8" s="51"/>
      <c r="P8" s="51"/>
      <c r="Q8" s="51"/>
      <c r="R8" s="51"/>
      <c r="S8" s="51"/>
      <c r="T8" s="51"/>
      <c r="U8" s="51"/>
    </row>
    <row r="9" spans="1:21" s="156" customFormat="1" ht="18.75" x14ac:dyDescent="0.25">
      <c r="A9" s="253"/>
      <c r="B9" s="253"/>
      <c r="C9" s="253"/>
      <c r="D9" s="59"/>
      <c r="E9" s="59"/>
      <c r="F9" s="59"/>
      <c r="G9" s="59"/>
      <c r="H9" s="59"/>
      <c r="I9" s="59"/>
      <c r="J9" s="59"/>
      <c r="K9" s="59"/>
      <c r="L9" s="59"/>
      <c r="M9" s="59"/>
      <c r="N9" s="59"/>
      <c r="O9" s="59"/>
      <c r="P9" s="59"/>
      <c r="Q9" s="59"/>
      <c r="R9" s="59"/>
      <c r="S9" s="59"/>
      <c r="T9" s="59"/>
      <c r="U9" s="59"/>
    </row>
    <row r="10" spans="1:21" s="157" customFormat="1" ht="18.75" x14ac:dyDescent="0.25">
      <c r="A10" s="246" t="str">
        <f>IF(ISBLANK('1'!C14),CONCATENATE("В разделе 1 формы заполните показатель"," '",'1'!B14,"' "),'1'!C14)</f>
        <v>Развитие системы "Инновационный биллинг "Пальмира", 1 шт. НМА</v>
      </c>
      <c r="B10" s="246"/>
      <c r="C10" s="246"/>
      <c r="D10" s="52"/>
      <c r="E10" s="52"/>
      <c r="F10" s="52"/>
      <c r="G10" s="52"/>
      <c r="H10" s="52"/>
      <c r="I10" s="52"/>
      <c r="J10" s="52"/>
      <c r="K10" s="52"/>
      <c r="L10" s="52"/>
      <c r="M10" s="52"/>
      <c r="N10" s="52"/>
      <c r="O10" s="52"/>
      <c r="P10" s="52"/>
      <c r="Q10" s="52"/>
      <c r="R10" s="52"/>
      <c r="S10" s="52"/>
      <c r="T10" s="52"/>
      <c r="U10" s="52"/>
    </row>
    <row r="11" spans="1:21" s="157" customFormat="1" ht="15.75" x14ac:dyDescent="0.25">
      <c r="A11" s="239" t="s">
        <v>410</v>
      </c>
      <c r="B11" s="239"/>
      <c r="C11" s="239"/>
      <c r="D11" s="53"/>
      <c r="E11" s="53"/>
      <c r="F11" s="53"/>
      <c r="G11" s="53"/>
      <c r="H11" s="53"/>
      <c r="I11" s="53"/>
      <c r="J11" s="53"/>
      <c r="K11" s="53"/>
      <c r="L11" s="53"/>
      <c r="M11" s="53"/>
      <c r="N11" s="53"/>
      <c r="O11" s="53"/>
      <c r="P11" s="53"/>
      <c r="Q11" s="53"/>
      <c r="R11" s="53"/>
      <c r="S11" s="53"/>
      <c r="T11" s="53"/>
      <c r="U11" s="53"/>
    </row>
    <row r="12" spans="1:21" s="157" customFormat="1" ht="18.75" x14ac:dyDescent="0.25">
      <c r="A12" s="244"/>
      <c r="B12" s="244"/>
      <c r="C12" s="244"/>
      <c r="D12" s="62"/>
      <c r="E12" s="62"/>
      <c r="F12" s="62"/>
      <c r="G12" s="62"/>
      <c r="H12" s="62"/>
      <c r="I12" s="62"/>
      <c r="J12" s="62"/>
      <c r="K12" s="62"/>
      <c r="L12" s="62"/>
      <c r="M12" s="62"/>
      <c r="N12" s="62"/>
      <c r="O12" s="62"/>
      <c r="P12" s="62"/>
      <c r="Q12" s="62"/>
      <c r="R12" s="62"/>
    </row>
    <row r="13" spans="1:21" s="157" customFormat="1"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63"/>
      <c r="E13" s="63"/>
      <c r="F13" s="63"/>
      <c r="G13" s="63"/>
      <c r="H13" s="63"/>
      <c r="I13" s="63"/>
      <c r="J13" s="63"/>
      <c r="K13" s="63"/>
      <c r="L13" s="63"/>
      <c r="M13" s="63"/>
      <c r="N13" s="63"/>
      <c r="O13" s="63"/>
      <c r="P13" s="63"/>
      <c r="Q13" s="63"/>
      <c r="R13" s="63"/>
      <c r="S13" s="63"/>
      <c r="T13" s="63"/>
      <c r="U13" s="63"/>
    </row>
    <row r="14" spans="1:21" s="157" customFormat="1" ht="18.75" x14ac:dyDescent="0.25">
      <c r="A14" s="251"/>
      <c r="B14" s="251"/>
      <c r="C14" s="251"/>
      <c r="D14" s="63"/>
      <c r="E14" s="63"/>
      <c r="F14" s="63"/>
      <c r="G14" s="63"/>
      <c r="H14" s="63"/>
      <c r="I14" s="63"/>
      <c r="J14" s="63"/>
      <c r="K14" s="63"/>
      <c r="L14" s="63"/>
      <c r="M14" s="63"/>
      <c r="N14" s="63"/>
      <c r="O14" s="63"/>
      <c r="P14" s="63"/>
      <c r="Q14" s="63"/>
      <c r="R14" s="63"/>
      <c r="S14" s="63"/>
      <c r="T14" s="63"/>
      <c r="U14" s="63"/>
    </row>
    <row r="15" spans="1:21" s="157" customFormat="1" ht="18.75" x14ac:dyDescent="0.25">
      <c r="A15" s="249" t="s">
        <v>238</v>
      </c>
      <c r="B15" s="249"/>
      <c r="C15" s="249"/>
      <c r="D15" s="63"/>
      <c r="E15" s="63"/>
      <c r="F15" s="63"/>
      <c r="G15" s="63"/>
      <c r="H15" s="63"/>
      <c r="I15" s="63"/>
      <c r="J15" s="63"/>
      <c r="K15" s="63"/>
      <c r="L15" s="63"/>
      <c r="M15" s="63"/>
      <c r="N15" s="63"/>
      <c r="O15" s="63"/>
      <c r="P15" s="63"/>
      <c r="Q15" s="63"/>
      <c r="R15" s="63"/>
      <c r="S15" s="63"/>
      <c r="T15" s="63"/>
      <c r="U15" s="63"/>
    </row>
    <row r="16" spans="1:21" s="157" customFormat="1" ht="18.75" x14ac:dyDescent="0.25">
      <c r="A16" s="242"/>
      <c r="B16" s="242"/>
      <c r="C16" s="242"/>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18.75" x14ac:dyDescent="0.25">
      <c r="A20" s="84">
        <v>2</v>
      </c>
      <c r="B20" s="92" t="s">
        <v>107</v>
      </c>
      <c r="C20" s="206" t="s">
        <v>572</v>
      </c>
      <c r="D20" s="64"/>
      <c r="E20" s="64"/>
      <c r="F20" s="64"/>
      <c r="G20" s="64"/>
      <c r="H20" s="65"/>
      <c r="I20" s="65"/>
      <c r="J20" s="65"/>
      <c r="K20" s="65"/>
      <c r="L20" s="65"/>
      <c r="M20" s="65"/>
      <c r="N20" s="65"/>
      <c r="O20" s="65"/>
      <c r="P20" s="65"/>
      <c r="Q20" s="65"/>
      <c r="R20" s="65"/>
      <c r="S20" s="158"/>
      <c r="T20" s="158"/>
      <c r="U20" s="158"/>
    </row>
    <row r="21" spans="1:21" s="157" customFormat="1" ht="63" x14ac:dyDescent="0.25">
      <c r="A21" s="84">
        <v>3</v>
      </c>
      <c r="B21" s="93" t="s">
        <v>90</v>
      </c>
      <c r="C21" s="3" t="s">
        <v>578</v>
      </c>
      <c r="D21" s="64"/>
      <c r="E21" s="64"/>
      <c r="F21" s="65"/>
      <c r="G21" s="65"/>
      <c r="H21" s="65"/>
      <c r="I21" s="65"/>
      <c r="J21" s="65"/>
      <c r="K21" s="65"/>
      <c r="L21" s="65"/>
      <c r="M21" s="65"/>
      <c r="N21" s="65"/>
      <c r="O21" s="65"/>
      <c r="P21" s="65"/>
      <c r="Q21" s="158"/>
      <c r="R21" s="158"/>
      <c r="S21" s="158"/>
      <c r="T21" s="158"/>
      <c r="U21" s="158"/>
    </row>
    <row r="22" spans="1:21" ht="31.5" x14ac:dyDescent="0.25">
      <c r="A22" s="84">
        <v>4</v>
      </c>
      <c r="B22" s="92" t="s">
        <v>11</v>
      </c>
      <c r="C22" s="3" t="s">
        <v>573</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575</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234" customHeight="1" x14ac:dyDescent="0.25">
      <c r="A26" s="84">
        <v>8</v>
      </c>
      <c r="B26" s="92" t="s">
        <v>121</v>
      </c>
      <c r="C26" s="225" t="s">
        <v>577</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576</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1 C23:C29 C31:C39">
    <cfRule type="expression" dxfId="235" priority="8">
      <formula>ISBLANK(C20)</formula>
    </cfRule>
  </conditionalFormatting>
  <conditionalFormatting sqref="A1:XFD18 A20:XFD21 A19:B19 D19:XFD19 A23:XFD29 A22:B22 D22:XFD22 A31:XFD1048576 A30:B30 D30:XFD30">
    <cfRule type="expression" dxfId="234" priority="7">
      <formula>CELL("защита",A1)</formula>
    </cfRule>
  </conditionalFormatting>
  <conditionalFormatting sqref="C19">
    <cfRule type="expression" dxfId="233" priority="6">
      <formula>ISBLANK(C19)</formula>
    </cfRule>
  </conditionalFormatting>
  <conditionalFormatting sqref="C19">
    <cfRule type="expression" dxfId="232" priority="5">
      <formula>CELL("защита",C19)</formula>
    </cfRule>
  </conditionalFormatting>
  <conditionalFormatting sqref="C22">
    <cfRule type="expression" dxfId="231" priority="4">
      <formula>ISBLANK(C22)</formula>
    </cfRule>
  </conditionalFormatting>
  <conditionalFormatting sqref="C22">
    <cfRule type="expression" dxfId="230" priority="3">
      <formula>CELL("защита",C22)</formula>
    </cfRule>
  </conditionalFormatting>
  <conditionalFormatting sqref="C30">
    <cfRule type="expression" dxfId="154" priority="2">
      <formula>ISBLANK(C30)</formula>
    </cfRule>
  </conditionalFormatting>
  <conditionalFormatting sqref="C30">
    <cfRule type="expression" dxfId="15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0"/>
      <c r="B1" s="250"/>
      <c r="C1" s="250"/>
      <c r="D1" s="250"/>
      <c r="E1" s="250"/>
      <c r="F1" s="250"/>
      <c r="G1" s="250"/>
      <c r="H1" s="250"/>
      <c r="I1" s="250"/>
      <c r="J1" s="250"/>
      <c r="K1" s="250"/>
      <c r="L1" s="250"/>
      <c r="M1" s="250"/>
      <c r="N1" s="250"/>
      <c r="O1" s="250"/>
      <c r="P1" s="250"/>
    </row>
    <row r="2" spans="1:25" s="55" customFormat="1" ht="20.25" x14ac:dyDescent="0.2">
      <c r="A2" s="234" t="str">
        <f>'2'!A2:C2</f>
        <v>Паспорт инвестиционного проекта</v>
      </c>
      <c r="B2" s="234"/>
      <c r="C2" s="234"/>
      <c r="D2" s="234"/>
      <c r="E2" s="234"/>
      <c r="F2" s="234"/>
      <c r="G2" s="234"/>
      <c r="H2" s="234"/>
      <c r="I2" s="234"/>
      <c r="J2" s="234"/>
      <c r="K2" s="234"/>
      <c r="L2" s="234"/>
      <c r="M2" s="234"/>
      <c r="N2" s="234"/>
      <c r="O2" s="234"/>
      <c r="P2" s="234"/>
      <c r="Q2" s="51"/>
      <c r="R2" s="51"/>
      <c r="S2" s="51"/>
      <c r="T2" s="51"/>
      <c r="U2" s="51"/>
      <c r="V2" s="51"/>
      <c r="W2" s="51"/>
      <c r="X2" s="51"/>
      <c r="Y2" s="51"/>
    </row>
    <row r="3" spans="1:25" s="55" customFormat="1" ht="18.75" x14ac:dyDescent="0.2">
      <c r="A3" s="244"/>
      <c r="B3" s="244"/>
      <c r="C3" s="244"/>
      <c r="D3" s="244"/>
      <c r="E3" s="244"/>
      <c r="F3" s="244"/>
      <c r="G3" s="244"/>
      <c r="H3" s="244"/>
      <c r="I3" s="244"/>
      <c r="J3" s="244"/>
      <c r="K3" s="244"/>
      <c r="L3" s="244"/>
      <c r="M3" s="244"/>
      <c r="N3" s="244"/>
      <c r="O3" s="244"/>
      <c r="P3" s="244"/>
      <c r="Q3" s="51"/>
      <c r="R3" s="51"/>
      <c r="S3" s="51"/>
      <c r="T3" s="51"/>
      <c r="U3" s="51"/>
      <c r="V3" s="51"/>
      <c r="W3" s="51"/>
      <c r="X3" s="51"/>
      <c r="Y3" s="51"/>
    </row>
    <row r="4" spans="1:25"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51"/>
      <c r="R4" s="51"/>
      <c r="S4" s="51"/>
      <c r="T4" s="51"/>
      <c r="U4" s="51"/>
      <c r="V4" s="51"/>
      <c r="W4" s="51"/>
      <c r="X4" s="51"/>
      <c r="Y4" s="51"/>
    </row>
    <row r="5" spans="1:25" s="55" customFormat="1" ht="18.75" x14ac:dyDescent="0.2">
      <c r="A5" s="239" t="s">
        <v>408</v>
      </c>
      <c r="B5" s="239"/>
      <c r="C5" s="239"/>
      <c r="D5" s="239"/>
      <c r="E5" s="239"/>
      <c r="F5" s="239"/>
      <c r="G5" s="239"/>
      <c r="H5" s="239"/>
      <c r="I5" s="239"/>
      <c r="J5" s="239"/>
      <c r="K5" s="239"/>
      <c r="L5" s="239"/>
      <c r="M5" s="239"/>
      <c r="N5" s="239"/>
      <c r="O5" s="239"/>
      <c r="P5" s="239"/>
      <c r="Q5" s="51"/>
      <c r="R5" s="51"/>
      <c r="S5" s="51"/>
      <c r="T5" s="51"/>
      <c r="U5" s="51"/>
      <c r="V5" s="51"/>
      <c r="W5" s="51"/>
      <c r="X5" s="51"/>
      <c r="Y5" s="51"/>
    </row>
    <row r="6" spans="1:25" s="55" customFormat="1" ht="18.75" x14ac:dyDescent="0.2">
      <c r="A6" s="253"/>
      <c r="B6" s="253"/>
      <c r="C6" s="253"/>
      <c r="D6" s="253"/>
      <c r="E6" s="253"/>
      <c r="F6" s="253"/>
      <c r="G6" s="253"/>
      <c r="H6" s="253"/>
      <c r="I6" s="253"/>
      <c r="J6" s="253"/>
      <c r="K6" s="253"/>
      <c r="L6" s="253"/>
      <c r="M6" s="253"/>
      <c r="N6" s="253"/>
      <c r="O6" s="253"/>
      <c r="P6" s="253"/>
      <c r="Q6" s="51"/>
      <c r="R6" s="51"/>
      <c r="S6" s="51"/>
      <c r="T6" s="51"/>
      <c r="U6" s="51"/>
      <c r="V6" s="51"/>
      <c r="W6" s="51"/>
      <c r="X6" s="51"/>
      <c r="Y6" s="51"/>
    </row>
    <row r="7" spans="1:25" s="55" customFormat="1" ht="18.75"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51"/>
      <c r="R7" s="51"/>
      <c r="S7" s="51"/>
      <c r="T7" s="51"/>
      <c r="U7" s="51"/>
      <c r="V7" s="51"/>
      <c r="W7" s="51"/>
      <c r="X7" s="51"/>
      <c r="Y7" s="51"/>
    </row>
    <row r="8" spans="1:25" s="55" customFormat="1" ht="18.75" x14ac:dyDescent="0.2">
      <c r="A8" s="239" t="s">
        <v>409</v>
      </c>
      <c r="B8" s="239"/>
      <c r="C8" s="239"/>
      <c r="D8" s="239"/>
      <c r="E8" s="239"/>
      <c r="F8" s="239"/>
      <c r="G8" s="239"/>
      <c r="H8" s="239"/>
      <c r="I8" s="239"/>
      <c r="J8" s="239"/>
      <c r="K8" s="239"/>
      <c r="L8" s="239"/>
      <c r="M8" s="239"/>
      <c r="N8" s="239"/>
      <c r="O8" s="239"/>
      <c r="P8" s="239"/>
      <c r="Q8" s="51"/>
      <c r="R8" s="51"/>
      <c r="S8" s="51"/>
      <c r="T8" s="51"/>
      <c r="U8" s="51"/>
      <c r="V8" s="51"/>
      <c r="W8" s="51"/>
      <c r="X8" s="51"/>
      <c r="Y8" s="51"/>
    </row>
    <row r="9" spans="1:25" s="60" customFormat="1" ht="15.75" customHeight="1" x14ac:dyDescent="0.2">
      <c r="A9" s="253"/>
      <c r="B9" s="253"/>
      <c r="C9" s="253"/>
      <c r="D9" s="253"/>
      <c r="E9" s="253"/>
      <c r="F9" s="253"/>
      <c r="G9" s="253"/>
      <c r="H9" s="253"/>
      <c r="I9" s="253"/>
      <c r="J9" s="253"/>
      <c r="K9" s="253"/>
      <c r="L9" s="253"/>
      <c r="M9" s="253"/>
      <c r="N9" s="253"/>
      <c r="O9" s="253"/>
      <c r="P9" s="253"/>
      <c r="Q9" s="59"/>
      <c r="R9" s="59"/>
      <c r="S9" s="59"/>
      <c r="T9" s="59"/>
      <c r="U9" s="59"/>
      <c r="V9" s="59"/>
      <c r="W9" s="59"/>
      <c r="X9" s="59"/>
      <c r="Y9" s="59"/>
    </row>
    <row r="10" spans="1:25" s="61" customFormat="1" ht="18.75"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52"/>
      <c r="R10" s="52"/>
      <c r="S10" s="52"/>
      <c r="T10" s="52"/>
      <c r="U10" s="52"/>
      <c r="V10" s="52"/>
      <c r="W10" s="52"/>
      <c r="X10" s="52"/>
      <c r="Y10" s="52"/>
    </row>
    <row r="11" spans="1:25" s="61" customFormat="1" ht="15" customHeight="1" x14ac:dyDescent="0.2">
      <c r="A11" s="239" t="s">
        <v>410</v>
      </c>
      <c r="B11" s="239"/>
      <c r="C11" s="239"/>
      <c r="D11" s="239"/>
      <c r="E11" s="239"/>
      <c r="F11" s="239"/>
      <c r="G11" s="239"/>
      <c r="H11" s="239"/>
      <c r="I11" s="239"/>
      <c r="J11" s="239"/>
      <c r="K11" s="239"/>
      <c r="L11" s="239"/>
      <c r="M11" s="239"/>
      <c r="N11" s="239"/>
      <c r="O11" s="239"/>
      <c r="P11" s="239"/>
      <c r="Q11" s="53"/>
      <c r="R11" s="53"/>
      <c r="S11" s="53"/>
      <c r="T11" s="53"/>
      <c r="U11" s="53"/>
      <c r="V11" s="53"/>
      <c r="W11" s="53"/>
      <c r="X11" s="53"/>
      <c r="Y11" s="53"/>
    </row>
    <row r="12" spans="1:25" s="61" customFormat="1" ht="15" customHeight="1" x14ac:dyDescent="0.2">
      <c r="A12" s="253"/>
      <c r="B12" s="253"/>
      <c r="C12" s="253"/>
      <c r="D12" s="253"/>
      <c r="E12" s="253"/>
      <c r="F12" s="253"/>
      <c r="G12" s="253"/>
      <c r="H12" s="253"/>
      <c r="I12" s="253"/>
      <c r="J12" s="253"/>
      <c r="K12" s="253"/>
      <c r="L12" s="253"/>
      <c r="M12" s="253"/>
      <c r="N12" s="253"/>
      <c r="O12" s="253"/>
      <c r="P12" s="253"/>
      <c r="Q12" s="53"/>
      <c r="R12" s="53"/>
      <c r="S12" s="53"/>
      <c r="T12" s="53"/>
      <c r="U12" s="53"/>
      <c r="V12" s="53"/>
      <c r="W12" s="53"/>
      <c r="X12" s="53"/>
      <c r="Y12" s="53"/>
    </row>
    <row r="13" spans="1:25" s="61"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53"/>
      <c r="R13" s="53"/>
      <c r="S13" s="53"/>
      <c r="T13" s="53"/>
      <c r="U13" s="53"/>
      <c r="V13" s="53"/>
      <c r="W13" s="53"/>
      <c r="X13" s="53"/>
      <c r="Y13" s="53"/>
    </row>
    <row r="14" spans="1:25" s="61" customFormat="1" ht="15" customHeight="1" x14ac:dyDescent="0.2">
      <c r="A14" s="253"/>
      <c r="B14" s="253"/>
      <c r="C14" s="253"/>
      <c r="D14" s="253"/>
      <c r="E14" s="253"/>
      <c r="F14" s="253"/>
      <c r="G14" s="253"/>
      <c r="H14" s="253"/>
      <c r="I14" s="253"/>
      <c r="J14" s="253"/>
      <c r="K14" s="253"/>
      <c r="L14" s="253"/>
      <c r="M14" s="253"/>
      <c r="N14" s="253"/>
      <c r="O14" s="253"/>
      <c r="P14" s="253"/>
      <c r="Q14" s="62"/>
      <c r="R14" s="62"/>
      <c r="S14" s="62"/>
      <c r="T14" s="62"/>
      <c r="U14" s="62"/>
      <c r="V14" s="62"/>
    </row>
    <row r="15" spans="1:25" s="61" customFormat="1" ht="29.25" customHeight="1" x14ac:dyDescent="0.3">
      <c r="A15" s="25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5"/>
      <c r="C15" s="255"/>
      <c r="D15" s="255"/>
      <c r="E15" s="255"/>
      <c r="F15" s="255"/>
      <c r="G15" s="255"/>
      <c r="H15" s="255"/>
      <c r="I15" s="255"/>
      <c r="J15" s="255"/>
      <c r="K15" s="255"/>
      <c r="L15" s="255"/>
      <c r="M15" s="255"/>
      <c r="N15" s="255"/>
      <c r="O15" s="255"/>
      <c r="P15" s="255"/>
      <c r="Q15" s="71"/>
      <c r="R15" s="63"/>
      <c r="S15" s="63"/>
      <c r="T15" s="63"/>
      <c r="U15" s="63"/>
      <c r="V15" s="63"/>
      <c r="W15" s="63"/>
      <c r="X15" s="63"/>
      <c r="Y15" s="63"/>
    </row>
    <row r="16" spans="1:25" s="61" customFormat="1" ht="18.75" customHeight="1" x14ac:dyDescent="0.2">
      <c r="A16" s="261"/>
      <c r="B16" s="261"/>
      <c r="C16" s="261"/>
      <c r="D16" s="261"/>
      <c r="E16" s="261"/>
      <c r="F16" s="261"/>
      <c r="G16" s="261"/>
      <c r="H16" s="261"/>
      <c r="I16" s="261"/>
      <c r="J16" s="261"/>
      <c r="K16" s="261"/>
      <c r="L16" s="261"/>
      <c r="M16" s="261"/>
      <c r="N16" s="261"/>
      <c r="O16" s="261"/>
      <c r="P16" s="261"/>
      <c r="Q16" s="71"/>
      <c r="R16" s="63"/>
      <c r="S16" s="63"/>
      <c r="T16" s="63"/>
      <c r="U16" s="63"/>
      <c r="V16" s="63"/>
      <c r="W16" s="63"/>
      <c r="X16" s="63"/>
      <c r="Y16" s="63"/>
    </row>
    <row r="17" spans="1:25" s="61" customFormat="1" ht="18.75" customHeight="1" x14ac:dyDescent="0.2">
      <c r="A17" s="249" t="s">
        <v>239</v>
      </c>
      <c r="B17" s="249"/>
      <c r="C17" s="249"/>
      <c r="D17" s="249"/>
      <c r="E17" s="249"/>
      <c r="F17" s="249"/>
      <c r="G17" s="249"/>
      <c r="H17" s="249"/>
      <c r="I17" s="249"/>
      <c r="J17" s="249"/>
      <c r="K17" s="249"/>
      <c r="L17" s="249"/>
      <c r="M17" s="249"/>
      <c r="N17" s="249"/>
      <c r="O17" s="249"/>
      <c r="P17" s="249"/>
      <c r="Q17" s="71"/>
      <c r="R17" s="63"/>
      <c r="S17" s="63"/>
      <c r="T17" s="63"/>
      <c r="U17" s="63"/>
      <c r="V17" s="63"/>
      <c r="W17" s="63"/>
      <c r="X17" s="63"/>
      <c r="Y17" s="63"/>
    </row>
    <row r="18" spans="1:25" s="61" customFormat="1" ht="22.5" customHeight="1" x14ac:dyDescent="0.2">
      <c r="A18" s="242"/>
      <c r="B18" s="242"/>
      <c r="C18" s="242"/>
      <c r="D18" s="242"/>
      <c r="E18" s="242"/>
      <c r="F18" s="242"/>
      <c r="G18" s="242"/>
      <c r="H18" s="242"/>
      <c r="I18" s="242"/>
      <c r="J18" s="242"/>
      <c r="K18" s="242"/>
      <c r="L18" s="242"/>
      <c r="M18" s="242"/>
      <c r="N18" s="242"/>
      <c r="O18" s="242"/>
      <c r="P18" s="242"/>
      <c r="Q18" s="62"/>
      <c r="R18" s="62"/>
      <c r="S18" s="62"/>
      <c r="T18" s="62"/>
      <c r="U18" s="62"/>
      <c r="V18" s="62"/>
    </row>
    <row r="19" spans="1:25" s="61" customFormat="1" ht="106.5" customHeight="1" x14ac:dyDescent="0.2">
      <c r="A19" s="254" t="s">
        <v>96</v>
      </c>
      <c r="B19" s="257" t="s">
        <v>99</v>
      </c>
      <c r="C19" s="258"/>
      <c r="D19" s="257" t="s">
        <v>98</v>
      </c>
      <c r="E19" s="256" t="s">
        <v>263</v>
      </c>
      <c r="F19" s="254" t="s">
        <v>102</v>
      </c>
      <c r="G19" s="256" t="s">
        <v>26</v>
      </c>
      <c r="H19" s="254" t="s">
        <v>67</v>
      </c>
      <c r="I19" s="254" t="s">
        <v>25</v>
      </c>
      <c r="J19" s="254" t="s">
        <v>103</v>
      </c>
      <c r="K19" s="254" t="s">
        <v>24</v>
      </c>
      <c r="L19" s="254" t="s">
        <v>23</v>
      </c>
      <c r="M19" s="254" t="s">
        <v>22</v>
      </c>
      <c r="N19" s="254" t="s">
        <v>120</v>
      </c>
      <c r="O19" s="254"/>
      <c r="P19" s="260" t="s">
        <v>264</v>
      </c>
      <c r="Q19" s="62"/>
      <c r="R19" s="62"/>
      <c r="S19" s="62"/>
      <c r="T19" s="62"/>
      <c r="U19" s="62"/>
      <c r="V19" s="62"/>
    </row>
    <row r="20" spans="1:25" s="61" customFormat="1" ht="117" customHeight="1" x14ac:dyDescent="0.2">
      <c r="A20" s="254"/>
      <c r="B20" s="96" t="s">
        <v>2</v>
      </c>
      <c r="C20" s="96" t="s">
        <v>1</v>
      </c>
      <c r="D20" s="259"/>
      <c r="E20" s="256"/>
      <c r="F20" s="254"/>
      <c r="G20" s="256"/>
      <c r="H20" s="254"/>
      <c r="I20" s="254"/>
      <c r="J20" s="254"/>
      <c r="K20" s="254"/>
      <c r="L20" s="254"/>
      <c r="M20" s="254"/>
      <c r="N20" s="82" t="s">
        <v>100</v>
      </c>
      <c r="O20" s="96" t="s">
        <v>101</v>
      </c>
      <c r="P20" s="260"/>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29" priority="1">
      <formula>CELL("защита",A1)</formula>
    </cfRule>
  </conditionalFormatting>
  <conditionalFormatting sqref="A22:P1048576">
    <cfRule type="expression" dxfId="22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0"/>
      <c r="B1" s="250"/>
      <c r="C1" s="250"/>
      <c r="D1" s="250"/>
      <c r="E1" s="250"/>
      <c r="F1" s="250"/>
      <c r="G1" s="250"/>
      <c r="H1" s="250"/>
      <c r="I1" s="250"/>
      <c r="J1" s="250"/>
      <c r="K1" s="250"/>
      <c r="L1" s="250"/>
      <c r="M1" s="250"/>
      <c r="N1" s="250"/>
      <c r="O1" s="250"/>
    </row>
    <row r="2" spans="1:24" s="55" customFormat="1" ht="20.25" x14ac:dyDescent="0.2">
      <c r="A2" s="234" t="s">
        <v>0</v>
      </c>
      <c r="B2" s="234"/>
      <c r="C2" s="234"/>
      <c r="D2" s="234"/>
      <c r="E2" s="234"/>
      <c r="F2" s="234"/>
      <c r="G2" s="234"/>
      <c r="H2" s="234"/>
      <c r="I2" s="234"/>
      <c r="J2" s="234"/>
      <c r="K2" s="234"/>
      <c r="L2" s="234"/>
      <c r="M2" s="234"/>
      <c r="N2" s="234"/>
      <c r="O2" s="234"/>
      <c r="P2" s="51"/>
      <c r="Q2" s="51"/>
      <c r="R2" s="51"/>
      <c r="S2" s="51"/>
      <c r="T2" s="51"/>
      <c r="U2" s="51"/>
      <c r="V2" s="51"/>
      <c r="W2" s="51"/>
      <c r="X2" s="51"/>
    </row>
    <row r="3" spans="1:24" s="55" customFormat="1" ht="18.75" x14ac:dyDescent="0.2">
      <c r="A3" s="264"/>
      <c r="B3" s="264"/>
      <c r="C3" s="264"/>
      <c r="D3" s="264"/>
      <c r="E3" s="264"/>
      <c r="F3" s="264"/>
      <c r="G3" s="264"/>
      <c r="H3" s="264"/>
      <c r="I3" s="264"/>
      <c r="J3" s="264"/>
      <c r="K3" s="264"/>
      <c r="L3" s="264"/>
      <c r="M3" s="264"/>
      <c r="N3" s="264"/>
      <c r="O3" s="264"/>
      <c r="P3" s="51"/>
      <c r="Q3" s="51"/>
      <c r="R3" s="51"/>
      <c r="S3" s="51"/>
      <c r="T3" s="51"/>
      <c r="U3" s="51"/>
      <c r="V3" s="51"/>
      <c r="W3" s="51"/>
      <c r="X3" s="51"/>
    </row>
    <row r="4" spans="1:24"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row>
    <row r="5" spans="1:24"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row>
    <row r="6" spans="1:24" s="55" customFormat="1" ht="18.75" x14ac:dyDescent="0.2">
      <c r="A6" s="264"/>
      <c r="B6" s="264"/>
      <c r="C6" s="264"/>
      <c r="D6" s="264"/>
      <c r="E6" s="264"/>
      <c r="F6" s="264"/>
      <c r="G6" s="264"/>
      <c r="H6" s="264"/>
      <c r="I6" s="264"/>
      <c r="J6" s="264"/>
      <c r="K6" s="264"/>
      <c r="L6" s="264"/>
      <c r="M6" s="264"/>
      <c r="N6" s="264"/>
      <c r="O6" s="264"/>
      <c r="P6" s="51"/>
      <c r="Q6" s="51"/>
      <c r="R6" s="51"/>
      <c r="S6" s="51"/>
      <c r="T6" s="51"/>
      <c r="U6" s="51"/>
      <c r="V6" s="51"/>
      <c r="W6" s="51"/>
      <c r="X6" s="51"/>
    </row>
    <row r="7" spans="1:24" s="55" customFormat="1" ht="18.75"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51"/>
      <c r="Q7" s="51"/>
      <c r="R7" s="51"/>
      <c r="S7" s="51"/>
      <c r="T7" s="51"/>
      <c r="U7" s="51"/>
      <c r="V7" s="51"/>
      <c r="W7" s="51"/>
      <c r="X7" s="51"/>
    </row>
    <row r="8" spans="1:24"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row>
    <row r="9" spans="1:24"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row>
    <row r="10" spans="1:24" s="61" customFormat="1" ht="18.75"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row>
    <row r="11" spans="1:24"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row>
    <row r="12" spans="1:24"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row>
    <row r="13" spans="1:24"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53"/>
      <c r="Q13" s="53"/>
      <c r="R13" s="53"/>
      <c r="S13" s="53"/>
      <c r="T13" s="53"/>
      <c r="U13" s="53"/>
      <c r="V13" s="53"/>
      <c r="W13" s="53"/>
      <c r="X13" s="53"/>
    </row>
    <row r="14" spans="1:24" s="61" customFormat="1" ht="15" customHeight="1" x14ac:dyDescent="0.2">
      <c r="A14" s="235"/>
      <c r="B14" s="235"/>
      <c r="C14" s="235"/>
      <c r="D14" s="235"/>
      <c r="E14" s="235"/>
      <c r="F14" s="235"/>
      <c r="G14" s="235"/>
      <c r="H14" s="235"/>
      <c r="I14" s="235"/>
      <c r="J14" s="235"/>
      <c r="K14" s="235"/>
      <c r="L14" s="235"/>
      <c r="M14" s="235"/>
      <c r="N14" s="235"/>
      <c r="O14" s="235"/>
      <c r="P14" s="62"/>
      <c r="Q14" s="62"/>
      <c r="R14" s="62"/>
      <c r="S14" s="62"/>
      <c r="T14" s="62"/>
      <c r="U14" s="62"/>
    </row>
    <row r="15" spans="1:24" s="61" customFormat="1" ht="29.25" customHeight="1" x14ac:dyDescent="0.3">
      <c r="A15" s="25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5"/>
      <c r="C15" s="255"/>
      <c r="D15" s="255"/>
      <c r="E15" s="255"/>
      <c r="F15" s="255"/>
      <c r="G15" s="255"/>
      <c r="H15" s="255"/>
      <c r="I15" s="255"/>
      <c r="J15" s="255"/>
      <c r="K15" s="255"/>
      <c r="L15" s="255"/>
      <c r="M15" s="255"/>
      <c r="N15" s="255"/>
      <c r="O15" s="255"/>
      <c r="P15" s="71"/>
      <c r="Q15" s="63"/>
      <c r="R15" s="63"/>
      <c r="S15" s="63"/>
      <c r="T15" s="63"/>
      <c r="U15" s="63"/>
      <c r="V15" s="63"/>
      <c r="W15" s="63"/>
      <c r="X15" s="63"/>
    </row>
    <row r="16" spans="1:24" s="61" customFormat="1" ht="18.75" customHeight="1" x14ac:dyDescent="0.2">
      <c r="A16" s="261"/>
      <c r="B16" s="261"/>
      <c r="C16" s="261"/>
      <c r="D16" s="261"/>
      <c r="E16" s="261"/>
      <c r="F16" s="261"/>
      <c r="G16" s="261"/>
      <c r="H16" s="261"/>
      <c r="I16" s="261"/>
      <c r="J16" s="261"/>
      <c r="K16" s="261"/>
      <c r="L16" s="261"/>
      <c r="M16" s="261"/>
      <c r="N16" s="261"/>
      <c r="O16" s="261"/>
      <c r="P16" s="71"/>
      <c r="Q16" s="63"/>
      <c r="R16" s="63"/>
      <c r="S16" s="63"/>
      <c r="T16" s="63"/>
      <c r="U16" s="63"/>
      <c r="V16" s="63"/>
      <c r="W16" s="63"/>
      <c r="X16" s="63"/>
    </row>
    <row r="17" spans="1:24" s="61" customFormat="1" ht="18.75" customHeight="1" x14ac:dyDescent="0.2">
      <c r="A17" s="249" t="s">
        <v>240</v>
      </c>
      <c r="B17" s="249"/>
      <c r="C17" s="249"/>
      <c r="D17" s="249"/>
      <c r="E17" s="249"/>
      <c r="F17" s="249"/>
      <c r="G17" s="249"/>
      <c r="H17" s="249"/>
      <c r="I17" s="249"/>
      <c r="J17" s="249"/>
      <c r="K17" s="249"/>
      <c r="L17" s="249"/>
      <c r="M17" s="249"/>
      <c r="N17" s="249"/>
      <c r="O17" s="249"/>
      <c r="P17" s="71"/>
      <c r="Q17" s="63"/>
      <c r="R17" s="63"/>
      <c r="S17" s="63"/>
      <c r="T17" s="63"/>
      <c r="U17" s="63"/>
      <c r="V17" s="63"/>
      <c r="W17" s="63"/>
      <c r="X17" s="63"/>
    </row>
    <row r="18" spans="1:24" s="61" customFormat="1" ht="22.5" customHeight="1" x14ac:dyDescent="0.2">
      <c r="A18" s="242"/>
      <c r="B18" s="242"/>
      <c r="C18" s="242"/>
      <c r="D18" s="242"/>
      <c r="E18" s="242"/>
      <c r="F18" s="242"/>
      <c r="G18" s="242"/>
      <c r="H18" s="242"/>
      <c r="I18" s="242"/>
      <c r="J18" s="242"/>
      <c r="K18" s="242"/>
      <c r="L18" s="242"/>
      <c r="M18" s="242"/>
      <c r="N18" s="242"/>
      <c r="O18" s="242"/>
      <c r="P18" s="62"/>
      <c r="Q18" s="62"/>
      <c r="R18" s="62"/>
      <c r="S18" s="62"/>
      <c r="T18" s="62"/>
      <c r="U18" s="62"/>
    </row>
    <row r="19" spans="1:24" s="61" customFormat="1" ht="106.5" customHeight="1" x14ac:dyDescent="0.2">
      <c r="A19" s="254" t="s">
        <v>96</v>
      </c>
      <c r="B19" s="257" t="s">
        <v>122</v>
      </c>
      <c r="C19" s="258"/>
      <c r="D19" s="257" t="s">
        <v>123</v>
      </c>
      <c r="E19" s="256" t="s">
        <v>265</v>
      </c>
      <c r="F19" s="254" t="s">
        <v>124</v>
      </c>
      <c r="G19" s="254" t="s">
        <v>125</v>
      </c>
      <c r="H19" s="254" t="s">
        <v>126</v>
      </c>
      <c r="I19" s="254" t="s">
        <v>127</v>
      </c>
      <c r="J19" s="254" t="s">
        <v>128</v>
      </c>
      <c r="K19" s="254" t="s">
        <v>129</v>
      </c>
      <c r="L19" s="254" t="s">
        <v>266</v>
      </c>
      <c r="M19" s="254" t="s">
        <v>130</v>
      </c>
      <c r="N19" s="254"/>
      <c r="O19" s="262" t="s">
        <v>267</v>
      </c>
      <c r="P19" s="62"/>
      <c r="Q19" s="62"/>
      <c r="R19" s="62"/>
      <c r="S19" s="62"/>
      <c r="T19" s="62"/>
      <c r="U19" s="62"/>
    </row>
    <row r="20" spans="1:24" s="61" customFormat="1" ht="137.25" customHeight="1" x14ac:dyDescent="0.2">
      <c r="A20" s="254"/>
      <c r="B20" s="96" t="s">
        <v>2</v>
      </c>
      <c r="C20" s="96" t="s">
        <v>1</v>
      </c>
      <c r="D20" s="259"/>
      <c r="E20" s="256"/>
      <c r="F20" s="254"/>
      <c r="G20" s="254"/>
      <c r="H20" s="254"/>
      <c r="I20" s="254"/>
      <c r="J20" s="254"/>
      <c r="K20" s="254"/>
      <c r="L20" s="254"/>
      <c r="M20" s="82" t="s">
        <v>131</v>
      </c>
      <c r="N20" s="96" t="s">
        <v>426</v>
      </c>
      <c r="O20" s="263"/>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27" priority="1">
      <formula>CELL("защита",A1)</formula>
    </cfRule>
  </conditionalFormatting>
  <conditionalFormatting sqref="A22:O1048576">
    <cfRule type="expression" dxfId="22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row>
    <row r="2" spans="1:41"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55"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5" customFormat="1" ht="18.75" customHeight="1"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61" customFormat="1" ht="18.75"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61"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1" customFormat="1" ht="20.25" customHeight="1" x14ac:dyDescent="0.2">
      <c r="A15" s="297" t="s">
        <v>241</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row>
    <row r="16" spans="1:41"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row>
    <row r="17" spans="1:135" ht="46.5" customHeight="1" x14ac:dyDescent="0.25">
      <c r="A17" s="281" t="s">
        <v>96</v>
      </c>
      <c r="B17" s="291" t="s">
        <v>135</v>
      </c>
      <c r="C17" s="292"/>
      <c r="D17" s="272" t="s">
        <v>35</v>
      </c>
      <c r="E17" s="291" t="s">
        <v>106</v>
      </c>
      <c r="F17" s="292"/>
      <c r="G17" s="291" t="s">
        <v>136</v>
      </c>
      <c r="H17" s="292"/>
      <c r="I17" s="291" t="s">
        <v>34</v>
      </c>
      <c r="J17" s="292"/>
      <c r="K17" s="269" t="s">
        <v>33</v>
      </c>
      <c r="L17" s="268" t="s">
        <v>145</v>
      </c>
      <c r="M17" s="268"/>
      <c r="N17" s="268"/>
      <c r="O17" s="268"/>
      <c r="P17" s="268" t="s">
        <v>147</v>
      </c>
      <c r="Q17" s="268"/>
      <c r="R17" s="268"/>
      <c r="S17" s="268"/>
      <c r="T17" s="285" t="s">
        <v>268</v>
      </c>
      <c r="U17" s="286" t="s">
        <v>269</v>
      </c>
      <c r="V17" s="272" t="s">
        <v>137</v>
      </c>
      <c r="W17" s="288" t="s">
        <v>270</v>
      </c>
      <c r="X17" s="288" t="s">
        <v>271</v>
      </c>
      <c r="Y17" s="272" t="s">
        <v>148</v>
      </c>
      <c r="Z17" s="272" t="s">
        <v>149</v>
      </c>
      <c r="AA17" s="277" t="s">
        <v>132</v>
      </c>
      <c r="AB17" s="278"/>
      <c r="AC17" s="277" t="s">
        <v>133</v>
      </c>
      <c r="AD17" s="278"/>
      <c r="AE17" s="274" t="s">
        <v>134</v>
      </c>
      <c r="AF17" s="265" t="s">
        <v>31</v>
      </c>
      <c r="AG17" s="266"/>
      <c r="AH17" s="267"/>
      <c r="AI17" s="265" t="s">
        <v>30</v>
      </c>
      <c r="AJ17" s="266"/>
      <c r="AK17" s="265" t="s">
        <v>236</v>
      </c>
      <c r="AL17" s="266"/>
      <c r="AM17" s="266"/>
      <c r="AN17" s="266"/>
      <c r="AO17" s="267"/>
    </row>
    <row r="18" spans="1:135" ht="147" customHeight="1" x14ac:dyDescent="0.25">
      <c r="A18" s="282"/>
      <c r="B18" s="293"/>
      <c r="C18" s="294"/>
      <c r="D18" s="284"/>
      <c r="E18" s="293"/>
      <c r="F18" s="294"/>
      <c r="G18" s="293"/>
      <c r="H18" s="294"/>
      <c r="I18" s="293"/>
      <c r="J18" s="294"/>
      <c r="K18" s="269"/>
      <c r="L18" s="269" t="s">
        <v>278</v>
      </c>
      <c r="M18" s="269"/>
      <c r="N18" s="269" t="s">
        <v>235</v>
      </c>
      <c r="O18" s="269"/>
      <c r="P18" s="268" t="s">
        <v>278</v>
      </c>
      <c r="Q18" s="268"/>
      <c r="R18" s="270" t="s">
        <v>288</v>
      </c>
      <c r="S18" s="271"/>
      <c r="T18" s="285"/>
      <c r="U18" s="287"/>
      <c r="V18" s="284"/>
      <c r="W18" s="289"/>
      <c r="X18" s="290"/>
      <c r="Y18" s="273"/>
      <c r="Z18" s="284"/>
      <c r="AA18" s="279"/>
      <c r="AB18" s="280"/>
      <c r="AC18" s="279"/>
      <c r="AD18" s="280"/>
      <c r="AE18" s="275"/>
      <c r="AF18" s="98" t="s">
        <v>272</v>
      </c>
      <c r="AG18" s="98" t="s">
        <v>273</v>
      </c>
      <c r="AH18" s="99" t="s">
        <v>88</v>
      </c>
      <c r="AI18" s="99" t="s">
        <v>29</v>
      </c>
      <c r="AJ18" s="100" t="s">
        <v>28</v>
      </c>
      <c r="AK18" s="272" t="s">
        <v>234</v>
      </c>
      <c r="AL18" s="268" t="s">
        <v>276</v>
      </c>
      <c r="AM18" s="268"/>
      <c r="AN18" s="269" t="s">
        <v>277</v>
      </c>
      <c r="AO18" s="269"/>
    </row>
    <row r="19" spans="1:135" ht="51.75" customHeight="1" x14ac:dyDescent="0.25">
      <c r="A19" s="283"/>
      <c r="B19" s="99" t="s">
        <v>274</v>
      </c>
      <c r="C19" s="99" t="s">
        <v>275</v>
      </c>
      <c r="D19" s="273"/>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76"/>
      <c r="AF19" s="99" t="s">
        <v>274</v>
      </c>
      <c r="AG19" s="99" t="s">
        <v>274</v>
      </c>
      <c r="AH19" s="99" t="s">
        <v>274</v>
      </c>
      <c r="AI19" s="99" t="s">
        <v>274</v>
      </c>
      <c r="AJ19" s="99" t="s">
        <v>274</v>
      </c>
      <c r="AK19" s="273"/>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25" priority="1">
      <formula>CELL("защита",A1)</formula>
    </cfRule>
  </conditionalFormatting>
  <conditionalFormatting sqref="A21:AO1048576">
    <cfRule type="expression" dxfId="22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55"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5" customFormat="1" ht="18.75" customHeight="1"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1" customFormat="1" ht="15" customHeight="1"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97" t="s">
        <v>242</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row>
    <row r="16" spans="1:37"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37" ht="43.5" customHeight="1" x14ac:dyDescent="0.25">
      <c r="A17" s="272" t="s">
        <v>96</v>
      </c>
      <c r="B17" s="291" t="s">
        <v>144</v>
      </c>
      <c r="C17" s="292"/>
      <c r="D17" s="291" t="s">
        <v>143</v>
      </c>
      <c r="E17" s="292"/>
      <c r="F17" s="272" t="s">
        <v>142</v>
      </c>
      <c r="G17" s="291" t="s">
        <v>106</v>
      </c>
      <c r="H17" s="292"/>
      <c r="I17" s="291" t="s">
        <v>34</v>
      </c>
      <c r="J17" s="292"/>
      <c r="K17" s="272" t="s">
        <v>141</v>
      </c>
      <c r="L17" s="270" t="s">
        <v>279</v>
      </c>
      <c r="M17" s="271"/>
      <c r="N17" s="291" t="s">
        <v>140</v>
      </c>
      <c r="O17" s="292"/>
      <c r="P17" s="291" t="s">
        <v>139</v>
      </c>
      <c r="Q17" s="292"/>
      <c r="R17" s="291" t="s">
        <v>38</v>
      </c>
      <c r="S17" s="292"/>
      <c r="T17" s="291" t="s">
        <v>280</v>
      </c>
      <c r="U17" s="292"/>
      <c r="V17" s="291" t="s">
        <v>138</v>
      </c>
      <c r="W17" s="292"/>
      <c r="X17" s="291" t="s">
        <v>281</v>
      </c>
      <c r="Y17" s="292"/>
      <c r="Z17" s="272" t="s">
        <v>148</v>
      </c>
      <c r="AA17" s="272" t="s">
        <v>149</v>
      </c>
      <c r="AB17" s="265" t="s">
        <v>31</v>
      </c>
      <c r="AC17" s="266"/>
      <c r="AD17" s="267"/>
      <c r="AE17" s="265" t="s">
        <v>30</v>
      </c>
      <c r="AF17" s="266"/>
      <c r="AG17" s="265" t="s">
        <v>236</v>
      </c>
      <c r="AH17" s="266"/>
      <c r="AI17" s="266"/>
      <c r="AJ17" s="266"/>
      <c r="AK17" s="267"/>
    </row>
    <row r="18" spans="1:37" ht="216" customHeight="1" x14ac:dyDescent="0.25">
      <c r="A18" s="284"/>
      <c r="B18" s="293"/>
      <c r="C18" s="294"/>
      <c r="D18" s="293"/>
      <c r="E18" s="294"/>
      <c r="F18" s="284"/>
      <c r="G18" s="293"/>
      <c r="H18" s="294"/>
      <c r="I18" s="293"/>
      <c r="J18" s="294"/>
      <c r="K18" s="273"/>
      <c r="L18" s="299"/>
      <c r="M18" s="300"/>
      <c r="N18" s="293"/>
      <c r="O18" s="294"/>
      <c r="P18" s="293"/>
      <c r="Q18" s="294"/>
      <c r="R18" s="293"/>
      <c r="S18" s="294"/>
      <c r="T18" s="293"/>
      <c r="U18" s="294"/>
      <c r="V18" s="293"/>
      <c r="W18" s="294"/>
      <c r="X18" s="293"/>
      <c r="Y18" s="294"/>
      <c r="Z18" s="284"/>
      <c r="AA18" s="284"/>
      <c r="AB18" s="99" t="s">
        <v>282</v>
      </c>
      <c r="AC18" s="99" t="s">
        <v>273</v>
      </c>
      <c r="AD18" s="99" t="s">
        <v>88</v>
      </c>
      <c r="AE18" s="99" t="s">
        <v>29</v>
      </c>
      <c r="AF18" s="99" t="s">
        <v>28</v>
      </c>
      <c r="AG18" s="272" t="s">
        <v>283</v>
      </c>
      <c r="AH18" s="268" t="s">
        <v>276</v>
      </c>
      <c r="AI18" s="268"/>
      <c r="AJ18" s="269" t="s">
        <v>277</v>
      </c>
      <c r="AK18" s="269"/>
    </row>
    <row r="19" spans="1:37" ht="60" customHeight="1" x14ac:dyDescent="0.25">
      <c r="A19" s="273"/>
      <c r="B19" s="103" t="s">
        <v>274</v>
      </c>
      <c r="C19" s="103" t="s">
        <v>275</v>
      </c>
      <c r="D19" s="103" t="s">
        <v>274</v>
      </c>
      <c r="E19" s="103" t="s">
        <v>275</v>
      </c>
      <c r="F19" s="273"/>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3"/>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298"/>
      <c r="C25" s="298"/>
      <c r="D25" s="298"/>
      <c r="E25" s="298"/>
      <c r="F25" s="298"/>
      <c r="G25" s="298"/>
      <c r="H25" s="298"/>
      <c r="I25" s="298"/>
      <c r="J25" s="298"/>
      <c r="K25" s="298"/>
      <c r="L25" s="298"/>
      <c r="M25" s="298"/>
      <c r="N25" s="298"/>
      <c r="O25" s="298"/>
      <c r="P25" s="298"/>
      <c r="Q25" s="29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23" priority="1">
      <formula>CELL("защита",A1)</formula>
    </cfRule>
  </conditionalFormatting>
  <conditionalFormatting sqref="A21:AK1048576">
    <cfRule type="expression" dxfId="22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row>
    <row r="3" spans="1:39" s="55"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55"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55" customFormat="1" ht="18.75" customHeight="1"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61" customFormat="1" ht="18.75"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61" customFormat="1" ht="26.25"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row>
    <row r="14" spans="1:39" s="61"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61" customFormat="1" ht="26.25" customHeight="1" x14ac:dyDescent="0.2">
      <c r="A15" s="249" t="s">
        <v>243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74"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row>
    <row r="17" spans="1:127" ht="46.5" customHeight="1" x14ac:dyDescent="0.25">
      <c r="A17" s="281" t="s">
        <v>96</v>
      </c>
      <c r="B17" s="270" t="s">
        <v>427</v>
      </c>
      <c r="C17" s="271"/>
      <c r="D17" s="309" t="s">
        <v>35</v>
      </c>
      <c r="E17" s="305" t="s">
        <v>106</v>
      </c>
      <c r="F17" s="306"/>
      <c r="G17" s="305" t="s">
        <v>104</v>
      </c>
      <c r="H17" s="306"/>
      <c r="I17" s="305" t="s">
        <v>34</v>
      </c>
      <c r="J17" s="306"/>
      <c r="K17" s="309" t="s">
        <v>33</v>
      </c>
      <c r="L17" s="305" t="s">
        <v>32</v>
      </c>
      <c r="M17" s="306"/>
      <c r="N17" s="313" t="s">
        <v>147</v>
      </c>
      <c r="O17" s="313"/>
      <c r="P17" s="313"/>
      <c r="Q17" s="313"/>
      <c r="R17" s="309" t="s">
        <v>148</v>
      </c>
      <c r="S17" s="309" t="s">
        <v>149</v>
      </c>
      <c r="T17" s="312" t="s">
        <v>284</v>
      </c>
      <c r="U17" s="312"/>
      <c r="V17" s="316" t="s">
        <v>289</v>
      </c>
      <c r="W17" s="317"/>
      <c r="X17" s="274" t="s">
        <v>97</v>
      </c>
      <c r="Y17" s="277" t="s">
        <v>132</v>
      </c>
      <c r="Z17" s="278"/>
      <c r="AA17" s="277" t="s">
        <v>133</v>
      </c>
      <c r="AB17" s="278"/>
      <c r="AC17" s="274" t="s">
        <v>134</v>
      </c>
      <c r="AD17" s="265" t="s">
        <v>31</v>
      </c>
      <c r="AE17" s="266"/>
      <c r="AF17" s="267"/>
      <c r="AG17" s="265" t="s">
        <v>30</v>
      </c>
      <c r="AH17" s="266"/>
      <c r="AI17" s="265" t="s">
        <v>236</v>
      </c>
      <c r="AJ17" s="266"/>
      <c r="AK17" s="266"/>
      <c r="AL17" s="266"/>
      <c r="AM17" s="267"/>
    </row>
    <row r="18" spans="1:127" ht="204.75" customHeight="1" x14ac:dyDescent="0.25">
      <c r="A18" s="282"/>
      <c r="B18" s="299"/>
      <c r="C18" s="300"/>
      <c r="D18" s="310"/>
      <c r="E18" s="307"/>
      <c r="F18" s="308"/>
      <c r="G18" s="307"/>
      <c r="H18" s="308"/>
      <c r="I18" s="307"/>
      <c r="J18" s="308"/>
      <c r="K18" s="311"/>
      <c r="L18" s="307"/>
      <c r="M18" s="308"/>
      <c r="N18" s="314" t="s">
        <v>278</v>
      </c>
      <c r="O18" s="315"/>
      <c r="P18" s="270" t="s">
        <v>287</v>
      </c>
      <c r="Q18" s="271"/>
      <c r="R18" s="310"/>
      <c r="S18" s="311"/>
      <c r="T18" s="312"/>
      <c r="U18" s="312"/>
      <c r="V18" s="318"/>
      <c r="W18" s="319"/>
      <c r="X18" s="275"/>
      <c r="Y18" s="279"/>
      <c r="Z18" s="280"/>
      <c r="AA18" s="279"/>
      <c r="AB18" s="280"/>
      <c r="AC18" s="275"/>
      <c r="AD18" s="98" t="s">
        <v>272</v>
      </c>
      <c r="AE18" s="98" t="s">
        <v>273</v>
      </c>
      <c r="AF18" s="99" t="s">
        <v>88</v>
      </c>
      <c r="AG18" s="99" t="s">
        <v>29</v>
      </c>
      <c r="AH18" s="99" t="s">
        <v>28</v>
      </c>
      <c r="AI18" s="272" t="s">
        <v>283</v>
      </c>
      <c r="AJ18" s="268" t="s">
        <v>276</v>
      </c>
      <c r="AK18" s="268"/>
      <c r="AL18" s="269" t="s">
        <v>277</v>
      </c>
      <c r="AM18" s="269"/>
    </row>
    <row r="19" spans="1:127" ht="51.75" customHeight="1" x14ac:dyDescent="0.25">
      <c r="A19" s="283"/>
      <c r="B19" s="104" t="s">
        <v>274</v>
      </c>
      <c r="C19" s="104" t="s">
        <v>275</v>
      </c>
      <c r="D19" s="311"/>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76"/>
      <c r="Y19" s="104" t="s">
        <v>274</v>
      </c>
      <c r="Z19" s="104" t="s">
        <v>275</v>
      </c>
      <c r="AA19" s="104" t="s">
        <v>274</v>
      </c>
      <c r="AB19" s="104" t="s">
        <v>275</v>
      </c>
      <c r="AC19" s="276"/>
      <c r="AD19" s="98" t="s">
        <v>274</v>
      </c>
      <c r="AE19" s="98" t="s">
        <v>274</v>
      </c>
      <c r="AF19" s="104" t="s">
        <v>274</v>
      </c>
      <c r="AG19" s="104" t="s">
        <v>274</v>
      </c>
      <c r="AH19" s="104" t="s">
        <v>274</v>
      </c>
      <c r="AI19" s="273"/>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21" priority="1">
      <formula>CELL("защита",A1)</formula>
    </cfRule>
  </conditionalFormatting>
  <conditionalFormatting sqref="A21:AM1048576">
    <cfRule type="expression" dxfId="22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c r="AN1" s="325"/>
      <c r="AO1" s="325"/>
    </row>
    <row r="2" spans="1:41" s="55" customFormat="1" ht="20.25" x14ac:dyDescent="0.2">
      <c r="A2" s="234" t="s">
        <v>0</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55"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5" customFormat="1" ht="18.75" customHeight="1" x14ac:dyDescent="0.2">
      <c r="A7" s="252" t="str">
        <f>IF(ISBLANK('1'!C13),CONCATENATE("В разделе 1 формы заполните показатель"," '",'1'!B13,"' "),'1'!C13)</f>
        <v>P_15.01.10017</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1" customFormat="1" ht="15" customHeight="1" x14ac:dyDescent="0.2">
      <c r="A10" s="252" t="str">
        <f>IF(ISBLANK('1'!C14),CONCATENATE("В разделе 1 формы заполните показатель"," '",'1'!B14,"' "),'1'!C14)</f>
        <v>Развитие системы "Инновационный биллинг "Пальмира",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1" customFormat="1" ht="21" customHeight="1" x14ac:dyDescent="0.2">
      <c r="A13" s="3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row>
    <row r="14" spans="1:41" s="61"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1" customFormat="1" ht="21" customHeight="1" x14ac:dyDescent="0.2">
      <c r="A15" s="249" t="s">
        <v>244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74"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row>
    <row r="17" spans="1:41" ht="44.25" customHeight="1" x14ac:dyDescent="0.25">
      <c r="A17" s="272" t="s">
        <v>96</v>
      </c>
      <c r="B17" s="291" t="s">
        <v>105</v>
      </c>
      <c r="C17" s="292"/>
      <c r="D17" s="291" t="s">
        <v>91</v>
      </c>
      <c r="E17" s="292"/>
      <c r="F17" s="265" t="s">
        <v>23</v>
      </c>
      <c r="G17" s="266"/>
      <c r="H17" s="266"/>
      <c r="I17" s="267"/>
      <c r="J17" s="291" t="s">
        <v>106</v>
      </c>
      <c r="K17" s="292"/>
      <c r="L17" s="291" t="s">
        <v>34</v>
      </c>
      <c r="M17" s="292"/>
      <c r="N17" s="272" t="s">
        <v>92</v>
      </c>
      <c r="O17" s="291" t="s">
        <v>93</v>
      </c>
      <c r="P17" s="292"/>
      <c r="Q17" s="291" t="s">
        <v>94</v>
      </c>
      <c r="R17" s="292"/>
      <c r="S17" s="291" t="s">
        <v>89</v>
      </c>
      <c r="T17" s="292"/>
      <c r="U17" s="270" t="s">
        <v>290</v>
      </c>
      <c r="V17" s="271"/>
      <c r="W17" s="272" t="s">
        <v>148</v>
      </c>
      <c r="X17" s="272" t="s">
        <v>291</v>
      </c>
      <c r="Y17" s="270" t="s">
        <v>292</v>
      </c>
      <c r="Z17" s="271"/>
      <c r="AA17" s="277" t="s">
        <v>132</v>
      </c>
      <c r="AB17" s="278"/>
      <c r="AC17" s="277" t="s">
        <v>133</v>
      </c>
      <c r="AD17" s="278"/>
      <c r="AE17" s="274" t="s">
        <v>134</v>
      </c>
      <c r="AF17" s="265" t="s">
        <v>31</v>
      </c>
      <c r="AG17" s="266"/>
      <c r="AH17" s="267"/>
      <c r="AI17" s="265" t="s">
        <v>30</v>
      </c>
      <c r="AJ17" s="266"/>
      <c r="AK17" s="265" t="s">
        <v>236</v>
      </c>
      <c r="AL17" s="266"/>
      <c r="AM17" s="266"/>
      <c r="AN17" s="266"/>
      <c r="AO17" s="267"/>
    </row>
    <row r="18" spans="1:41" ht="216" customHeight="1" x14ac:dyDescent="0.25">
      <c r="A18" s="284"/>
      <c r="B18" s="293"/>
      <c r="C18" s="294"/>
      <c r="D18" s="293"/>
      <c r="E18" s="294"/>
      <c r="F18" s="265" t="s">
        <v>37</v>
      </c>
      <c r="G18" s="267"/>
      <c r="H18" s="265" t="s">
        <v>36</v>
      </c>
      <c r="I18" s="267"/>
      <c r="J18" s="293"/>
      <c r="K18" s="294"/>
      <c r="L18" s="293"/>
      <c r="M18" s="294"/>
      <c r="N18" s="284"/>
      <c r="O18" s="293"/>
      <c r="P18" s="294"/>
      <c r="Q18" s="293"/>
      <c r="R18" s="294"/>
      <c r="S18" s="293"/>
      <c r="T18" s="294"/>
      <c r="U18" s="299"/>
      <c r="V18" s="300"/>
      <c r="W18" s="273"/>
      <c r="X18" s="273"/>
      <c r="Y18" s="299"/>
      <c r="Z18" s="300"/>
      <c r="AA18" s="322"/>
      <c r="AB18" s="323"/>
      <c r="AC18" s="322"/>
      <c r="AD18" s="323"/>
      <c r="AE18" s="275"/>
      <c r="AF18" s="98" t="s">
        <v>272</v>
      </c>
      <c r="AG18" s="98" t="s">
        <v>273</v>
      </c>
      <c r="AH18" s="99" t="s">
        <v>88</v>
      </c>
      <c r="AI18" s="99" t="s">
        <v>29</v>
      </c>
      <c r="AJ18" s="99" t="s">
        <v>28</v>
      </c>
      <c r="AK18" s="272" t="s">
        <v>283</v>
      </c>
      <c r="AL18" s="268" t="s">
        <v>276</v>
      </c>
      <c r="AM18" s="268"/>
      <c r="AN18" s="269" t="s">
        <v>277</v>
      </c>
      <c r="AO18" s="269"/>
    </row>
    <row r="19" spans="1:41" ht="60" customHeight="1" x14ac:dyDescent="0.25">
      <c r="A19" s="273"/>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76"/>
      <c r="AF19" s="103" t="s">
        <v>274</v>
      </c>
      <c r="AG19" s="108" t="s">
        <v>274</v>
      </c>
      <c r="AH19" s="103" t="s">
        <v>274</v>
      </c>
      <c r="AI19" s="103" t="s">
        <v>274</v>
      </c>
      <c r="AJ19" s="103" t="s">
        <v>274</v>
      </c>
      <c r="AK19" s="273"/>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19" priority="1">
      <formula>CELL("защита",A1)</formula>
    </cfRule>
  </conditionalFormatting>
  <conditionalFormatting sqref="A21:AO1048576">
    <cfRule type="expression" dxfId="21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2025-03-28T15:04:30Z</dcterms:modified>
</cp:coreProperties>
</file>