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C42" i="10" l="1"/>
  <c r="D42" i="10" s="1"/>
  <c r="C43" i="10" s="1"/>
  <c r="D43" i="10" s="1"/>
  <c r="C44" i="10" s="1"/>
  <c r="D44" i="10" s="1"/>
  <c r="C45" i="10" s="1"/>
  <c r="D45" i="10" s="1"/>
  <c r="C47" i="10" s="1"/>
  <c r="D47" i="10" s="1"/>
  <c r="C49" i="10" s="1"/>
  <c r="D49" i="10" s="1"/>
  <c r="C50" i="10" s="1"/>
  <c r="D50" i="10" s="1"/>
  <c r="C51" i="10" s="1"/>
  <c r="D51" i="10" s="1"/>
  <c r="C53" i="10" s="1"/>
  <c r="D53" i="10" s="1"/>
  <c r="D40" i="10"/>
  <c r="C40" i="10"/>
  <c r="D32" i="10"/>
  <c r="C37" i="10" s="1"/>
  <c r="C32" i="10"/>
  <c r="G42" i="10" l="1"/>
  <c r="H42" i="10" s="1"/>
  <c r="G43" i="10" s="1"/>
  <c r="H43" i="10" s="1"/>
  <c r="G44" i="10" s="1"/>
  <c r="H44" i="10" s="1"/>
  <c r="G45" i="10" s="1"/>
  <c r="H45" i="10" s="1"/>
  <c r="G47" i="10" s="1"/>
  <c r="H47" i="10" s="1"/>
  <c r="G49" i="10" s="1"/>
  <c r="H49" i="10" s="1"/>
  <c r="G50" i="10" s="1"/>
  <c r="H50" i="10" s="1"/>
  <c r="G51" i="10" s="1"/>
  <c r="H51" i="10" s="1"/>
  <c r="G53" i="10" s="1"/>
  <c r="H53" i="10" s="1"/>
  <c r="H40" i="10"/>
  <c r="G40" i="10"/>
  <c r="G32" i="10"/>
  <c r="H32" i="10" s="1"/>
  <c r="G37" i="10" s="1"/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<sst xmlns="http://schemas.openxmlformats.org/spreadsheetml/2006/main" count="1121" uniqueCount="409">
  <si>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</si>
  <si>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</si>
  <si>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</si>
  <si>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</si>
  <si>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</si>
  <si>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</si>
  <si>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</si>
  <si>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</si>
  <si>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</si>
  <si>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</si>
  <si>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</si>
  <si>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</si>
  <si>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</si>
  <si>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</si>
  <si>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</si>
  <si>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</si>
  <si>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</si>
  <si>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</si>
  <si>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</si>
  <si>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</si>
  <si>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</si>
  <si>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</si>
  <si>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</si>
  <si>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</si>
  <si>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</si>
  <si>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</si>
  <si>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</si>
  <si>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</si>
  <si>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</si>
  <si>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</si>
  <si>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</si>
  <si>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</si>
  <si>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</si>
  <si>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</si>
  <si>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</si>
  <si>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</si>
  <si>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</si>
  <si>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</si>
  <si>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</si>
  <si>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</si>
  <si>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</si>
  <si>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</si>
  <si>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</si>
  <si>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</si>
  <si>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</si>
  <si>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</si>
  <si>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</si>
  <si>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</si>
  <si>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</si>
  <si>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</si>
  <si>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</si>
  <si>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</si>
  <si>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</si>
  <si>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</si>
  <si>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</si>
  <si>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</si>
  <si>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</si>
  <si>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</si>
  <si>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</si>
  <si>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</si>
  <si>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</si>
  <si>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</si>
  <si>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</si>
  <si>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</si>
  <si>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</si>
  <si>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</si>
  <si>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</si>
  <si>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</si>
  <si>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</si>
  <si>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</si>
  <si>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</si>
  <si>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</si>
  <si>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</si>
  <si>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</si>
  <si>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</si>
  <si>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</si>
  <si>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</si>
  <si>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</si>
  <si>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</si>
  <si>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</si>
  <si>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</si>
  <si>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</si>
  <si>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</si>
  <si>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</si>
  <si>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</si>
  <si>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</si>
  <si>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</si>
  <si>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</si>
  <si>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</si>
  <si>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</si>
  <si>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</si>
  <si>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</si>
  <si>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</si>
  <si>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</si>
  <si>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</si>
  <si>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</si>
  <si>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</si>
  <si>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</si>
  <si>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</si>
  <si>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</si>
  <si>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</si>
  <si>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</si>
  <si>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</si>
  <si>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</si>
  <si>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</si>
  <si>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</si>
  <si>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</si>
  <si>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</si>
  <si>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</si>
  <si>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</si>
  <si>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</si>
  <si>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</si>
  <si>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</si>
  <si>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</si>
  <si>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</si>
  <si>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</si>
  <si>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</si>
  <si>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</si>
  <si>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</si>
  <si>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</si>
  <si>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</si>
  <si>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</si>
  <si>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</si>
  <si>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</si>
  <si>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</si>
  <si>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</si>
  <si>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</si>
  <si>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</si>
  <si>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</si>
  <si>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</si>
  <si>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</si>
  <si>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</si>
  <si>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</si>
  <si>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</si>
  <si>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</si>
  <si>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</si>
  <si>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</si>
  <si>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</si>
  <si>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</si>
  <si>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</si>
  <si>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</si>
  <si>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</si>
  <si>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</si>
  <si>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</si>
  <si>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</si>
  <si>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</si>
  <si>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</si>
  <si>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</si>
  <si>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</si>
  <si>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</si>
  <si>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</si>
  <si>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</si>
  <si>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</si>
  <si>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</si>
  <si>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</si>
  <si>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</si>
  <si>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</si>
  <si>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</si>
  <si>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</si>
  <si>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</si>
  <si>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</si>
  <si>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</si>
  <si>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</si>
  <si>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</si>
  <si>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</si>
  <si>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</si>
  <si>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</si>
  <si>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</si>
  <si>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</si>
  <si>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</si>
  <si>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</si>
  <si>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</si>
  <si>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</si>
  <si>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</si>
  <si>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</si>
  <si>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</si>
  <si>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</si>
  <si>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</si>
  <si>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</si>
  <si>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</si>
  <si>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</si>
  <si>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</si>
  <si>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</si>
  <si>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</si>
  <si>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</si>
  <si>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</si>
  <si>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</si>
  <si>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</si>
  <si>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</si>
  <si>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</si>
  <si>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</si>
  <si>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</si>
  <si>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</si>
  <si>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</si>
  <si>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</si>
  <si>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</si>
  <si>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</si>
  <si>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</si>
  <si>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</si>
  <si>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</si>
  <si>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</si>
  <si>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</si>
  <si>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</si>
  <si>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</si>
  <si>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</si>
  <si>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</si>
  <si>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</si>
  <si>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</si>
  <si>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</si>
  <si>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</si>
  <si>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</si>
  <si>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</si>
  <si>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</si>
  <si>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</si>
  <si>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</si>
  <si>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</si>
  <si>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</si>
  <si>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</si>
  <si>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</si>
  <si>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</si>
  <si>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</si>
  <si>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</si>
  <si>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</si>
  <si>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</si>
  <si>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</si>
  <si>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</si>
  <si>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</si>
  <si>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</si>
  <si>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</si>
  <si>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</si>
  <si>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</si>
  <si>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</si>
  <si>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</si>
  <si>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</si>
  <si>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</si>
  <si>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</si>
  <si>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</si>
  <si>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</si>
  <si>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</si>
  <si>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</si>
  <si>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</si>
  <si>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</si>
  <si>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</si>
  <si>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</si>
  <si>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</si>
  <si>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</si>
  <si>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</si>
  <si>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</si>
  <si>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</si>
  <si>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</si>
  <si>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</si>
  <si>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</si>
  <si>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</si>
  <si>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</si>
  <si>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</si>
  <si>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</si>
  <si>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</si>
  <si>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</si>
  <si>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</si>
  <si>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</si>
  <si>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</si>
  <si>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</si>
  <si>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</si>
  <si>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</si>
  <si>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</si>
  <si>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</si>
  <si>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</si>
  <si>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</si>
  <si>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</si>
  <si>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</si>
  <si>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</si>
  <si>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</si>
  <si>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</si>
  <si>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</si>
  <si>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</si>
  <si>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</si>
  <si>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</si>
  <si>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</si>
  <si>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</si>
  <si>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</si>
  <si>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</si>
  <si>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</si>
  <si>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</si>
  <si>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</si>
  <si>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</si>
  <si>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</si>
  <si>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</si>
  <si>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</si>
  <si>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</si>
  <si>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</si>
  <si>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</si>
  <si>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</si>
  <si>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</si>
  <si>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</si>
  <si>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</si>
  <si>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</si>
  <si>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</si>
  <si>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</si>
  <si>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</si>
  <si>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</si>
  <si>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</si>
  <si>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</si>
  <si>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</si>
  <si>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</si>
  <si>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</si>
  <si>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</si>
  <si>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</si>
  <si>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</si>
  <si>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</si>
  <si>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</si>
  <si>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</si>
  <si>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</si>
  <si>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</si>
  <si>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</si>
  <si>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</si>
  <si>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</si>
  <si>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</si>
  <si>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</si>
  <si>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</si>
  <si>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</si>
  <si>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</si>
  <si>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</si>
  <si>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</si>
  <si>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</si>
  <si>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</si>
  <si>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</si>
  <si>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</si>
  <si>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</si>
  <si>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</si>
  <si>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</si>
  <si>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</si>
  <si>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</si>
  <si>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</si>
  <si>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</si>
  <si>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</si>
  <si>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</si>
  <si>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</si>
  <si>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</si>
  <si>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</si>
  <si>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</si>
  <si>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</si>
  <si>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</si>
  <si>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</si>
  <si>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</si>
  <si>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</si>
  <si>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</si>
  <si>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</si>
  <si>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</si>
  <si>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</si>
  <si>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</si>
  <si>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</si>
  <si>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</si>
  <si>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</si>
  <si>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</si>
  <si>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</si>
  <si>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</si>
  <si>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</si>
  <si>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</si>
  <si>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</si>
  <si>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</si>
  <si>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</si>
  <si>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</si>
  <si>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</si>
  <si>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</si>
  <si>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</si>
  <si>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</si>
  <si>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</si>
  <si>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</si>
  <si>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</si>
  <si>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</si>
  <si>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</si>
  <si>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</si>
  <si>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</si>
  <si>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</si>
  <si>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</si>
  <si>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</si>
  <si>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</si>
  <si>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</si>
  <si>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</si>
  <si>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</si>
  <si>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</si>
  <si>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</si>
  <si>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</si>
  <si>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</si>
  <si>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</si>
  <si>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</si>
  <si>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</si>
  <si>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</si>
  <si>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</si>
  <si>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</si>
  <si>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</si>
  <si>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</si>
  <si>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</si>
  <si>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</si>
  <si>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</si>
  <si>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Показатель замены трансформаторов, МВА</t>
  </si>
  <si>
    <t>КТПн</t>
  </si>
  <si>
    <t>трансорматор силовой</t>
  </si>
  <si>
    <t>Т-1</t>
  </si>
  <si>
    <t>Комплексная реконструкция ТП-10/0,4 кВ.</t>
  </si>
  <si>
    <t>2025 г.</t>
  </si>
  <si>
    <t>0,40 МВА</t>
  </si>
  <si>
    <t>КТПн-10/0,4 кВ 400 кВА</t>
  </si>
  <si>
    <t>ТМГ-400 кВА</t>
  </si>
  <si>
    <t>О/СЗ/47/03/0008</t>
  </si>
  <si>
    <t>Строительство новой КТПн с установкой силового трансформатора ТМГ-400/10/0,4кВ взамен существующей ТП-1 400 кВА по адресу: Ленинградская обл., Гатчинский р-н, Новый Учхоз п, ул. Военный городок 8044/2, дом № 40, лит. У (ПИР и СМР)</t>
  </si>
  <si>
    <t>Новый Учхоз</t>
  </si>
  <si>
    <t>ТП-1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</si>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</sst>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6" fillId="0" borderId="0"/>
    <xf numFmtId="0" fontId="9" fillId="0" borderId="0"/>
    <xf numFmtId="0" fontId="21" fillId="0" borderId="0"/>
    <xf numFmtId="0" fontId="5" fillId="0" borderId="0"/>
    <xf numFmtId="0" fontId="5" fillId="0" borderId="0"/>
    <xf numFmtId="0" fontId="9" fillId="0" borderId="0"/>
    <xf numFmtId="0" fontId="26" fillId="0" borderId="0"/>
  </cellStyleXfs>
  <cellXfs count="281">
    <xf numFmtId="0" fontId="0" fillId="0" borderId="0" xfId="0"/>
    <xf numFmtId="0" fontId="7" fillId="0" borderId="0" xfId="1" applyFont="1"/>
    <xf numFmtId="0" fontId="8" fillId="0" borderId="0" xfId="1" applyFont="1"/>
    <xf numFmtId="0" fontId="10" fillId="0" borderId="0" xfId="2" applyFont="1" applyAlignment="1">
      <alignment horizontal="right" vertical="center"/>
    </xf>
    <xf numFmtId="0" fontId="8" fillId="0" borderId="0" xfId="1" applyFont="1" applyFill="1"/>
    <xf numFmtId="0" fontId="10" fillId="0" borderId="0" xfId="2" applyFont="1" applyAlignment="1">
      <alignment horizontal="right"/>
    </xf>
    <xf numFmtId="0" fontId="11" fillId="0" borderId="0" xfId="1" applyFont="1" applyAlignment="1">
      <alignment horizontal="left" vertical="center"/>
    </xf>
    <xf numFmtId="0" fontId="13" fillId="0" borderId="0" xfId="1" applyFont="1" applyAlignment="1">
      <alignment vertical="center"/>
    </xf>
    <xf numFmtId="0" fontId="13" fillId="0" borderId="0" xfId="1" applyFont="1" applyAlignment="1">
      <alignment horizontal="center" vertical="center"/>
    </xf>
    <xf numFmtId="0" fontId="16" fillId="0" borderId="0" xfId="1" applyFont="1" applyFill="1" applyBorder="1" applyAlignment="1">
      <alignment horizontal="center" vertical="center"/>
    </xf>
    <xf numFmtId="0" fontId="8" fillId="0" borderId="0" xfId="1" applyFont="1" applyBorder="1"/>
    <xf numFmtId="0" fontId="17" fillId="0" borderId="0" xfId="1" applyFont="1"/>
    <xf numFmtId="0" fontId="16" fillId="0" borderId="0" xfId="1" applyFont="1" applyAlignment="1">
      <alignment horizontal="center" vertical="center"/>
    </xf>
    <xf numFmtId="0" fontId="9" fillId="0" borderId="0" xfId="3" applyFont="1" applyAlignment="1">
      <alignment horizontal="left"/>
    </xf>
    <xf numFmtId="0" fontId="9" fillId="0" borderId="0" xfId="3" applyFont="1" applyAlignment="1">
      <alignment horizontal="left" vertical="center"/>
    </xf>
    <xf numFmtId="0" fontId="12" fillId="0" borderId="1" xfId="3" applyFont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2" fillId="0" borderId="7" xfId="3" applyFont="1" applyFill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0" fontId="22" fillId="0" borderId="0" xfId="3" applyFont="1" applyAlignment="1">
      <alignment horizontal="left"/>
    </xf>
    <xf numFmtId="0" fontId="23" fillId="0" borderId="0" xfId="3" applyFont="1" applyAlignment="1">
      <alignment horizontal="left"/>
    </xf>
    <xf numFmtId="0" fontId="9" fillId="0" borderId="0" xfId="3" applyNumberFormat="1" applyFont="1" applyBorder="1" applyAlignment="1">
      <alignment horizontal="left"/>
    </xf>
    <xf numFmtId="0" fontId="9" fillId="0" borderId="0" xfId="3" applyNumberFormat="1" applyFont="1" applyBorder="1" applyAlignment="1">
      <alignment vertical="center"/>
    </xf>
    <xf numFmtId="0" fontId="9" fillId="0" borderId="0" xfId="3" applyFont="1" applyBorder="1" applyAlignment="1">
      <alignment horizontal="left"/>
    </xf>
    <xf numFmtId="0" fontId="9" fillId="0" borderId="0" xfId="3" applyNumberFormat="1" applyFont="1" applyBorder="1" applyAlignment="1">
      <alignment vertical="top" wrapText="1"/>
    </xf>
    <xf numFmtId="0" fontId="9" fillId="0" borderId="0" xfId="3" applyNumberFormat="1" applyFont="1" applyBorder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12" fillId="0" borderId="7" xfId="3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top"/>
    </xf>
    <xf numFmtId="49" fontId="9" fillId="0" borderId="0" xfId="3" applyNumberFormat="1" applyFont="1" applyBorder="1" applyAlignment="1">
      <alignment horizontal="left" vertical="center" wrapText="1"/>
    </xf>
    <xf numFmtId="0" fontId="9" fillId="0" borderId="0" xfId="3" applyFont="1" applyBorder="1" applyAlignment="1">
      <alignment horizontal="left" vertical="center" wrapText="1"/>
    </xf>
    <xf numFmtId="0" fontId="22" fillId="0" borderId="0" xfId="3" applyFont="1" applyBorder="1" applyAlignment="1">
      <alignment horizontal="left"/>
    </xf>
    <xf numFmtId="0" fontId="12" fillId="0" borderId="0" xfId="0" applyFont="1" applyFill="1" applyAlignment="1">
      <alignment vertical="center"/>
    </xf>
    <xf numFmtId="0" fontId="9" fillId="0" borderId="0" xfId="2" applyFont="1" applyFill="1"/>
    <xf numFmtId="0" fontId="12" fillId="0" borderId="0" xfId="2" applyFont="1" applyFill="1" applyAlignment="1">
      <alignment horizontal="center" vertical="top" wrapText="1"/>
    </xf>
    <xf numFmtId="0" fontId="9" fillId="0" borderId="0" xfId="2" applyFont="1" applyAlignment="1">
      <alignment horizontal="right"/>
    </xf>
    <xf numFmtId="0" fontId="9" fillId="0" borderId="0" xfId="2" applyFont="1" applyFill="1" applyBorder="1" applyAlignment="1">
      <alignment horizontal="left" wrapText="1"/>
    </xf>
    <xf numFmtId="0" fontId="9" fillId="0" borderId="0" xfId="2" applyFont="1" applyBorder="1" applyAlignment="1"/>
    <xf numFmtId="0" fontId="12" fillId="0" borderId="5" xfId="2" applyFont="1" applyFill="1" applyBorder="1" applyAlignment="1">
      <alignment vertical="center" wrapText="1"/>
    </xf>
    <xf numFmtId="0" fontId="12" fillId="0" borderId="12" xfId="2" applyFont="1" applyFill="1" applyBorder="1" applyAlignment="1">
      <alignment vertical="center" wrapText="1"/>
    </xf>
    <xf numFmtId="0" fontId="12" fillId="0" borderId="1" xfId="2" applyNumberFormat="1" applyFont="1" applyFill="1" applyBorder="1" applyAlignment="1">
      <alignment horizontal="center" vertical="top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NumberFormat="1" applyFont="1" applyBorder="1" applyAlignment="1">
      <alignment horizontal="center" vertical="top" wrapText="1"/>
    </xf>
    <xf numFmtId="0" fontId="12" fillId="0" borderId="1" xfId="2" applyFont="1" applyBorder="1" applyAlignment="1">
      <alignment vertical="top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/>
    <xf numFmtId="0" fontId="9" fillId="0" borderId="1" xfId="2" applyFont="1" applyBorder="1" applyAlignment="1">
      <alignment vertical="top" wrapText="1"/>
    </xf>
    <xf numFmtId="0" fontId="9" fillId="0" borderId="0" xfId="2" applyFont="1" applyFill="1" applyBorder="1"/>
    <xf numFmtId="0" fontId="9" fillId="0" borderId="1" xfId="2" applyFont="1" applyBorder="1" applyAlignment="1">
      <alignment horizontal="justify" vertical="top" wrapText="1"/>
    </xf>
    <xf numFmtId="0" fontId="9" fillId="0" borderId="1" xfId="2" applyNumberFormat="1" applyFont="1" applyFill="1" applyBorder="1" applyAlignment="1">
      <alignment horizontal="left" vertical="top" wrapText="1"/>
    </xf>
    <xf numFmtId="0" fontId="25" fillId="0" borderId="1" xfId="2" applyFont="1" applyFill="1" applyBorder="1" applyAlignment="1">
      <alignment horizontal="center"/>
    </xf>
    <xf numFmtId="0" fontId="9" fillId="0" borderId="1" xfId="2" applyNumberFormat="1" applyFont="1" applyFill="1" applyBorder="1" applyAlignment="1">
      <alignment horizontal="left" vertical="top"/>
    </xf>
    <xf numFmtId="0" fontId="9" fillId="0" borderId="0" xfId="2" applyFont="1" applyFill="1" applyAlignment="1">
      <alignment vertical="top" wrapText="1"/>
    </xf>
    <xf numFmtId="0" fontId="24" fillId="0" borderId="0" xfId="4" applyFont="1"/>
    <xf numFmtId="0" fontId="24" fillId="0" borderId="0" xfId="4" applyFont="1" applyFill="1"/>
    <xf numFmtId="0" fontId="19" fillId="0" borderId="1" xfId="4" applyFont="1" applyFill="1" applyBorder="1" applyAlignment="1">
      <alignment horizontal="center" vertical="center" wrapText="1"/>
    </xf>
    <xf numFmtId="0" fontId="19" fillId="0" borderId="1" xfId="4" applyFont="1" applyFill="1" applyBorder="1" applyAlignment="1">
      <alignment horizontal="center" vertical="center"/>
    </xf>
    <xf numFmtId="0" fontId="31" fillId="0" borderId="1" xfId="4" applyFont="1" applyBorder="1" applyAlignment="1">
      <alignment horizontal="center" vertical="center"/>
    </xf>
    <xf numFmtId="0" fontId="31" fillId="0" borderId="0" xfId="4" applyFont="1"/>
    <xf numFmtId="0" fontId="15" fillId="2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7" fillId="2" borderId="0" xfId="1" applyFont="1" applyFill="1"/>
    <xf numFmtId="0" fontId="8" fillId="2" borderId="0" xfId="1" applyFont="1" applyFill="1"/>
    <xf numFmtId="0" fontId="10" fillId="2" borderId="0" xfId="2" applyFont="1" applyFill="1" applyAlignment="1">
      <alignment horizontal="right" vertical="center"/>
    </xf>
    <xf numFmtId="0" fontId="10" fillId="2" borderId="0" xfId="2" applyFont="1" applyFill="1" applyAlignment="1">
      <alignment horizontal="right"/>
    </xf>
    <xf numFmtId="0" fontId="11" fillId="2" borderId="0" xfId="1" applyFont="1" applyFill="1" applyAlignment="1">
      <alignment horizontal="left" vertical="center"/>
    </xf>
    <xf numFmtId="0" fontId="12" fillId="2" borderId="0" xfId="0" applyFont="1" applyFill="1" applyAlignment="1"/>
    <xf numFmtId="0" fontId="13" fillId="2" borderId="0" xfId="1" applyFont="1" applyFill="1" applyAlignment="1">
      <alignment vertical="center"/>
    </xf>
    <xf numFmtId="0" fontId="13" fillId="2" borderId="0" xfId="1" applyFont="1" applyFill="1" applyAlignment="1">
      <alignment horizontal="center" vertical="center"/>
    </xf>
    <xf numFmtId="0" fontId="14" fillId="2" borderId="0" xfId="1" applyFont="1" applyFill="1" applyAlignment="1">
      <alignment vertical="center"/>
    </xf>
    <xf numFmtId="0" fontId="15" fillId="2" borderId="0" xfId="1" applyFont="1" applyFill="1" applyAlignment="1">
      <alignment vertical="center"/>
    </xf>
    <xf numFmtId="0" fontId="16" fillId="2" borderId="0" xfId="1" applyFont="1" applyFill="1" applyBorder="1" applyAlignment="1">
      <alignment horizontal="center" vertical="center"/>
    </xf>
    <xf numFmtId="0" fontId="8" fillId="2" borderId="0" xfId="1" applyFont="1" applyFill="1" applyBorder="1"/>
    <xf numFmtId="0" fontId="17" fillId="2" borderId="0" xfId="1" applyFont="1" applyFill="1"/>
    <xf numFmtId="0" fontId="16" fillId="2" borderId="0" xfId="1" applyFont="1" applyFill="1" applyAlignment="1">
      <alignment horizontal="center" vertical="center"/>
    </xf>
    <xf numFmtId="0" fontId="18" fillId="2" borderId="0" xfId="1" applyFont="1" applyFill="1" applyAlignment="1">
      <alignment vertical="center"/>
    </xf>
    <xf numFmtId="0" fontId="15" fillId="2" borderId="1" xfId="1" applyFont="1" applyFill="1" applyBorder="1" applyAlignment="1">
      <alignment vertical="center" wrapText="1"/>
    </xf>
    <xf numFmtId="0" fontId="15" fillId="2" borderId="2" xfId="1" applyFont="1" applyFill="1" applyBorder="1" applyAlignment="1">
      <alignment horizontal="center" vertical="center" wrapText="1"/>
    </xf>
    <xf numFmtId="0" fontId="15" fillId="2" borderId="0" xfId="1" applyFont="1" applyFill="1" applyBorder="1" applyAlignment="1">
      <alignment vertical="center"/>
    </xf>
    <xf numFmtId="0" fontId="17" fillId="2" borderId="0" xfId="1" applyFont="1" applyFill="1" applyBorder="1"/>
    <xf numFmtId="49" fontId="15" fillId="2" borderId="1" xfId="1" applyNumberFormat="1" applyFont="1" applyFill="1" applyBorder="1" applyAlignment="1">
      <alignment vertical="center"/>
    </xf>
    <xf numFmtId="0" fontId="15" fillId="2" borderId="2" xfId="1" applyFont="1" applyFill="1" applyBorder="1" applyAlignment="1">
      <alignment horizontal="left" vertical="center" wrapText="1"/>
    </xf>
    <xf numFmtId="0" fontId="15" fillId="2" borderId="2" xfId="1" applyFont="1" applyFill="1" applyBorder="1" applyAlignment="1">
      <alignment vertical="center" wrapText="1"/>
    </xf>
    <xf numFmtId="0" fontId="15" fillId="2" borderId="1" xfId="1" applyFont="1" applyFill="1" applyBorder="1" applyAlignment="1">
      <alignment horizontal="left" vertical="center" wrapText="1"/>
    </xf>
    <xf numFmtId="0" fontId="6" fillId="2" borderId="0" xfId="1" applyFill="1" applyBorder="1"/>
    <xf numFmtId="0" fontId="6" fillId="2" borderId="0" xfId="1" applyFill="1"/>
    <xf numFmtId="164" fontId="37" fillId="2" borderId="1" xfId="1" applyNumberFormat="1" applyFont="1" applyFill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9" fillId="2" borderId="2" xfId="2" applyFont="1" applyFill="1" applyBorder="1" applyAlignment="1">
      <alignment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0" xfId="2" applyFont="1" applyFill="1"/>
    <xf numFmtId="0" fontId="18" fillId="2" borderId="0" xfId="2" applyFont="1" applyFill="1" applyAlignment="1">
      <alignment vertical="center"/>
    </xf>
    <xf numFmtId="0" fontId="16" fillId="2" borderId="0" xfId="1" applyFont="1" applyFill="1" applyBorder="1" applyAlignment="1">
      <alignment vertical="center"/>
    </xf>
    <xf numFmtId="0" fontId="10" fillId="2" borderId="0" xfId="2" applyFont="1" applyFill="1" applyAlignment="1"/>
    <xf numFmtId="0" fontId="12" fillId="2" borderId="0" xfId="6" applyFont="1" applyFill="1" applyAlignment="1"/>
    <xf numFmtId="0" fontId="12" fillId="2" borderId="6" xfId="2" applyFont="1" applyFill="1" applyBorder="1" applyAlignment="1">
      <alignment horizontal="center" vertical="center" wrapText="1"/>
    </xf>
    <xf numFmtId="0" fontId="9" fillId="2" borderId="6" xfId="2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 textRotation="90" wrapText="1"/>
    </xf>
    <xf numFmtId="0" fontId="12" fillId="2" borderId="1" xfId="2" applyFont="1" applyFill="1" applyBorder="1" applyAlignment="1">
      <alignment horizontal="center" vertical="center" wrapText="1"/>
    </xf>
    <xf numFmtId="49" fontId="12" fillId="2" borderId="1" xfId="2" applyNumberFormat="1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left" vertical="center" wrapText="1"/>
    </xf>
    <xf numFmtId="164" fontId="12" fillId="2" borderId="1" xfId="2" applyNumberFormat="1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left" vertical="center" wrapText="1"/>
    </xf>
    <xf numFmtId="0" fontId="27" fillId="2" borderId="1" xfId="7" applyFont="1" applyFill="1" applyBorder="1" applyAlignment="1">
      <alignment horizontal="left" vertical="center" wrapText="1"/>
    </xf>
    <xf numFmtId="0" fontId="29" fillId="2" borderId="1" xfId="7" applyFont="1" applyFill="1" applyBorder="1" applyAlignment="1">
      <alignment horizontal="left" vertical="center" wrapText="1"/>
    </xf>
    <xf numFmtId="0" fontId="27" fillId="2" borderId="7" xfId="7" applyFont="1" applyFill="1" applyBorder="1" applyAlignment="1">
      <alignment horizontal="left" vertical="center" wrapText="1"/>
    </xf>
    <xf numFmtId="0" fontId="9" fillId="2" borderId="0" xfId="2" applyFont="1" applyFill="1" applyBorder="1" applyAlignment="1">
      <alignment horizontal="center" vertical="center" wrapText="1"/>
    </xf>
    <xf numFmtId="0" fontId="9" fillId="2" borderId="0" xfId="2" applyFont="1" applyFill="1" applyBorder="1" applyAlignment="1">
      <alignment horizontal="left" vertical="center" wrapText="1"/>
    </xf>
    <xf numFmtId="0" fontId="9" fillId="2" borderId="0" xfId="2" applyFont="1" applyFill="1" applyBorder="1" applyAlignment="1">
      <alignment wrapText="1"/>
    </xf>
    <xf numFmtId="0" fontId="9" fillId="2" borderId="0" xfId="2" applyFont="1" applyFill="1" applyBorder="1"/>
    <xf numFmtId="0" fontId="9" fillId="2" borderId="0" xfId="2" applyFont="1" applyFill="1" applyBorder="1" applyAlignment="1"/>
    <xf numFmtId="0" fontId="32" fillId="2" borderId="0" xfId="2" applyFont="1" applyFill="1"/>
    <xf numFmtId="0" fontId="9" fillId="2" borderId="0" xfId="2" applyFill="1"/>
    <xf numFmtId="0" fontId="9" fillId="2" borderId="0" xfId="2" applyFont="1" applyFill="1" applyAlignment="1">
      <alignment horizontal="right"/>
    </xf>
    <xf numFmtId="0" fontId="33" fillId="2" borderId="0" xfId="2" applyFont="1" applyFill="1" applyAlignment="1"/>
    <xf numFmtId="0" fontId="33" fillId="2" borderId="0" xfId="2" applyFont="1" applyFill="1" applyAlignment="1">
      <alignment horizontal="center"/>
    </xf>
    <xf numFmtId="2" fontId="34" fillId="2" borderId="0" xfId="2" applyNumberFormat="1" applyFont="1" applyFill="1" applyAlignment="1">
      <alignment horizontal="right" vertical="top" wrapText="1"/>
    </xf>
    <xf numFmtId="0" fontId="32" fillId="2" borderId="0" xfId="2" applyFont="1" applyFill="1" applyAlignment="1">
      <alignment horizontal="right"/>
    </xf>
    <xf numFmtId="0" fontId="35" fillId="2" borderId="14" xfId="2" applyFont="1" applyFill="1" applyBorder="1" applyAlignment="1">
      <alignment horizontal="justify"/>
    </xf>
    <xf numFmtId="0" fontId="32" fillId="2" borderId="14" xfId="2" applyFont="1" applyFill="1" applyBorder="1" applyAlignment="1">
      <alignment horizontal="justify"/>
    </xf>
    <xf numFmtId="0" fontId="32" fillId="2" borderId="15" xfId="2" applyFont="1" applyFill="1" applyBorder="1" applyAlignment="1">
      <alignment horizontal="justify"/>
    </xf>
    <xf numFmtId="0" fontId="35" fillId="2" borderId="14" xfId="2" applyFont="1" applyFill="1" applyBorder="1" applyAlignment="1">
      <alignment vertical="top" wrapText="1"/>
    </xf>
    <xf numFmtId="0" fontId="35" fillId="2" borderId="16" xfId="2" applyFont="1" applyFill="1" applyBorder="1" applyAlignment="1">
      <alignment vertical="top" wrapText="1"/>
    </xf>
    <xf numFmtId="0" fontId="35" fillId="2" borderId="16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0" fontId="35" fillId="2" borderId="14" xfId="2" applyFont="1" applyFill="1" applyBorder="1" applyAlignment="1">
      <alignment horizontal="justify" vertical="top" wrapText="1"/>
    </xf>
    <xf numFmtId="164" fontId="32" fillId="2" borderId="15" xfId="2" applyNumberFormat="1" applyFont="1" applyFill="1" applyBorder="1" applyAlignment="1">
      <alignment horizontal="justify"/>
    </xf>
    <xf numFmtId="164" fontId="35" fillId="2" borderId="15" xfId="2" applyNumberFormat="1" applyFont="1" applyFill="1" applyBorder="1" applyAlignment="1">
      <alignment horizontal="justify"/>
    </xf>
    <xf numFmtId="164" fontId="35" fillId="2" borderId="14" xfId="2" applyNumberFormat="1" applyFont="1" applyFill="1" applyBorder="1" applyAlignment="1">
      <alignment horizontal="justify"/>
    </xf>
    <xf numFmtId="0" fontId="35" fillId="2" borderId="15" xfId="2" applyFont="1" applyFill="1" applyBorder="1" applyAlignment="1">
      <alignment vertical="top" wrapText="1"/>
    </xf>
    <xf numFmtId="165" fontId="35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5" xfId="2" applyNumberFormat="1" applyFont="1" applyFill="1" applyBorder="1" applyAlignment="1">
      <alignment horizontal="justify"/>
    </xf>
    <xf numFmtId="0" fontId="32" fillId="2" borderId="17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4" xfId="2" applyFont="1" applyFill="1" applyBorder="1" applyAlignment="1">
      <alignment vertical="top" wrapText="1"/>
    </xf>
    <xf numFmtId="1" fontId="35" fillId="2" borderId="14" xfId="2" applyNumberFormat="1" applyFont="1" applyFill="1" applyBorder="1" applyAlignment="1">
      <alignment horizontal="justify"/>
    </xf>
    <xf numFmtId="1" fontId="32" fillId="2" borderId="15" xfId="2" applyNumberFormat="1" applyFont="1" applyFill="1" applyBorder="1" applyAlignment="1">
      <alignment horizontal="justify"/>
    </xf>
    <xf numFmtId="0" fontId="35" fillId="2" borderId="15" xfId="2" applyFont="1" applyFill="1" applyBorder="1" applyAlignment="1">
      <alignment horizontal="left" vertical="center" wrapText="1"/>
    </xf>
    <xf numFmtId="0" fontId="35" fillId="2" borderId="15" xfId="2" applyFont="1" applyFill="1" applyBorder="1" applyAlignment="1">
      <alignment horizontal="center" vertical="center" wrapText="1"/>
    </xf>
    <xf numFmtId="0" fontId="32" fillId="2" borderId="16" xfId="2" applyFont="1" applyFill="1" applyBorder="1"/>
    <xf numFmtId="1" fontId="35" fillId="2" borderId="0" xfId="2" applyNumberFormat="1" applyFont="1" applyFill="1" applyAlignment="1">
      <alignment horizontal="left" vertical="top"/>
    </xf>
    <xf numFmtId="49" fontId="32" fillId="2" borderId="0" xfId="2" applyNumberFormat="1" applyFont="1" applyFill="1" applyAlignment="1">
      <alignment horizontal="left" vertical="top" wrapText="1"/>
    </xf>
    <xf numFmtId="49" fontId="32" fillId="2" borderId="0" xfId="2" applyNumberFormat="1" applyFont="1" applyFill="1" applyBorder="1" applyAlignment="1">
      <alignment horizontal="left" vertical="top"/>
    </xf>
    <xf numFmtId="0" fontId="32" fillId="2" borderId="0" xfId="2" applyFont="1" applyFill="1" applyBorder="1" applyAlignment="1">
      <alignment horizontal="center" vertical="center"/>
    </xf>
    <xf numFmtId="0" fontId="14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8" fillId="0" borderId="0" xfId="1" applyFont="1" applyAlignment="1">
      <alignment vertical="center"/>
    </xf>
    <xf numFmtId="0" fontId="19" fillId="0" borderId="1" xfId="1" applyFont="1" applyBorder="1" applyAlignment="1">
      <alignment horizontal="center" vertical="center" wrapText="1"/>
    </xf>
    <xf numFmtId="0" fontId="20" fillId="0" borderId="1" xfId="2" applyFont="1" applyFill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/>
    </xf>
    <xf numFmtId="0" fontId="17" fillId="0" borderId="0" xfId="1" applyFont="1" applyBorder="1"/>
    <xf numFmtId="0" fontId="19" fillId="0" borderId="2" xfId="1" applyFont="1" applyBorder="1" applyAlignment="1">
      <alignment horizontal="center" vertical="center" wrapText="1"/>
    </xf>
    <xf numFmtId="0" fontId="38" fillId="0" borderId="1" xfId="1" applyFont="1" applyBorder="1" applyAlignment="1">
      <alignment horizontal="center" vertical="center"/>
    </xf>
    <xf numFmtId="0" fontId="38" fillId="0" borderId="0" xfId="1" applyFont="1" applyBorder="1"/>
    <xf numFmtId="0" fontId="38" fillId="0" borderId="0" xfId="1" applyFont="1"/>
    <xf numFmtId="0" fontId="6" fillId="0" borderId="0" xfId="1" applyBorder="1"/>
    <xf numFmtId="0" fontId="6" fillId="0" borderId="0" xfId="1"/>
    <xf numFmtId="164" fontId="32" fillId="2" borderId="14" xfId="2" applyNumberFormat="1" applyFont="1" applyFill="1" applyBorder="1" applyAlignment="1">
      <alignment horizontal="justify"/>
    </xf>
    <xf numFmtId="0" fontId="12" fillId="2" borderId="1" xfId="2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 wrapText="1"/>
    </xf>
    <xf numFmtId="14" fontId="9" fillId="0" borderId="0" xfId="2" applyNumberFormat="1" applyFont="1" applyFill="1" applyBorder="1"/>
    <xf numFmtId="164" fontId="9" fillId="0" borderId="1" xfId="2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14" fontId="9" fillId="0" borderId="1" xfId="2" applyNumberFormat="1" applyFont="1" applyFill="1" applyBorder="1"/>
    <xf numFmtId="49" fontId="15" fillId="2" borderId="2" xfId="1" applyNumberFormat="1" applyFont="1" applyFill="1" applyBorder="1" applyAlignment="1">
      <alignment horizontal="center" vertical="center"/>
    </xf>
    <xf numFmtId="49" fontId="15" fillId="2" borderId="3" xfId="1" applyNumberFormat="1" applyFont="1" applyFill="1" applyBorder="1" applyAlignment="1">
      <alignment horizontal="center" vertical="center"/>
    </xf>
    <xf numFmtId="49" fontId="15" fillId="2" borderId="4" xfId="1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36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horizontal="center" vertical="center"/>
    </xf>
    <xf numFmtId="0" fontId="36" fillId="2" borderId="0" xfId="1" applyFont="1" applyFill="1" applyAlignment="1">
      <alignment horizontal="center" vertical="center" wrapText="1"/>
    </xf>
    <xf numFmtId="0" fontId="18" fillId="2" borderId="0" xfId="1" applyFont="1" applyFill="1" applyAlignment="1">
      <alignment horizontal="center" vertical="center" wrapText="1"/>
    </xf>
    <xf numFmtId="0" fontId="18" fillId="2" borderId="0" xfId="1" applyFont="1" applyFill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36" fillId="0" borderId="0" xfId="1" applyFont="1" applyAlignment="1">
      <alignment horizontal="center" vertical="center"/>
    </xf>
    <xf numFmtId="0" fontId="16" fillId="0" borderId="0" xfId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9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6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0" fontId="15" fillId="0" borderId="5" xfId="1" applyFont="1" applyBorder="1" applyAlignment="1">
      <alignment vertical="center"/>
    </xf>
    <xf numFmtId="0" fontId="19" fillId="0" borderId="6" xfId="1" applyFont="1" applyBorder="1" applyAlignment="1">
      <alignment horizontal="center" vertical="center" wrapText="1"/>
    </xf>
    <xf numFmtId="0" fontId="19" fillId="0" borderId="7" xfId="1" applyFont="1" applyBorder="1" applyAlignment="1">
      <alignment horizontal="center" vertical="center" wrapText="1"/>
    </xf>
    <xf numFmtId="49" fontId="9" fillId="0" borderId="0" xfId="3" applyNumberFormat="1" applyFont="1" applyBorder="1" applyAlignment="1">
      <alignment horizontal="left" vertical="top"/>
    </xf>
    <xf numFmtId="0" fontId="18" fillId="0" borderId="0" xfId="1" applyFont="1" applyAlignment="1">
      <alignment horizontal="center" vertical="center"/>
    </xf>
    <xf numFmtId="0" fontId="9" fillId="0" borderId="5" xfId="3" applyFont="1" applyBorder="1" applyAlignment="1">
      <alignment horizontal="left" vertical="center"/>
    </xf>
    <xf numFmtId="0" fontId="12" fillId="0" borderId="6" xfId="3" applyFont="1" applyBorder="1" applyAlignment="1">
      <alignment horizontal="center" vertical="center"/>
    </xf>
    <xf numFmtId="0" fontId="12" fillId="0" borderId="10" xfId="3" applyFont="1" applyBorder="1" applyAlignment="1">
      <alignment horizontal="center" vertical="center"/>
    </xf>
    <xf numFmtId="0" fontId="12" fillId="0" borderId="7" xfId="3" applyFont="1" applyBorder="1" applyAlignment="1">
      <alignment horizontal="center" vertical="center"/>
    </xf>
    <xf numFmtId="0" fontId="12" fillId="0" borderId="8" xfId="3" applyFont="1" applyFill="1" applyBorder="1" applyAlignment="1">
      <alignment horizontal="center" vertical="center" wrapText="1"/>
    </xf>
    <xf numFmtId="0" fontId="12" fillId="0" borderId="9" xfId="3" applyFont="1" applyFill="1" applyBorder="1" applyAlignment="1">
      <alignment horizontal="center" vertical="center" wrapText="1"/>
    </xf>
    <xf numFmtId="0" fontId="12" fillId="0" borderId="11" xfId="3" applyFont="1" applyFill="1" applyBorder="1" applyAlignment="1">
      <alignment horizontal="center" vertical="center" wrapText="1"/>
    </xf>
    <xf numFmtId="0" fontId="12" fillId="0" borderId="12" xfId="3" applyFont="1" applyFill="1" applyBorder="1" applyAlignment="1">
      <alignment horizontal="center" vertical="center" wrapText="1"/>
    </xf>
    <xf numFmtId="0" fontId="12" fillId="0" borderId="6" xfId="3" applyFont="1" applyFill="1" applyBorder="1" applyAlignment="1">
      <alignment horizontal="center" vertical="center" wrapText="1"/>
    </xf>
    <xf numFmtId="0" fontId="12" fillId="0" borderId="10" xfId="3" applyFont="1" applyFill="1" applyBorder="1" applyAlignment="1">
      <alignment horizontal="center" vertical="center" wrapText="1"/>
    </xf>
    <xf numFmtId="0" fontId="12" fillId="0" borderId="7" xfId="3" applyFont="1" applyFill="1" applyBorder="1" applyAlignment="1">
      <alignment horizontal="center" vertical="center" wrapText="1"/>
    </xf>
    <xf numFmtId="0" fontId="12" fillId="0" borderId="2" xfId="3" applyFont="1" applyBorder="1" applyAlignment="1">
      <alignment horizontal="center" vertical="center" wrapText="1"/>
    </xf>
    <xf numFmtId="0" fontId="12" fillId="0" borderId="4" xfId="3" applyFont="1" applyBorder="1" applyAlignment="1">
      <alignment horizontal="center" vertical="center" wrapText="1"/>
    </xf>
    <xf numFmtId="0" fontId="12" fillId="0" borderId="6" xfId="3" applyFont="1" applyBorder="1" applyAlignment="1">
      <alignment horizontal="center" vertical="center" wrapText="1"/>
    </xf>
    <xf numFmtId="0" fontId="12" fillId="0" borderId="7" xfId="3" applyFont="1" applyBorder="1" applyAlignment="1">
      <alignment horizontal="center" vertical="center" wrapText="1"/>
    </xf>
    <xf numFmtId="0" fontId="12" fillId="0" borderId="8" xfId="3" applyFont="1" applyBorder="1" applyAlignment="1">
      <alignment horizontal="center" vertical="center" wrapText="1"/>
    </xf>
    <xf numFmtId="0" fontId="12" fillId="0" borderId="9" xfId="3" applyFont="1" applyBorder="1" applyAlignment="1">
      <alignment horizontal="center" vertical="center" wrapText="1"/>
    </xf>
    <xf numFmtId="0" fontId="12" fillId="0" borderId="11" xfId="3" applyFont="1" applyBorder="1" applyAlignment="1">
      <alignment horizontal="center" vertical="center" wrapText="1"/>
    </xf>
    <xf numFmtId="0" fontId="12" fillId="0" borderId="12" xfId="3" applyFont="1" applyBorder="1" applyAlignment="1">
      <alignment horizontal="center" vertical="center" wrapText="1"/>
    </xf>
    <xf numFmtId="0" fontId="12" fillId="0" borderId="3" xfId="3" applyFont="1" applyBorder="1" applyAlignment="1">
      <alignment horizontal="center" vertical="center" wrapText="1"/>
    </xf>
    <xf numFmtId="0" fontId="12" fillId="0" borderId="10" xfId="3" applyFont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/>
    </xf>
    <xf numFmtId="0" fontId="16" fillId="2" borderId="0" xfId="1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7" xfId="2" applyFont="1" applyFill="1" applyBorder="1" applyAlignment="1">
      <alignment horizontal="center" vertical="center" wrapText="1"/>
    </xf>
    <xf numFmtId="0" fontId="12" fillId="0" borderId="11" xfId="2" applyFont="1" applyFill="1" applyBorder="1" applyAlignment="1">
      <alignment horizontal="center" vertical="center" wrapText="1"/>
    </xf>
    <xf numFmtId="0" fontId="12" fillId="0" borderId="12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/>
    </xf>
    <xf numFmtId="0" fontId="12" fillId="0" borderId="1" xfId="2" applyNumberFormat="1" applyFont="1" applyFill="1" applyBorder="1" applyAlignment="1">
      <alignment horizontal="center" vertical="center" wrapText="1"/>
    </xf>
    <xf numFmtId="0" fontId="12" fillId="0" borderId="6" xfId="2" applyNumberFormat="1" applyFont="1" applyFill="1" applyBorder="1" applyAlignment="1">
      <alignment horizontal="center" vertical="center" wrapText="1"/>
    </xf>
    <xf numFmtId="0" fontId="12" fillId="0" borderId="10" xfId="2" applyNumberFormat="1" applyFont="1" applyFill="1" applyBorder="1" applyAlignment="1">
      <alignment horizontal="center" vertical="center" wrapText="1"/>
    </xf>
    <xf numFmtId="0" fontId="12" fillId="0" borderId="7" xfId="2" applyNumberFormat="1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center" vertical="top" wrapText="1"/>
    </xf>
    <xf numFmtId="0" fontId="36" fillId="0" borderId="0" xfId="1" applyFont="1" applyAlignment="1">
      <alignment horizontal="center" vertical="center" wrapText="1"/>
    </xf>
    <xf numFmtId="0" fontId="9" fillId="2" borderId="0" xfId="2" applyFont="1" applyFill="1" applyBorder="1" applyAlignment="1">
      <alignment horizontal="left"/>
    </xf>
    <xf numFmtId="0" fontId="9" fillId="2" borderId="0" xfId="2" applyFont="1" applyFill="1" applyAlignment="1">
      <alignment horizontal="left" vertical="center" wrapText="1"/>
    </xf>
    <xf numFmtId="0" fontId="9" fillId="2" borderId="0" xfId="2" applyFont="1" applyFill="1" applyBorder="1" applyAlignment="1">
      <alignment horizontal="left" wrapText="1"/>
    </xf>
    <xf numFmtId="0" fontId="9" fillId="2" borderId="0" xfId="2" applyFont="1" applyFill="1" applyAlignment="1">
      <alignment horizontal="left" wrapText="1"/>
    </xf>
    <xf numFmtId="0" fontId="12" fillId="2" borderId="1" xfId="2" applyFont="1" applyFill="1" applyBorder="1" applyAlignment="1">
      <alignment horizontal="center" vertical="center" wrapText="1"/>
    </xf>
    <xf numFmtId="0" fontId="12" fillId="2" borderId="2" xfId="6" applyFont="1" applyFill="1" applyBorder="1" applyAlignment="1">
      <alignment horizontal="center" vertical="center"/>
    </xf>
    <xf numFmtId="0" fontId="12" fillId="2" borderId="3" xfId="6" applyFont="1" applyFill="1" applyBorder="1" applyAlignment="1">
      <alignment horizontal="center" vertical="center"/>
    </xf>
    <xf numFmtId="0" fontId="9" fillId="2" borderId="0" xfId="2" applyFont="1" applyFill="1" applyAlignment="1">
      <alignment horizontal="center"/>
    </xf>
    <xf numFmtId="0" fontId="12" fillId="2" borderId="0" xfId="2" applyFont="1" applyFill="1" applyAlignment="1">
      <alignment horizontal="center"/>
    </xf>
    <xf numFmtId="0" fontId="12" fillId="2" borderId="6" xfId="2" applyFont="1" applyFill="1" applyBorder="1" applyAlignment="1">
      <alignment horizontal="center" vertical="center" wrapText="1"/>
    </xf>
    <xf numFmtId="0" fontId="12" fillId="2" borderId="10" xfId="2" applyFont="1" applyFill="1" applyBorder="1" applyAlignment="1">
      <alignment horizontal="center" vertical="center" wrapText="1"/>
    </xf>
    <xf numFmtId="0" fontId="12" fillId="2" borderId="7" xfId="2" applyFont="1" applyFill="1" applyBorder="1" applyAlignment="1">
      <alignment horizontal="center" vertical="center" wrapText="1"/>
    </xf>
    <xf numFmtId="0" fontId="12" fillId="2" borderId="1" xfId="6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/>
    </xf>
    <xf numFmtId="0" fontId="19" fillId="0" borderId="1" xfId="4" applyFont="1" applyFill="1" applyBorder="1" applyAlignment="1">
      <alignment horizontal="center" vertical="center" wrapText="1"/>
    </xf>
    <xf numFmtId="0" fontId="19" fillId="0" borderId="6" xfId="4" applyFont="1" applyFill="1" applyBorder="1" applyAlignment="1">
      <alignment horizontal="center" vertical="center" wrapText="1"/>
    </xf>
    <xf numFmtId="0" fontId="19" fillId="0" borderId="7" xfId="4" applyFont="1" applyFill="1" applyBorder="1" applyAlignment="1">
      <alignment horizontal="center" vertical="center" wrapText="1"/>
    </xf>
    <xf numFmtId="0" fontId="30" fillId="0" borderId="1" xfId="4" applyFont="1" applyFill="1" applyBorder="1" applyAlignment="1">
      <alignment horizontal="center" vertical="center" wrapText="1"/>
    </xf>
    <xf numFmtId="0" fontId="20" fillId="0" borderId="1" xfId="4" applyFont="1" applyFill="1" applyBorder="1" applyAlignment="1">
      <alignment horizontal="center" vertical="center" wrapText="1"/>
    </xf>
    <xf numFmtId="0" fontId="12" fillId="0" borderId="6" xfId="4" applyFont="1" applyFill="1" applyBorder="1" applyAlignment="1" applyProtection="1">
      <alignment horizontal="center" vertical="center" wrapText="1"/>
    </xf>
    <xf numFmtId="0" fontId="12" fillId="0" borderId="7" xfId="4" applyFont="1" applyFill="1" applyBorder="1" applyAlignment="1" applyProtection="1">
      <alignment horizontal="center" vertical="center" wrapText="1"/>
    </xf>
    <xf numFmtId="0" fontId="19" fillId="0" borderId="6" xfId="4" applyFont="1" applyFill="1" applyBorder="1" applyAlignment="1">
      <alignment horizontal="center" vertical="center" textRotation="90" wrapText="1"/>
    </xf>
    <xf numFmtId="0" fontId="19" fillId="0" borderId="7" xfId="4" applyFont="1" applyFill="1" applyBorder="1" applyAlignment="1">
      <alignment horizontal="center" vertical="center" textRotation="90" wrapText="1"/>
    </xf>
    <xf numFmtId="0" fontId="29" fillId="0" borderId="6" xfId="7" applyFont="1" applyFill="1" applyBorder="1" applyAlignment="1">
      <alignment horizontal="center" vertical="center" textRotation="90" wrapText="1"/>
    </xf>
    <xf numFmtId="0" fontId="29" fillId="0" borderId="7" xfId="7" applyFont="1" applyFill="1" applyBorder="1" applyAlignment="1">
      <alignment horizontal="center" vertical="center" textRotation="90" wrapText="1"/>
    </xf>
    <xf numFmtId="0" fontId="12" fillId="0" borderId="6" xfId="2" applyFont="1" applyFill="1" applyBorder="1" applyAlignment="1">
      <alignment horizontal="center" vertical="center" textRotation="90" wrapText="1"/>
    </xf>
    <xf numFmtId="0" fontId="12" fillId="0" borderId="7" xfId="2" applyFont="1" applyFill="1" applyBorder="1" applyAlignment="1">
      <alignment horizontal="center" vertical="center" textRotation="90" wrapText="1"/>
    </xf>
    <xf numFmtId="0" fontId="19" fillId="0" borderId="6" xfId="4" applyFont="1" applyFill="1" applyBorder="1" applyAlignment="1">
      <alignment horizontal="center" vertical="center"/>
    </xf>
    <xf numFmtId="0" fontId="19" fillId="0" borderId="7" xfId="4" applyFont="1" applyFill="1" applyBorder="1" applyAlignment="1">
      <alignment horizontal="center" vertical="center"/>
    </xf>
    <xf numFmtId="0" fontId="19" fillId="0" borderId="1" xfId="4" applyFont="1" applyFill="1" applyBorder="1" applyAlignment="1">
      <alignment horizontal="center" vertical="center" textRotation="90" wrapText="1"/>
    </xf>
    <xf numFmtId="0" fontId="24" fillId="0" borderId="0" xfId="4" applyFont="1" applyAlignment="1">
      <alignment horizontal="center"/>
    </xf>
    <xf numFmtId="0" fontId="24" fillId="0" borderId="0" xfId="4" applyFont="1" applyFill="1" applyAlignment="1">
      <alignment horizontal="center"/>
    </xf>
    <xf numFmtId="0" fontId="20" fillId="0" borderId="5" xfId="4" applyFont="1" applyFill="1" applyBorder="1" applyAlignment="1">
      <alignment horizontal="center"/>
    </xf>
    <xf numFmtId="0" fontId="19" fillId="0" borderId="10" xfId="4" applyFont="1" applyFill="1" applyBorder="1" applyAlignment="1">
      <alignment horizontal="center" vertical="center" wrapText="1"/>
    </xf>
    <xf numFmtId="0" fontId="19" fillId="0" borderId="8" xfId="4" applyFont="1" applyFill="1" applyBorder="1" applyAlignment="1">
      <alignment horizontal="center" vertical="center" wrapText="1"/>
    </xf>
    <xf numFmtId="0" fontId="19" fillId="0" borderId="13" xfId="4" applyFont="1" applyFill="1" applyBorder="1" applyAlignment="1">
      <alignment horizontal="center" vertical="center" wrapText="1"/>
    </xf>
    <xf numFmtId="0" fontId="19" fillId="0" borderId="11" xfId="4" applyFont="1" applyFill="1" applyBorder="1" applyAlignment="1">
      <alignment horizontal="center" vertical="center" wrapText="1"/>
    </xf>
    <xf numFmtId="0" fontId="19" fillId="0" borderId="2" xfId="4" applyFont="1" applyFill="1" applyBorder="1" applyAlignment="1">
      <alignment horizontal="center" vertical="center" wrapText="1"/>
    </xf>
    <xf numFmtId="0" fontId="19" fillId="0" borderId="3" xfId="4" applyFont="1" applyFill="1" applyBorder="1" applyAlignment="1">
      <alignment horizontal="center" vertical="center" wrapText="1"/>
    </xf>
    <xf numFmtId="0" fontId="19" fillId="0" borderId="4" xfId="4" applyFont="1" applyFill="1" applyBorder="1" applyAlignment="1">
      <alignment horizontal="center" vertical="center" wrapText="1"/>
    </xf>
    <xf numFmtId="0" fontId="12" fillId="0" borderId="1" xfId="4" applyFont="1" applyFill="1" applyBorder="1" applyAlignment="1" applyProtection="1">
      <alignment horizontal="center" vertical="center" textRotation="90" wrapText="1"/>
    </xf>
    <xf numFmtId="0" fontId="35" fillId="2" borderId="0" xfId="2" applyFont="1" applyFill="1" applyAlignment="1">
      <alignment horizontal="center" wrapText="1"/>
    </xf>
    <xf numFmtId="0" fontId="35" fillId="2" borderId="0" xfId="2" applyFont="1" applyFill="1" applyAlignment="1">
      <alignment horizontal="center"/>
    </xf>
    <xf numFmtId="0" fontId="32" fillId="2" borderId="15" xfId="2" applyFont="1" applyFill="1" applyBorder="1" applyAlignment="1">
      <alignment horizontal="left" vertical="top" wrapText="1"/>
    </xf>
    <xf numFmtId="0" fontId="32" fillId="2" borderId="17" xfId="2" applyFont="1" applyFill="1" applyBorder="1" applyAlignment="1">
      <alignment horizontal="left" vertical="top" wrapText="1"/>
    </xf>
    <xf numFmtId="0" fontId="32" fillId="2" borderId="16" xfId="2" applyFont="1" applyFill="1" applyBorder="1" applyAlignment="1">
      <alignment horizontal="left" vertical="top" wrapText="1"/>
    </xf>
    <xf numFmtId="0" fontId="33" fillId="2" borderId="0" xfId="2" applyFont="1" applyFill="1" applyAlignment="1">
      <alignment horizontal="center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4" zoomScale="70" zoomScaleNormal="70" workbookViewId="0">
      <selection activeCell="C25" sqref="C25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8" t="s">
        <v>408</v>
      </c>
      <c r="B5" s="178"/>
      <c r="C5" s="178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9" t="s">
        <v>3</v>
      </c>
      <c r="B7" s="179"/>
      <c r="C7" s="179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80" t="s">
        <v>352</v>
      </c>
      <c r="B9" s="180"/>
      <c r="C9" s="180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81" t="s">
        <v>4</v>
      </c>
      <c r="B10" s="181"/>
      <c r="C10" s="181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80" t="s">
        <v>404</v>
      </c>
      <c r="B12" s="180"/>
      <c r="C12" s="180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81" t="s">
        <v>5</v>
      </c>
      <c r="B13" s="181"/>
      <c r="C13" s="181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82" t="s">
        <v>405</v>
      </c>
      <c r="B15" s="182"/>
      <c r="C15" s="18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81" t="s">
        <v>6</v>
      </c>
      <c r="B16" s="181"/>
      <c r="C16" s="181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83" t="s">
        <v>7</v>
      </c>
      <c r="B18" s="184"/>
      <c r="C18" s="184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351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395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5"/>
      <c r="B24" s="176"/>
      <c r="C24" s="177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360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406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5"/>
      <c r="B39" s="176"/>
      <c r="C39" s="17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401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5"/>
      <c r="B47" s="176"/>
      <c r="C47" s="17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6.5389305065111571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5.4491087554259643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9" t="str">
        <f>'1. паспорт местоположение'!A5:C5</f>
        <v>Год раскрытия информации: 2025 год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</row>
    <row r="5" spans="1:28" s="2" customFormat="1" ht="15.75" x14ac:dyDescent="0.2">
      <c r="A5" s="6"/>
    </row>
    <row r="6" spans="1:28" s="2" customFormat="1" ht="18.75" x14ac:dyDescent="0.2">
      <c r="A6" s="186" t="s">
        <v>3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6"/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7" t="str">
        <f>'[1]1. паспорт местоположение'!A9:C9</f>
        <v>Филиал "Северо-Западный" АО "Оборонэнерго"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85" t="s">
        <v>4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6"/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7" t="str">
        <f>'1. паспорт местоположение'!A12:C12</f>
        <v>О/СЗ/47/03/0008</v>
      </c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85" t="s">
        <v>5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8"/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7" t="str">
        <f>'1. паспорт местоположение'!A15:C15</f>
        <v>Строительство новой КТПн с установкой силового трансформатора ТМГ-400/10/0,4кВ взамен существующей ТП-1 400 кВА по адресу: Ленинградская обл., Гатчинский р-н, Новый Учхоз п, ул. Военный городок 8044/2, дом № 40, лит. У (ПИР и СМР)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85" t="s">
        <v>6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93" t="s">
        <v>367</v>
      </c>
      <c r="B17" s="193"/>
      <c r="C17" s="193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94"/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90" t="s">
        <v>8</v>
      </c>
      <c r="B19" s="190" t="s">
        <v>368</v>
      </c>
      <c r="C19" s="195" t="s">
        <v>369</v>
      </c>
      <c r="D19" s="190" t="s">
        <v>370</v>
      </c>
      <c r="E19" s="190" t="s">
        <v>371</v>
      </c>
      <c r="F19" s="190" t="s">
        <v>372</v>
      </c>
      <c r="G19" s="190" t="s">
        <v>373</v>
      </c>
      <c r="H19" s="190" t="s">
        <v>374</v>
      </c>
      <c r="I19" s="190" t="s">
        <v>375</v>
      </c>
      <c r="J19" s="190" t="s">
        <v>376</v>
      </c>
      <c r="K19" s="190" t="s">
        <v>60</v>
      </c>
      <c r="L19" s="190" t="s">
        <v>377</v>
      </c>
      <c r="M19" s="190" t="s">
        <v>378</v>
      </c>
      <c r="N19" s="190" t="s">
        <v>379</v>
      </c>
      <c r="O19" s="190" t="s">
        <v>380</v>
      </c>
      <c r="P19" s="190" t="s">
        <v>381</v>
      </c>
      <c r="Q19" s="190" t="s">
        <v>382</v>
      </c>
      <c r="R19" s="190"/>
      <c r="S19" s="191" t="s">
        <v>383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90"/>
      <c r="B20" s="190"/>
      <c r="C20" s="196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55" t="s">
        <v>384</v>
      </c>
      <c r="R20" s="156" t="s">
        <v>385</v>
      </c>
      <c r="S20" s="191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19.5" customHeight="1" x14ac:dyDescent="0.3">
      <c r="A22" s="160" t="s">
        <v>353</v>
      </c>
      <c r="B22" s="160" t="s">
        <v>353</v>
      </c>
      <c r="C22" s="160" t="s">
        <v>353</v>
      </c>
      <c r="D22" s="160" t="s">
        <v>353</v>
      </c>
      <c r="E22" s="160" t="s">
        <v>353</v>
      </c>
      <c r="F22" s="160" t="s">
        <v>353</v>
      </c>
      <c r="G22" s="160" t="s">
        <v>353</v>
      </c>
      <c r="H22" s="160" t="s">
        <v>353</v>
      </c>
      <c r="I22" s="160" t="s">
        <v>353</v>
      </c>
      <c r="J22" s="160" t="s">
        <v>353</v>
      </c>
      <c r="K22" s="160" t="s">
        <v>353</v>
      </c>
      <c r="L22" s="160" t="s">
        <v>353</v>
      </c>
      <c r="M22" s="160" t="s">
        <v>353</v>
      </c>
      <c r="N22" s="160" t="s">
        <v>353</v>
      </c>
      <c r="O22" s="160" t="s">
        <v>353</v>
      </c>
      <c r="P22" s="160" t="s">
        <v>353</v>
      </c>
      <c r="Q22" s="160" t="s">
        <v>353</v>
      </c>
      <c r="R22" s="160" t="s">
        <v>353</v>
      </c>
      <c r="S22" s="160" t="s">
        <v>353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B26" sqref="B26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9" t="str">
        <f>'2. паспорт ТП'!A4:S4</f>
        <v>Год раскрытия информации: 2025 год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</row>
    <row r="7" spans="1:20" s="2" customFormat="1" x14ac:dyDescent="0.2">
      <c r="A7" s="6"/>
      <c r="H7" s="4"/>
    </row>
    <row r="8" spans="1:20" s="2" customFormat="1" ht="18.75" x14ac:dyDescent="0.2">
      <c r="A8" s="186" t="s">
        <v>3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</row>
    <row r="9" spans="1:20" s="2" customFormat="1" ht="18.75" x14ac:dyDescent="0.2">
      <c r="A9" s="186"/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</row>
    <row r="10" spans="1:20" s="2" customFormat="1" ht="18.75" customHeight="1" x14ac:dyDescent="0.2">
      <c r="A10" s="187" t="s">
        <v>352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187"/>
    </row>
    <row r="11" spans="1:20" s="2" customFormat="1" ht="18.75" customHeight="1" x14ac:dyDescent="0.2">
      <c r="A11" s="185" t="s">
        <v>4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</row>
    <row r="12" spans="1:20" s="2" customFormat="1" ht="18.75" x14ac:dyDescent="0.2">
      <c r="A12" s="186"/>
      <c r="B12" s="186"/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</row>
    <row r="13" spans="1:20" s="2" customFormat="1" ht="18.75" customHeight="1" x14ac:dyDescent="0.2">
      <c r="A13" s="187" t="str">
        <f>'2. паспорт ТП'!A11:S11</f>
        <v>О/СЗ/47/03/0008</v>
      </c>
      <c r="B13" s="187"/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187"/>
      <c r="S13" s="187"/>
      <c r="T13" s="187"/>
    </row>
    <row r="14" spans="1:20" s="2" customFormat="1" ht="18.75" customHeight="1" x14ac:dyDescent="0.2">
      <c r="A14" s="185" t="s">
        <v>5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</row>
    <row r="15" spans="1:20" s="10" customFormat="1" ht="15.75" customHeight="1" x14ac:dyDescent="0.2">
      <c r="A15" s="188"/>
      <c r="B15" s="188"/>
      <c r="C15" s="188"/>
      <c r="D15" s="188"/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</row>
    <row r="16" spans="1:20" s="11" customFormat="1" ht="50.25" customHeight="1" x14ac:dyDescent="0.2">
      <c r="A16" s="187" t="str">
        <f>'2. паспорт ТП'!A14:S14</f>
        <v>Строительство новой КТПн с установкой силового трансформатора ТМГ-400/10/0,4кВ взамен существующей ТП-1 400 кВА по адресу: Ленинградская обл., Гатчинский р-н, Новый Учхоз п, ул. Военный городок 8044/2, дом № 40, лит. У (ПИР и СМР)</v>
      </c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</row>
    <row r="17" spans="1:113" s="11" customFormat="1" ht="15" customHeight="1" x14ac:dyDescent="0.2">
      <c r="A17" s="185" t="s">
        <v>6</v>
      </c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85"/>
    </row>
    <row r="18" spans="1:113" s="11" customFormat="1" ht="15" customHeight="1" x14ac:dyDescent="0.2">
      <c r="A18" s="192"/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</row>
    <row r="19" spans="1:113" s="11" customFormat="1" ht="15" customHeight="1" x14ac:dyDescent="0.2">
      <c r="A19" s="198" t="s">
        <v>61</v>
      </c>
      <c r="B19" s="198"/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8"/>
      <c r="O19" s="198"/>
      <c r="P19" s="198"/>
      <c r="Q19" s="198"/>
      <c r="R19" s="198"/>
      <c r="S19" s="198"/>
      <c r="T19" s="198"/>
    </row>
    <row r="20" spans="1:113" s="14" customFormat="1" ht="21" customHeight="1" x14ac:dyDescent="0.25">
      <c r="A20" s="199"/>
      <c r="B20" s="199"/>
      <c r="C20" s="199"/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199"/>
      <c r="S20" s="199"/>
      <c r="T20" s="199"/>
    </row>
    <row r="21" spans="1:113" ht="46.5" customHeight="1" x14ac:dyDescent="0.25">
      <c r="A21" s="200" t="s">
        <v>8</v>
      </c>
      <c r="B21" s="203" t="s">
        <v>62</v>
      </c>
      <c r="C21" s="204"/>
      <c r="D21" s="207" t="s">
        <v>63</v>
      </c>
      <c r="E21" s="203" t="s">
        <v>64</v>
      </c>
      <c r="F21" s="204"/>
      <c r="G21" s="203" t="s">
        <v>65</v>
      </c>
      <c r="H21" s="204"/>
      <c r="I21" s="203" t="s">
        <v>66</v>
      </c>
      <c r="J21" s="204"/>
      <c r="K21" s="207" t="s">
        <v>67</v>
      </c>
      <c r="L21" s="203" t="s">
        <v>68</v>
      </c>
      <c r="M21" s="204"/>
      <c r="N21" s="203" t="s">
        <v>69</v>
      </c>
      <c r="O21" s="204"/>
      <c r="P21" s="207" t="s">
        <v>70</v>
      </c>
      <c r="Q21" s="210" t="s">
        <v>71</v>
      </c>
      <c r="R21" s="211"/>
      <c r="S21" s="210" t="s">
        <v>72</v>
      </c>
      <c r="T21" s="211"/>
    </row>
    <row r="22" spans="1:113" ht="204.75" customHeight="1" x14ac:dyDescent="0.25">
      <c r="A22" s="201"/>
      <c r="B22" s="205"/>
      <c r="C22" s="206"/>
      <c r="D22" s="208"/>
      <c r="E22" s="205"/>
      <c r="F22" s="206"/>
      <c r="G22" s="205"/>
      <c r="H22" s="206"/>
      <c r="I22" s="205"/>
      <c r="J22" s="206"/>
      <c r="K22" s="209"/>
      <c r="L22" s="205"/>
      <c r="M22" s="206"/>
      <c r="N22" s="205"/>
      <c r="O22" s="206"/>
      <c r="P22" s="209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202"/>
      <c r="B23" s="16" t="s">
        <v>77</v>
      </c>
      <c r="C23" s="16" t="s">
        <v>78</v>
      </c>
      <c r="D23" s="209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>
        <v>1</v>
      </c>
      <c r="B25" s="173" t="s">
        <v>407</v>
      </c>
      <c r="C25" s="170" t="s">
        <v>396</v>
      </c>
      <c r="D25" s="172" t="s">
        <v>403</v>
      </c>
      <c r="E25" s="171" t="s">
        <v>397</v>
      </c>
      <c r="F25" s="171" t="s">
        <v>397</v>
      </c>
      <c r="G25" s="170" t="s">
        <v>398</v>
      </c>
      <c r="H25" s="170" t="s">
        <v>398</v>
      </c>
      <c r="I25" s="60" t="s">
        <v>353</v>
      </c>
      <c r="J25" s="60">
        <v>2024</v>
      </c>
      <c r="K25" s="60">
        <v>2025</v>
      </c>
      <c r="L25" s="60">
        <v>10</v>
      </c>
      <c r="M25" s="60">
        <v>10</v>
      </c>
      <c r="N25" s="60">
        <v>0.4</v>
      </c>
      <c r="O25" s="60">
        <v>0.4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7" t="s">
        <v>80</v>
      </c>
      <c r="C29" s="197"/>
      <c r="D29" s="197"/>
      <c r="E29" s="197"/>
      <c r="F29" s="197"/>
      <c r="G29" s="197"/>
      <c r="H29" s="197"/>
      <c r="I29" s="197"/>
      <c r="J29" s="197"/>
      <c r="K29" s="197"/>
      <c r="L29" s="197"/>
      <c r="M29" s="197"/>
      <c r="N29" s="197"/>
      <c r="O29" s="197"/>
      <c r="P29" s="197"/>
      <c r="Q29" s="197"/>
      <c r="R29" s="197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A25" sqref="A25:X25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9" t="str">
        <f>'3.1. паспорт Техсостояние ПС'!A6:T6</f>
        <v>Год раскрытия информации: 2025 год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6" t="s">
        <v>3</v>
      </c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  <c r="U7" s="186"/>
      <c r="V7" s="186"/>
      <c r="W7" s="186"/>
      <c r="X7" s="186"/>
      <c r="Y7" s="186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7" t="s">
        <v>352</v>
      </c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7"/>
      <c r="W9" s="187"/>
      <c r="X9" s="187"/>
      <c r="Y9" s="187"/>
    </row>
    <row r="10" spans="1:27" s="2" customFormat="1" x14ac:dyDescent="0.2">
      <c r="E10" s="185" t="s">
        <v>4</v>
      </c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  <c r="Y10" s="185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7" t="str">
        <f>'3.1. паспорт Техсостояние ПС'!A13:T13</f>
        <v>О/СЗ/47/03/0008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</row>
    <row r="13" spans="1:27" s="2" customFormat="1" x14ac:dyDescent="0.2">
      <c r="E13" s="185" t="s">
        <v>5</v>
      </c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  <c r="V13" s="185"/>
      <c r="W13" s="185"/>
      <c r="X13" s="185"/>
      <c r="Y13" s="185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7" t="str">
        <f>'3.1. паспорт Техсостояние ПС'!A16:T16</f>
        <v>Строительство новой КТПн с установкой силового трансформатора ТМГ-400/10/0,4кВ взамен существующей ТП-1 400 кВА по адресу: Ленинградская обл., Гатчинский р-н, Новый Учхоз п, ул. Военный городок 8044/2, дом № 40, лит. У (ПИР и СМР)</v>
      </c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</row>
    <row r="16" spans="1:27" s="11" customFormat="1" x14ac:dyDescent="0.2">
      <c r="E16" s="185" t="s">
        <v>6</v>
      </c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5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</row>
    <row r="19" spans="1:27" ht="18.75" x14ac:dyDescent="0.25">
      <c r="A19" s="198" t="s">
        <v>91</v>
      </c>
      <c r="B19" s="198"/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8"/>
      <c r="O19" s="198"/>
      <c r="P19" s="198"/>
      <c r="Q19" s="198"/>
      <c r="R19" s="198"/>
      <c r="S19" s="198"/>
      <c r="T19" s="198"/>
      <c r="U19" s="198"/>
      <c r="V19" s="198"/>
      <c r="W19" s="198"/>
      <c r="X19" s="198"/>
      <c r="Y19" s="198"/>
      <c r="Z19" s="198"/>
      <c r="AA19" s="198"/>
    </row>
    <row r="20" spans="1:27" s="14" customFormat="1" x14ac:dyDescent="0.25"/>
    <row r="21" spans="1:27" ht="15.75" customHeight="1" x14ac:dyDescent="0.25">
      <c r="A21" s="212" t="s">
        <v>8</v>
      </c>
      <c r="B21" s="214" t="s">
        <v>92</v>
      </c>
      <c r="C21" s="215"/>
      <c r="D21" s="214" t="s">
        <v>93</v>
      </c>
      <c r="E21" s="215"/>
      <c r="F21" s="210" t="s">
        <v>60</v>
      </c>
      <c r="G21" s="218"/>
      <c r="H21" s="218"/>
      <c r="I21" s="211"/>
      <c r="J21" s="212" t="s">
        <v>94</v>
      </c>
      <c r="K21" s="214" t="s">
        <v>95</v>
      </c>
      <c r="L21" s="215"/>
      <c r="M21" s="214" t="s">
        <v>96</v>
      </c>
      <c r="N21" s="215"/>
      <c r="O21" s="214" t="s">
        <v>97</v>
      </c>
      <c r="P21" s="215"/>
      <c r="Q21" s="214" t="s">
        <v>98</v>
      </c>
      <c r="R21" s="215"/>
      <c r="S21" s="212" t="s">
        <v>99</v>
      </c>
      <c r="T21" s="212" t="s">
        <v>100</v>
      </c>
      <c r="U21" s="212" t="s">
        <v>101</v>
      </c>
      <c r="V21" s="214" t="s">
        <v>102</v>
      </c>
      <c r="W21" s="215"/>
      <c r="X21" s="210" t="s">
        <v>71</v>
      </c>
      <c r="Y21" s="218"/>
      <c r="Z21" s="210" t="s">
        <v>72</v>
      </c>
      <c r="AA21" s="218"/>
    </row>
    <row r="22" spans="1:27" ht="141.75" x14ac:dyDescent="0.25">
      <c r="A22" s="219"/>
      <c r="B22" s="216"/>
      <c r="C22" s="217"/>
      <c r="D22" s="216"/>
      <c r="E22" s="217"/>
      <c r="F22" s="210" t="s">
        <v>103</v>
      </c>
      <c r="G22" s="211"/>
      <c r="H22" s="210" t="s">
        <v>104</v>
      </c>
      <c r="I22" s="211"/>
      <c r="J22" s="213"/>
      <c r="K22" s="216"/>
      <c r="L22" s="217"/>
      <c r="M22" s="216"/>
      <c r="N22" s="217"/>
      <c r="O22" s="216"/>
      <c r="P22" s="217"/>
      <c r="Q22" s="216"/>
      <c r="R22" s="217"/>
      <c r="S22" s="213"/>
      <c r="T22" s="213"/>
      <c r="U22" s="213"/>
      <c r="V22" s="216"/>
      <c r="W22" s="217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3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353</v>
      </c>
      <c r="B25" s="90" t="s">
        <v>353</v>
      </c>
      <c r="C25" s="90" t="s">
        <v>353</v>
      </c>
      <c r="D25" s="90" t="s">
        <v>353</v>
      </c>
      <c r="E25" s="90" t="s">
        <v>353</v>
      </c>
      <c r="F25" s="90" t="s">
        <v>353</v>
      </c>
      <c r="G25" s="90" t="s">
        <v>353</v>
      </c>
      <c r="H25" s="90" t="s">
        <v>353</v>
      </c>
      <c r="I25" s="90" t="s">
        <v>353</v>
      </c>
      <c r="J25" s="90" t="s">
        <v>353</v>
      </c>
      <c r="K25" s="90" t="s">
        <v>353</v>
      </c>
      <c r="L25" s="90" t="s">
        <v>353</v>
      </c>
      <c r="M25" s="90" t="s">
        <v>353</v>
      </c>
      <c r="N25" s="90" t="s">
        <v>353</v>
      </c>
      <c r="O25" s="90" t="s">
        <v>353</v>
      </c>
      <c r="P25" s="90" t="s">
        <v>353</v>
      </c>
      <c r="Q25" s="90" t="s">
        <v>353</v>
      </c>
      <c r="R25" s="90" t="s">
        <v>353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Y12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24" sqref="C24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8" t="str">
        <f>'3.2 паспорт Техсостояние ЛЭП'!A5:AA5</f>
        <v>Год раскрытия информации: 2025 год</v>
      </c>
      <c r="B5" s="178"/>
      <c r="C5" s="178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9" t="s">
        <v>3</v>
      </c>
      <c r="B7" s="179"/>
      <c r="C7" s="179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9"/>
      <c r="B8" s="179"/>
      <c r="C8" s="179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80" t="s">
        <v>352</v>
      </c>
      <c r="B9" s="180"/>
      <c r="C9" s="180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81" t="s">
        <v>4</v>
      </c>
      <c r="B10" s="181"/>
      <c r="C10" s="181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9"/>
      <c r="B11" s="179"/>
      <c r="C11" s="179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80" t="str">
        <f>'3.2 паспорт Техсостояние ЛЭП'!A12:Y12</f>
        <v>О/СЗ/47/03/0008</v>
      </c>
      <c r="B12" s="180"/>
      <c r="C12" s="180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81" t="s">
        <v>5</v>
      </c>
      <c r="B13" s="181"/>
      <c r="C13" s="181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20"/>
      <c r="B14" s="220"/>
      <c r="C14" s="220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82" t="str">
        <f>'3.2 паспорт Техсостояние ЛЭП'!A15:Y15</f>
        <v>Строительство новой КТПн с установкой силового трансформатора ТМГ-400/10/0,4кВ взамен существующей ТП-1 400 кВА по адресу: Ленинградская обл., Гатчинский р-н, Новый Учхоз п, ул. Военный городок 8044/2, дом № 40, лит. У (ПИР и СМР)</v>
      </c>
      <c r="B15" s="182"/>
      <c r="C15" s="18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81" t="s">
        <v>6</v>
      </c>
      <c r="B16" s="181"/>
      <c r="C16" s="181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21"/>
      <c r="B17" s="221"/>
      <c r="C17" s="221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83" t="s">
        <v>105</v>
      </c>
      <c r="B18" s="183"/>
      <c r="C18" s="183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3" t="s">
        <v>399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3" t="s">
        <v>402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2024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2025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356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25" zoomScale="70" zoomScaleNormal="70" workbookViewId="0">
      <selection activeCell="I35" sqref="I35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9" t="str">
        <f>'3.3 паспорт описание'!A5:C5</f>
        <v>Год раскрытия информации: 2025 год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6" t="s">
        <v>3</v>
      </c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</row>
    <row r="8" spans="1:42" ht="18.75" x14ac:dyDescent="0.25">
      <c r="A8" s="186"/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</row>
    <row r="9" spans="1:42" x14ac:dyDescent="0.25">
      <c r="A9" s="187" t="s">
        <v>352</v>
      </c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</row>
    <row r="10" spans="1:42" x14ac:dyDescent="0.25">
      <c r="A10" s="185" t="s">
        <v>4</v>
      </c>
      <c r="B10" s="185"/>
      <c r="C10" s="185"/>
      <c r="D10" s="185"/>
      <c r="E10" s="185"/>
      <c r="F10" s="185"/>
      <c r="G10" s="185"/>
      <c r="H10" s="185"/>
      <c r="I10" s="185"/>
      <c r="J10" s="185"/>
      <c r="K10" s="185"/>
      <c r="L10" s="185"/>
    </row>
    <row r="11" spans="1:42" ht="18.75" x14ac:dyDescent="0.25">
      <c r="A11" s="186"/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</row>
    <row r="12" spans="1:42" x14ac:dyDescent="0.25">
      <c r="A12" s="187" t="str">
        <f>'3.3 паспорт описание'!A12:C12</f>
        <v>О/СЗ/47/03/0008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</row>
    <row r="13" spans="1:42" x14ac:dyDescent="0.25">
      <c r="A13" s="185" t="s">
        <v>5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</row>
    <row r="14" spans="1:42" ht="18.75" x14ac:dyDescent="0.25">
      <c r="A14" s="188"/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</row>
    <row r="15" spans="1:42" ht="63.75" customHeight="1" x14ac:dyDescent="0.25">
      <c r="A15" s="233" t="str">
        <f>'3.3 паспорт описание'!A15:C15</f>
        <v>Строительство новой КТПн с установкой силового трансформатора ТМГ-400/10/0,4кВ взамен существующей ТП-1 400 кВА по адресу: Ленинградская обл., Гатчинский р-н, Новый Учхоз п, ул. Военный городок 8044/2, дом № 40, лит. У (ПИР и СМР)</v>
      </c>
      <c r="B15" s="233"/>
      <c r="C15" s="233"/>
      <c r="D15" s="233"/>
      <c r="E15" s="233"/>
      <c r="F15" s="233"/>
      <c r="G15" s="233"/>
      <c r="H15" s="233"/>
      <c r="I15" s="233"/>
      <c r="J15" s="233"/>
      <c r="K15" s="233"/>
      <c r="L15" s="233"/>
    </row>
    <row r="16" spans="1:42" x14ac:dyDescent="0.25">
      <c r="A16" s="185" t="s">
        <v>6</v>
      </c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32" t="s">
        <v>116</v>
      </c>
      <c r="B19" s="232"/>
      <c r="C19" s="232"/>
      <c r="D19" s="232"/>
      <c r="E19" s="232"/>
      <c r="F19" s="232"/>
      <c r="G19" s="232"/>
      <c r="H19" s="232"/>
      <c r="I19" s="232"/>
      <c r="J19" s="232"/>
      <c r="K19" s="232"/>
      <c r="L19" s="232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6" t="s">
        <v>117</v>
      </c>
      <c r="B21" s="226" t="s">
        <v>118</v>
      </c>
      <c r="C21" s="227" t="s">
        <v>119</v>
      </c>
      <c r="D21" s="227"/>
      <c r="E21" s="227"/>
      <c r="F21" s="227"/>
      <c r="G21" s="227"/>
      <c r="H21" s="227"/>
      <c r="I21" s="228" t="s">
        <v>120</v>
      </c>
      <c r="J21" s="229" t="s">
        <v>121</v>
      </c>
      <c r="K21" s="226" t="s">
        <v>122</v>
      </c>
      <c r="L21" s="222" t="s">
        <v>123</v>
      </c>
    </row>
    <row r="22" spans="1:14" ht="58.5" customHeight="1" x14ac:dyDescent="0.25">
      <c r="A22" s="226"/>
      <c r="B22" s="226"/>
      <c r="C22" s="223" t="s">
        <v>124</v>
      </c>
      <c r="D22" s="223"/>
      <c r="E22" s="38"/>
      <c r="F22" s="39"/>
      <c r="G22" s="224" t="s">
        <v>125</v>
      </c>
      <c r="H22" s="225"/>
      <c r="I22" s="228"/>
      <c r="J22" s="230"/>
      <c r="K22" s="226"/>
      <c r="L22" s="222"/>
    </row>
    <row r="23" spans="1:14" ht="47.25" x14ac:dyDescent="0.25">
      <c r="A23" s="226"/>
      <c r="B23" s="226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8"/>
      <c r="J23" s="231"/>
      <c r="K23" s="226"/>
      <c r="L23" s="222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174">
        <v>45455</v>
      </c>
      <c r="D31" s="174">
        <v>45510</v>
      </c>
      <c r="E31" s="44"/>
      <c r="F31" s="44"/>
      <c r="G31" s="174">
        <v>45455</v>
      </c>
      <c r="H31" s="174">
        <v>45510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8"/>
      <c r="N31" s="168"/>
    </row>
    <row r="32" spans="1:14" s="47" customFormat="1" ht="31.5" x14ac:dyDescent="0.25">
      <c r="A32" s="42" t="s">
        <v>141</v>
      </c>
      <c r="B32" s="48" t="s">
        <v>142</v>
      </c>
      <c r="C32" s="174">
        <f>D31+60</f>
        <v>45570</v>
      </c>
      <c r="D32" s="174">
        <f>C32+20</f>
        <v>45590</v>
      </c>
      <c r="E32" s="44"/>
      <c r="F32" s="44"/>
      <c r="G32" s="174">
        <f>H31+60</f>
        <v>45570</v>
      </c>
      <c r="H32" s="174">
        <f>G32+20</f>
        <v>45590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8"/>
      <c r="N32" s="168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174">
        <v>45570</v>
      </c>
      <c r="D35" s="174">
        <v>45590</v>
      </c>
      <c r="E35" s="49"/>
      <c r="F35" s="49"/>
      <c r="G35" s="174">
        <v>45570</v>
      </c>
      <c r="H35" s="174">
        <v>45590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8"/>
      <c r="N35" s="168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174">
        <f>D32</f>
        <v>45590</v>
      </c>
      <c r="D37" s="174">
        <v>45619</v>
      </c>
      <c r="E37" s="50"/>
      <c r="F37" s="51"/>
      <c r="G37" s="174">
        <f>H32</f>
        <v>45590</v>
      </c>
      <c r="H37" s="174">
        <v>45619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8"/>
      <c r="N37" s="168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78.75" x14ac:dyDescent="0.25">
      <c r="A39" s="42">
        <v>2</v>
      </c>
      <c r="B39" s="48" t="s">
        <v>155</v>
      </c>
      <c r="C39" s="174">
        <v>45455</v>
      </c>
      <c r="D39" s="174">
        <v>45510</v>
      </c>
      <c r="E39" s="45"/>
      <c r="F39" s="45"/>
      <c r="G39" s="174">
        <v>45455</v>
      </c>
      <c r="H39" s="174">
        <v>45510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8"/>
      <c r="N39" s="168"/>
    </row>
    <row r="40" spans="1:14" ht="33.75" customHeight="1" x14ac:dyDescent="0.25">
      <c r="A40" s="42" t="s">
        <v>156</v>
      </c>
      <c r="B40" s="48" t="s">
        <v>157</v>
      </c>
      <c r="C40" s="174">
        <f>D35</f>
        <v>45590</v>
      </c>
      <c r="D40" s="174">
        <f>C40+30</f>
        <v>45620</v>
      </c>
      <c r="E40" s="45"/>
      <c r="F40" s="45"/>
      <c r="G40" s="174">
        <f>H35</f>
        <v>45590</v>
      </c>
      <c r="H40" s="174">
        <f>G40+30</f>
        <v>45620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8"/>
      <c r="N40" s="168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174">
        <f>D35</f>
        <v>45590</v>
      </c>
      <c r="D42" s="174">
        <f>C42+30</f>
        <v>45620</v>
      </c>
      <c r="E42" s="45"/>
      <c r="F42" s="45"/>
      <c r="G42" s="174">
        <f>H35</f>
        <v>45590</v>
      </c>
      <c r="H42" s="174">
        <f>G42+30</f>
        <v>45620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8"/>
      <c r="N42" s="168"/>
    </row>
    <row r="43" spans="1:14" ht="34.5" customHeight="1" x14ac:dyDescent="0.25">
      <c r="A43" s="42" t="s">
        <v>161</v>
      </c>
      <c r="B43" s="48" t="s">
        <v>162</v>
      </c>
      <c r="C43" s="174">
        <f>D42</f>
        <v>45620</v>
      </c>
      <c r="D43" s="174">
        <f>C43+30</f>
        <v>45650</v>
      </c>
      <c r="E43" s="45"/>
      <c r="F43" s="45"/>
      <c r="G43" s="174">
        <f>H42</f>
        <v>45620</v>
      </c>
      <c r="H43" s="174">
        <f>G43+30</f>
        <v>45650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8"/>
      <c r="N43" s="168"/>
    </row>
    <row r="44" spans="1:14" ht="24.75" customHeight="1" x14ac:dyDescent="0.25">
      <c r="A44" s="42" t="s">
        <v>163</v>
      </c>
      <c r="B44" s="48" t="s">
        <v>164</v>
      </c>
      <c r="C44" s="174">
        <f>D43</f>
        <v>45650</v>
      </c>
      <c r="D44" s="174">
        <f>C44+15</f>
        <v>45665</v>
      </c>
      <c r="E44" s="45"/>
      <c r="F44" s="45"/>
      <c r="G44" s="174">
        <f>H43</f>
        <v>45650</v>
      </c>
      <c r="H44" s="174">
        <f>G44+15</f>
        <v>45665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8"/>
      <c r="N44" s="168"/>
    </row>
    <row r="45" spans="1:14" ht="90.75" customHeight="1" x14ac:dyDescent="0.25">
      <c r="A45" s="42" t="s">
        <v>165</v>
      </c>
      <c r="B45" s="48" t="s">
        <v>166</v>
      </c>
      <c r="C45" s="174">
        <f>D44</f>
        <v>45665</v>
      </c>
      <c r="D45" s="174">
        <f>C45+40</f>
        <v>45705</v>
      </c>
      <c r="E45" s="45"/>
      <c r="F45" s="45"/>
      <c r="G45" s="174">
        <f>H44</f>
        <v>45665</v>
      </c>
      <c r="H45" s="174">
        <f>G45+40</f>
        <v>45705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8"/>
      <c r="N45" s="168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8"/>
      <c r="N46" s="168"/>
    </row>
    <row r="47" spans="1:14" ht="30.75" customHeight="1" x14ac:dyDescent="0.25">
      <c r="A47" s="42" t="s">
        <v>169</v>
      </c>
      <c r="B47" s="48" t="s">
        <v>170</v>
      </c>
      <c r="C47" s="174">
        <f>D45</f>
        <v>45705</v>
      </c>
      <c r="D47" s="174">
        <f>C47+15</f>
        <v>45720</v>
      </c>
      <c r="E47" s="45"/>
      <c r="F47" s="45"/>
      <c r="G47" s="174">
        <f>H45</f>
        <v>45705</v>
      </c>
      <c r="H47" s="174">
        <f>G47+15</f>
        <v>45720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8"/>
      <c r="N47" s="168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174">
        <f>D47</f>
        <v>45720</v>
      </c>
      <c r="D49" s="174">
        <f>C49+10</f>
        <v>45730</v>
      </c>
      <c r="E49" s="45"/>
      <c r="F49" s="45"/>
      <c r="G49" s="174">
        <f>H47</f>
        <v>45720</v>
      </c>
      <c r="H49" s="174">
        <f>G49+10</f>
        <v>45730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8"/>
      <c r="N49" s="168"/>
    </row>
    <row r="50" spans="1:14" ht="86.25" customHeight="1" x14ac:dyDescent="0.25">
      <c r="A50" s="42" t="s">
        <v>174</v>
      </c>
      <c r="B50" s="48" t="s">
        <v>175</v>
      </c>
      <c r="C50" s="174">
        <f>D49</f>
        <v>45730</v>
      </c>
      <c r="D50" s="174">
        <f>C50+25</f>
        <v>45755</v>
      </c>
      <c r="E50" s="45"/>
      <c r="F50" s="45"/>
      <c r="G50" s="174">
        <f>H49</f>
        <v>45730</v>
      </c>
      <c r="H50" s="174">
        <f>G50+25</f>
        <v>45755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8"/>
      <c r="N50" s="168"/>
    </row>
    <row r="51" spans="1:14" ht="77.25" customHeight="1" x14ac:dyDescent="0.25">
      <c r="A51" s="42" t="s">
        <v>176</v>
      </c>
      <c r="B51" s="48" t="s">
        <v>177</v>
      </c>
      <c r="C51" s="174">
        <f>D50</f>
        <v>45755</v>
      </c>
      <c r="D51" s="174">
        <f>C51+30</f>
        <v>45785</v>
      </c>
      <c r="E51" s="45"/>
      <c r="F51" s="45"/>
      <c r="G51" s="174">
        <f>H50</f>
        <v>45755</v>
      </c>
      <c r="H51" s="174">
        <f>G51+30</f>
        <v>45785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8"/>
      <c r="N51" s="168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8"/>
      <c r="N52" s="168"/>
    </row>
    <row r="53" spans="1:14" ht="48" customHeight="1" x14ac:dyDescent="0.25">
      <c r="A53" s="42" t="s">
        <v>180</v>
      </c>
      <c r="B53" s="52" t="s">
        <v>181</v>
      </c>
      <c r="C53" s="174">
        <f>D51</f>
        <v>45785</v>
      </c>
      <c r="D53" s="174">
        <f>C53+15</f>
        <v>45800</v>
      </c>
      <c r="E53" s="45"/>
      <c r="F53" s="45"/>
      <c r="G53" s="174">
        <f>H51</f>
        <v>45785</v>
      </c>
      <c r="H53" s="174">
        <f>G53+15</f>
        <v>45800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8"/>
      <c r="N53" s="168"/>
    </row>
    <row r="54" spans="1:14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8"/>
      <c r="N54" s="168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0" zoomScale="55" zoomScaleNormal="55" workbookViewId="0">
      <selection activeCell="O35" sqref="O35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7" width="10.7109375" style="94" customWidth="1"/>
    <col min="18" max="18" width="24.85546875" style="94" customWidth="1"/>
    <col min="19" max="16384" width="9.140625" style="94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8" t="str">
        <f>'6.1. Паспорт сетевой график'!A5:L5</f>
        <v>Год раскрытия информации: 2025 год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</row>
    <row r="6" spans="1:18" ht="18.75" x14ac:dyDescent="0.25">
      <c r="A6" s="179" t="s">
        <v>3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</row>
    <row r="7" spans="1:18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1:18" x14ac:dyDescent="0.25">
      <c r="A8" s="180" t="s">
        <v>352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</row>
    <row r="9" spans="1:18" ht="18.75" customHeight="1" x14ac:dyDescent="0.25">
      <c r="A9" s="181" t="s">
        <v>4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</row>
    <row r="10" spans="1:18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1:18" x14ac:dyDescent="0.25">
      <c r="A11" s="180" t="str">
        <f>'6.1. Паспорт сетевой график'!A12:L12</f>
        <v>О/СЗ/47/03/0008</v>
      </c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</row>
    <row r="12" spans="1:18" x14ac:dyDescent="0.25">
      <c r="A12" s="181" t="s">
        <v>5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</row>
    <row r="13" spans="1:18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52.5" customHeight="1" x14ac:dyDescent="0.25">
      <c r="A14" s="182" t="str">
        <f>'6.1. Паспорт сетевой график'!A15:L15</f>
        <v>Строительство новой КТПн с установкой силового трансформатора ТМГ-400/10/0,4кВ взамен существующей ТП-1 400 кВА по адресу: Ленинградская обл., Гатчинский р-н, Новый Учхоз п, ул. Военный городок 8044/2, дом № 40, лит. У (ПИР и СМР)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</row>
    <row r="15" spans="1:18" ht="15.75" customHeight="1" x14ac:dyDescent="0.25">
      <c r="A15" s="181" t="s">
        <v>6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</row>
    <row r="16" spans="1:18" x14ac:dyDescent="0.25">
      <c r="A16" s="241"/>
      <c r="B16" s="241"/>
      <c r="C16" s="241"/>
      <c r="D16" s="241"/>
      <c r="E16" s="241"/>
      <c r="F16" s="241"/>
      <c r="G16" s="241"/>
      <c r="H16" s="241"/>
      <c r="I16" s="241"/>
      <c r="J16" s="241"/>
      <c r="K16" s="241"/>
      <c r="L16" s="241"/>
      <c r="M16" s="241"/>
      <c r="N16" s="241"/>
      <c r="O16" s="241"/>
      <c r="P16" s="241"/>
      <c r="Q16" s="241"/>
      <c r="R16" s="241"/>
    </row>
    <row r="18" spans="1:21" x14ac:dyDescent="0.25">
      <c r="A18" s="242" t="s">
        <v>184</v>
      </c>
      <c r="B18" s="242"/>
      <c r="C18" s="242"/>
      <c r="D18" s="242"/>
      <c r="E18" s="242"/>
      <c r="F18" s="242"/>
      <c r="G18" s="242"/>
      <c r="H18" s="242"/>
      <c r="I18" s="242"/>
      <c r="J18" s="242"/>
      <c r="K18" s="242"/>
      <c r="L18" s="242"/>
      <c r="M18" s="242"/>
      <c r="N18" s="242"/>
      <c r="O18" s="242"/>
      <c r="P18" s="242"/>
      <c r="Q18" s="242"/>
      <c r="R18" s="242"/>
    </row>
    <row r="20" spans="1:21" ht="33" customHeight="1" x14ac:dyDescent="0.25">
      <c r="A20" s="243" t="s">
        <v>185</v>
      </c>
      <c r="B20" s="243" t="s">
        <v>186</v>
      </c>
      <c r="C20" s="238" t="s">
        <v>187</v>
      </c>
      <c r="D20" s="247" t="s">
        <v>188</v>
      </c>
      <c r="E20" s="243" t="s">
        <v>392</v>
      </c>
      <c r="F20" s="239" t="s">
        <v>355</v>
      </c>
      <c r="G20" s="240"/>
      <c r="H20" s="239" t="s">
        <v>386</v>
      </c>
      <c r="I20" s="240"/>
      <c r="J20" s="239" t="s">
        <v>387</v>
      </c>
      <c r="K20" s="240"/>
      <c r="L20" s="239" t="s">
        <v>388</v>
      </c>
      <c r="M20" s="240"/>
      <c r="N20" s="239" t="s">
        <v>389</v>
      </c>
      <c r="O20" s="240"/>
      <c r="P20" s="239" t="s">
        <v>390</v>
      </c>
      <c r="Q20" s="240"/>
      <c r="R20" s="246" t="s">
        <v>189</v>
      </c>
      <c r="S20" s="98"/>
      <c r="T20" s="98"/>
      <c r="U20" s="98"/>
    </row>
    <row r="21" spans="1:21" ht="99.75" customHeight="1" x14ac:dyDescent="0.25">
      <c r="A21" s="244"/>
      <c r="B21" s="244"/>
      <c r="C21" s="238"/>
      <c r="D21" s="247"/>
      <c r="E21" s="244"/>
      <c r="F21" s="238" t="s">
        <v>294</v>
      </c>
      <c r="G21" s="238"/>
      <c r="H21" s="238" t="s">
        <v>124</v>
      </c>
      <c r="I21" s="238"/>
      <c r="J21" s="238" t="s">
        <v>124</v>
      </c>
      <c r="K21" s="238"/>
      <c r="L21" s="238" t="s">
        <v>124</v>
      </c>
      <c r="M21" s="238"/>
      <c r="N21" s="238" t="s">
        <v>124</v>
      </c>
      <c r="O21" s="238"/>
      <c r="P21" s="238" t="s">
        <v>124</v>
      </c>
      <c r="Q21" s="238"/>
      <c r="R21" s="246"/>
    </row>
    <row r="22" spans="1:21" ht="89.25" customHeight="1" x14ac:dyDescent="0.25">
      <c r="A22" s="245"/>
      <c r="B22" s="245"/>
      <c r="C22" s="99" t="s">
        <v>124</v>
      </c>
      <c r="D22" s="100" t="s">
        <v>391</v>
      </c>
      <c r="E22" s="245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101" t="s">
        <v>190</v>
      </c>
      <c r="Q22" s="101" t="s">
        <v>191</v>
      </c>
      <c r="R22" s="99" t="s">
        <v>192</v>
      </c>
    </row>
    <row r="23" spans="1:21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03">
        <v>1</v>
      </c>
      <c r="B24" s="104" t="s">
        <v>193</v>
      </c>
      <c r="C24" s="105">
        <v>6.5389305065111571</v>
      </c>
      <c r="D24" s="105">
        <v>6.5389305065111571</v>
      </c>
      <c r="E24" s="108">
        <v>0</v>
      </c>
      <c r="F24" s="108">
        <v>2.565966481706631</v>
      </c>
      <c r="G24" s="166" t="s">
        <v>353</v>
      </c>
      <c r="H24" s="105">
        <v>3.9729640248045262</v>
      </c>
      <c r="I24" s="166" t="s">
        <v>353</v>
      </c>
      <c r="J24" s="108">
        <v>0</v>
      </c>
      <c r="K24" s="166" t="s">
        <v>353</v>
      </c>
      <c r="L24" s="108">
        <v>0</v>
      </c>
      <c r="M24" s="166" t="s">
        <v>353</v>
      </c>
      <c r="N24" s="108">
        <v>0</v>
      </c>
      <c r="O24" s="166" t="s">
        <v>353</v>
      </c>
      <c r="P24" s="108">
        <v>0</v>
      </c>
      <c r="Q24" s="102" t="s">
        <v>353</v>
      </c>
      <c r="R24" s="108">
        <f>F24+H24+J24+L24+N24+P24</f>
        <v>6.5389305065111571</v>
      </c>
    </row>
    <row r="25" spans="1:21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3" t="s">
        <v>353</v>
      </c>
      <c r="H25" s="108">
        <v>0</v>
      </c>
      <c r="I25" s="93" t="s">
        <v>353</v>
      </c>
      <c r="J25" s="108">
        <v>0</v>
      </c>
      <c r="K25" s="93" t="s">
        <v>353</v>
      </c>
      <c r="L25" s="108">
        <v>0</v>
      </c>
      <c r="M25" s="93" t="s">
        <v>353</v>
      </c>
      <c r="N25" s="108">
        <v>0</v>
      </c>
      <c r="O25" s="93" t="s">
        <v>353</v>
      </c>
      <c r="P25" s="108">
        <v>0</v>
      </c>
      <c r="Q25" s="93" t="s">
        <v>353</v>
      </c>
      <c r="R25" s="108">
        <f t="shared" ref="R25:R64" si="0">F25+H25+J25+L25+N25+P25</f>
        <v>0</v>
      </c>
    </row>
    <row r="26" spans="1:21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3" t="s">
        <v>353</v>
      </c>
      <c r="H26" s="108">
        <v>0</v>
      </c>
      <c r="I26" s="93" t="s">
        <v>353</v>
      </c>
      <c r="J26" s="108">
        <v>0</v>
      </c>
      <c r="K26" s="93" t="s">
        <v>353</v>
      </c>
      <c r="L26" s="108">
        <v>0</v>
      </c>
      <c r="M26" s="93" t="s">
        <v>353</v>
      </c>
      <c r="N26" s="108">
        <v>0</v>
      </c>
      <c r="O26" s="93" t="s">
        <v>353</v>
      </c>
      <c r="P26" s="108">
        <v>0</v>
      </c>
      <c r="Q26" s="93" t="s">
        <v>353</v>
      </c>
      <c r="R26" s="108">
        <f t="shared" si="0"/>
        <v>0</v>
      </c>
    </row>
    <row r="27" spans="1:21" ht="31.5" x14ac:dyDescent="0.25">
      <c r="A27" s="106" t="s">
        <v>198</v>
      </c>
      <c r="B27" s="107" t="s">
        <v>199</v>
      </c>
      <c r="C27" s="108">
        <v>6.5389305065111571</v>
      </c>
      <c r="D27" s="108">
        <v>6.5389305065111571</v>
      </c>
      <c r="E27" s="108">
        <v>0</v>
      </c>
      <c r="F27" s="108">
        <v>2.565966481706631</v>
      </c>
      <c r="G27" s="93" t="s">
        <v>353</v>
      </c>
      <c r="H27" s="108">
        <v>3.9729640248045262</v>
      </c>
      <c r="I27" s="93" t="s">
        <v>353</v>
      </c>
      <c r="J27" s="108">
        <v>0</v>
      </c>
      <c r="K27" s="93" t="s">
        <v>353</v>
      </c>
      <c r="L27" s="108">
        <v>0</v>
      </c>
      <c r="M27" s="93" t="s">
        <v>353</v>
      </c>
      <c r="N27" s="108">
        <v>0</v>
      </c>
      <c r="O27" s="93" t="s">
        <v>353</v>
      </c>
      <c r="P27" s="108">
        <v>0</v>
      </c>
      <c r="Q27" s="93" t="s">
        <v>353</v>
      </c>
      <c r="R27" s="108">
        <f t="shared" si="0"/>
        <v>6.5389305065111571</v>
      </c>
    </row>
    <row r="28" spans="1:21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3" t="s">
        <v>353</v>
      </c>
      <c r="H28" s="108">
        <v>0</v>
      </c>
      <c r="I28" s="93" t="s">
        <v>353</v>
      </c>
      <c r="J28" s="108">
        <v>0</v>
      </c>
      <c r="K28" s="93" t="s">
        <v>353</v>
      </c>
      <c r="L28" s="108">
        <v>0</v>
      </c>
      <c r="M28" s="93" t="s">
        <v>353</v>
      </c>
      <c r="N28" s="108">
        <v>0</v>
      </c>
      <c r="O28" s="93" t="s">
        <v>353</v>
      </c>
      <c r="P28" s="108">
        <v>0</v>
      </c>
      <c r="Q28" s="93" t="s">
        <v>353</v>
      </c>
      <c r="R28" s="108">
        <f t="shared" si="0"/>
        <v>0</v>
      </c>
    </row>
    <row r="29" spans="1:21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3" t="s">
        <v>353</v>
      </c>
      <c r="H29" s="108">
        <v>0</v>
      </c>
      <c r="I29" s="93" t="s">
        <v>353</v>
      </c>
      <c r="J29" s="108">
        <v>0</v>
      </c>
      <c r="K29" s="93" t="s">
        <v>353</v>
      </c>
      <c r="L29" s="108">
        <v>0</v>
      </c>
      <c r="M29" s="93" t="s">
        <v>353</v>
      </c>
      <c r="N29" s="108">
        <v>0</v>
      </c>
      <c r="O29" s="93" t="s">
        <v>353</v>
      </c>
      <c r="P29" s="108">
        <v>0</v>
      </c>
      <c r="Q29" s="93" t="s">
        <v>353</v>
      </c>
      <c r="R29" s="108">
        <f t="shared" si="0"/>
        <v>0</v>
      </c>
    </row>
    <row r="30" spans="1:21" ht="47.25" x14ac:dyDescent="0.25">
      <c r="A30" s="103" t="s">
        <v>13</v>
      </c>
      <c r="B30" s="104" t="s">
        <v>204</v>
      </c>
      <c r="C30" s="105">
        <v>5.4491087554259643</v>
      </c>
      <c r="D30" s="105">
        <v>5.4491087554259643</v>
      </c>
      <c r="E30" s="108">
        <v>0</v>
      </c>
      <c r="F30" s="108">
        <v>0</v>
      </c>
      <c r="G30" s="166" t="s">
        <v>353</v>
      </c>
      <c r="H30" s="105">
        <v>5.4491087554259643</v>
      </c>
      <c r="I30" s="166" t="s">
        <v>353</v>
      </c>
      <c r="J30" s="108">
        <v>0</v>
      </c>
      <c r="K30" s="166" t="s">
        <v>353</v>
      </c>
      <c r="L30" s="108">
        <v>0</v>
      </c>
      <c r="M30" s="166" t="s">
        <v>353</v>
      </c>
      <c r="N30" s="108">
        <v>0</v>
      </c>
      <c r="O30" s="166" t="s">
        <v>353</v>
      </c>
      <c r="P30" s="108">
        <v>0</v>
      </c>
      <c r="Q30" s="102" t="s">
        <v>353</v>
      </c>
      <c r="R30" s="108">
        <f t="shared" si="0"/>
        <v>5.4491087554259643</v>
      </c>
    </row>
    <row r="31" spans="1:21" x14ac:dyDescent="0.25">
      <c r="A31" s="103" t="s">
        <v>205</v>
      </c>
      <c r="B31" s="107" t="s">
        <v>206</v>
      </c>
      <c r="C31" s="108">
        <v>0.54491087554259643</v>
      </c>
      <c r="D31" s="108">
        <v>0.54491087554259643</v>
      </c>
      <c r="E31" s="108">
        <v>0</v>
      </c>
      <c r="F31" s="108">
        <v>0</v>
      </c>
      <c r="G31" s="93" t="s">
        <v>353</v>
      </c>
      <c r="H31" s="108">
        <v>0.54491087554259643</v>
      </c>
      <c r="I31" s="93" t="s">
        <v>353</v>
      </c>
      <c r="J31" s="108">
        <v>0</v>
      </c>
      <c r="K31" s="93" t="s">
        <v>353</v>
      </c>
      <c r="L31" s="108">
        <v>0</v>
      </c>
      <c r="M31" s="93" t="s">
        <v>353</v>
      </c>
      <c r="N31" s="108">
        <v>0</v>
      </c>
      <c r="O31" s="93" t="s">
        <v>353</v>
      </c>
      <c r="P31" s="108">
        <v>0</v>
      </c>
      <c r="Q31" s="93" t="s">
        <v>353</v>
      </c>
      <c r="R31" s="108">
        <f t="shared" si="0"/>
        <v>0.54491087554259643</v>
      </c>
    </row>
    <row r="32" spans="1:21" ht="31.5" x14ac:dyDescent="0.25">
      <c r="A32" s="103" t="s">
        <v>207</v>
      </c>
      <c r="B32" s="107" t="s">
        <v>208</v>
      </c>
      <c r="C32" s="108">
        <v>1.9071880643990873</v>
      </c>
      <c r="D32" s="108">
        <v>1.9071880643990873</v>
      </c>
      <c r="E32" s="108">
        <v>0</v>
      </c>
      <c r="F32" s="108">
        <v>0</v>
      </c>
      <c r="G32" s="93" t="s">
        <v>353</v>
      </c>
      <c r="H32" s="108">
        <v>1.9071880643990873</v>
      </c>
      <c r="I32" s="93" t="s">
        <v>353</v>
      </c>
      <c r="J32" s="108">
        <v>0</v>
      </c>
      <c r="K32" s="93" t="s">
        <v>353</v>
      </c>
      <c r="L32" s="108">
        <v>0</v>
      </c>
      <c r="M32" s="93" t="s">
        <v>353</v>
      </c>
      <c r="N32" s="108">
        <v>0</v>
      </c>
      <c r="O32" s="93" t="s">
        <v>353</v>
      </c>
      <c r="P32" s="108">
        <v>0</v>
      </c>
      <c r="Q32" s="93" t="s">
        <v>353</v>
      </c>
      <c r="R32" s="108">
        <f t="shared" si="0"/>
        <v>1.9071880643990873</v>
      </c>
    </row>
    <row r="33" spans="1:18" x14ac:dyDescent="0.25">
      <c r="A33" s="103" t="s">
        <v>209</v>
      </c>
      <c r="B33" s="107" t="s">
        <v>210</v>
      </c>
      <c r="C33" s="108">
        <v>2.7245543777129821</v>
      </c>
      <c r="D33" s="108">
        <v>2.7245543777129821</v>
      </c>
      <c r="E33" s="108">
        <v>0</v>
      </c>
      <c r="F33" s="108">
        <v>0</v>
      </c>
      <c r="G33" s="93" t="s">
        <v>353</v>
      </c>
      <c r="H33" s="108">
        <v>2.7245543777129821</v>
      </c>
      <c r="I33" s="93" t="s">
        <v>353</v>
      </c>
      <c r="J33" s="108">
        <v>0</v>
      </c>
      <c r="K33" s="93" t="s">
        <v>353</v>
      </c>
      <c r="L33" s="108">
        <v>0</v>
      </c>
      <c r="M33" s="93" t="s">
        <v>353</v>
      </c>
      <c r="N33" s="108">
        <v>0</v>
      </c>
      <c r="O33" s="93" t="s">
        <v>353</v>
      </c>
      <c r="P33" s="108">
        <v>0</v>
      </c>
      <c r="Q33" s="93" t="s">
        <v>353</v>
      </c>
      <c r="R33" s="108">
        <f t="shared" si="0"/>
        <v>2.7245543777129821</v>
      </c>
    </row>
    <row r="34" spans="1:18" x14ac:dyDescent="0.25">
      <c r="A34" s="103" t="s">
        <v>211</v>
      </c>
      <c r="B34" s="107" t="s">
        <v>212</v>
      </c>
      <c r="C34" s="108">
        <v>0.27245543777129821</v>
      </c>
      <c r="D34" s="108">
        <v>0.27245543777129821</v>
      </c>
      <c r="E34" s="108">
        <v>0</v>
      </c>
      <c r="F34" s="108">
        <v>0</v>
      </c>
      <c r="G34" s="93" t="s">
        <v>353</v>
      </c>
      <c r="H34" s="108">
        <v>0.27245543777129821</v>
      </c>
      <c r="I34" s="93" t="s">
        <v>353</v>
      </c>
      <c r="J34" s="108">
        <v>0</v>
      </c>
      <c r="K34" s="93" t="s">
        <v>353</v>
      </c>
      <c r="L34" s="108">
        <v>0</v>
      </c>
      <c r="M34" s="93" t="s">
        <v>353</v>
      </c>
      <c r="N34" s="108">
        <v>0</v>
      </c>
      <c r="O34" s="93" t="s">
        <v>353</v>
      </c>
      <c r="P34" s="108">
        <v>0</v>
      </c>
      <c r="Q34" s="93" t="s">
        <v>353</v>
      </c>
      <c r="R34" s="108">
        <f t="shared" si="0"/>
        <v>0.27245543777129821</v>
      </c>
    </row>
    <row r="35" spans="1:18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353</v>
      </c>
      <c r="H35" s="108">
        <v>0</v>
      </c>
      <c r="I35" s="166" t="s">
        <v>353</v>
      </c>
      <c r="J35" s="108">
        <v>0</v>
      </c>
      <c r="K35" s="166" t="s">
        <v>353</v>
      </c>
      <c r="L35" s="108">
        <v>0</v>
      </c>
      <c r="M35" s="166" t="s">
        <v>353</v>
      </c>
      <c r="N35" s="108">
        <v>0</v>
      </c>
      <c r="O35" s="166" t="s">
        <v>353</v>
      </c>
      <c r="P35" s="108">
        <v>0</v>
      </c>
      <c r="Q35" s="102" t="s">
        <v>353</v>
      </c>
      <c r="R35" s="108">
        <f t="shared" si="0"/>
        <v>0</v>
      </c>
    </row>
    <row r="36" spans="1:18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3" t="s">
        <v>353</v>
      </c>
      <c r="H36" s="108">
        <v>0</v>
      </c>
      <c r="I36" s="93" t="s">
        <v>353</v>
      </c>
      <c r="J36" s="108">
        <v>0</v>
      </c>
      <c r="K36" s="93" t="s">
        <v>353</v>
      </c>
      <c r="L36" s="108">
        <v>0</v>
      </c>
      <c r="M36" s="93" t="s">
        <v>353</v>
      </c>
      <c r="N36" s="108">
        <v>0</v>
      </c>
      <c r="O36" s="93" t="s">
        <v>353</v>
      </c>
      <c r="P36" s="108">
        <v>0</v>
      </c>
      <c r="Q36" s="93" t="s">
        <v>353</v>
      </c>
      <c r="R36" s="108">
        <f t="shared" si="0"/>
        <v>0</v>
      </c>
    </row>
    <row r="37" spans="1:18" x14ac:dyDescent="0.25">
      <c r="A37" s="106" t="s">
        <v>216</v>
      </c>
      <c r="B37" s="110" t="s">
        <v>217</v>
      </c>
      <c r="C37" s="108">
        <v>0.4</v>
      </c>
      <c r="D37" s="108">
        <v>0.4</v>
      </c>
      <c r="E37" s="108">
        <v>0</v>
      </c>
      <c r="F37" s="108">
        <v>0</v>
      </c>
      <c r="G37" s="93" t="s">
        <v>353</v>
      </c>
      <c r="H37" s="108">
        <v>0.4</v>
      </c>
      <c r="I37" s="93" t="s">
        <v>353</v>
      </c>
      <c r="J37" s="108">
        <v>0</v>
      </c>
      <c r="K37" s="93" t="s">
        <v>353</v>
      </c>
      <c r="L37" s="108">
        <v>0</v>
      </c>
      <c r="M37" s="93" t="s">
        <v>353</v>
      </c>
      <c r="N37" s="108">
        <v>0</v>
      </c>
      <c r="O37" s="93" t="s">
        <v>353</v>
      </c>
      <c r="P37" s="108">
        <v>0</v>
      </c>
      <c r="Q37" s="93" t="s">
        <v>353</v>
      </c>
      <c r="R37" s="108">
        <f t="shared" si="0"/>
        <v>0.4</v>
      </c>
    </row>
    <row r="38" spans="1:18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3" t="s">
        <v>353</v>
      </c>
      <c r="H38" s="108">
        <v>0</v>
      </c>
      <c r="I38" s="93" t="s">
        <v>353</v>
      </c>
      <c r="J38" s="108">
        <v>0</v>
      </c>
      <c r="K38" s="93" t="s">
        <v>353</v>
      </c>
      <c r="L38" s="108">
        <v>0</v>
      </c>
      <c r="M38" s="93" t="s">
        <v>353</v>
      </c>
      <c r="N38" s="108">
        <v>0</v>
      </c>
      <c r="O38" s="93" t="s">
        <v>353</v>
      </c>
      <c r="P38" s="108">
        <v>0</v>
      </c>
      <c r="Q38" s="93" t="s">
        <v>353</v>
      </c>
      <c r="R38" s="108">
        <f t="shared" si="0"/>
        <v>0</v>
      </c>
    </row>
    <row r="39" spans="1:18" ht="31.5" x14ac:dyDescent="0.25">
      <c r="A39" s="106" t="s">
        <v>220</v>
      </c>
      <c r="B39" s="107" t="s">
        <v>221</v>
      </c>
      <c r="C39" s="108">
        <v>0</v>
      </c>
      <c r="D39" s="108">
        <v>0</v>
      </c>
      <c r="E39" s="108">
        <v>0</v>
      </c>
      <c r="F39" s="108">
        <v>0</v>
      </c>
      <c r="G39" s="93" t="s">
        <v>353</v>
      </c>
      <c r="H39" s="108">
        <v>0</v>
      </c>
      <c r="I39" s="93" t="s">
        <v>353</v>
      </c>
      <c r="J39" s="108">
        <v>0</v>
      </c>
      <c r="K39" s="93" t="s">
        <v>353</v>
      </c>
      <c r="L39" s="108">
        <v>0</v>
      </c>
      <c r="M39" s="93" t="s">
        <v>353</v>
      </c>
      <c r="N39" s="108">
        <v>0</v>
      </c>
      <c r="O39" s="93" t="s">
        <v>353</v>
      </c>
      <c r="P39" s="108">
        <v>0</v>
      </c>
      <c r="Q39" s="93" t="s">
        <v>353</v>
      </c>
      <c r="R39" s="108">
        <f t="shared" si="0"/>
        <v>0</v>
      </c>
    </row>
    <row r="40" spans="1:18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3" t="s">
        <v>353</v>
      </c>
      <c r="H40" s="108">
        <v>0</v>
      </c>
      <c r="I40" s="93" t="s">
        <v>353</v>
      </c>
      <c r="J40" s="108">
        <v>0</v>
      </c>
      <c r="K40" s="93" t="s">
        <v>353</v>
      </c>
      <c r="L40" s="108">
        <v>0</v>
      </c>
      <c r="M40" s="93" t="s">
        <v>353</v>
      </c>
      <c r="N40" s="108">
        <v>0</v>
      </c>
      <c r="O40" s="93" t="s">
        <v>353</v>
      </c>
      <c r="P40" s="108">
        <v>0</v>
      </c>
      <c r="Q40" s="93" t="s">
        <v>353</v>
      </c>
      <c r="R40" s="108">
        <f t="shared" si="0"/>
        <v>0</v>
      </c>
    </row>
    <row r="41" spans="1:18" x14ac:dyDescent="0.25">
      <c r="A41" s="106" t="s">
        <v>224</v>
      </c>
      <c r="B41" s="107" t="s">
        <v>225</v>
      </c>
      <c r="C41" s="108">
        <v>0</v>
      </c>
      <c r="D41" s="108">
        <v>0</v>
      </c>
      <c r="E41" s="108">
        <v>0</v>
      </c>
      <c r="F41" s="108">
        <v>0</v>
      </c>
      <c r="G41" s="93" t="s">
        <v>353</v>
      </c>
      <c r="H41" s="108">
        <v>0</v>
      </c>
      <c r="I41" s="93" t="s">
        <v>353</v>
      </c>
      <c r="J41" s="108">
        <v>0</v>
      </c>
      <c r="K41" s="93" t="s">
        <v>353</v>
      </c>
      <c r="L41" s="108">
        <v>0</v>
      </c>
      <c r="M41" s="93" t="s">
        <v>353</v>
      </c>
      <c r="N41" s="108">
        <v>0</v>
      </c>
      <c r="O41" s="93" t="s">
        <v>353</v>
      </c>
      <c r="P41" s="108">
        <v>0</v>
      </c>
      <c r="Q41" s="93" t="s">
        <v>353</v>
      </c>
      <c r="R41" s="108">
        <f t="shared" si="0"/>
        <v>0</v>
      </c>
    </row>
    <row r="42" spans="1:18" ht="18.75" x14ac:dyDescent="0.25">
      <c r="A42" s="106" t="s">
        <v>226</v>
      </c>
      <c r="B42" s="110" t="s">
        <v>227</v>
      </c>
      <c r="C42" s="108">
        <v>0</v>
      </c>
      <c r="D42" s="108">
        <v>0</v>
      </c>
      <c r="E42" s="108">
        <v>0</v>
      </c>
      <c r="F42" s="108">
        <v>0</v>
      </c>
      <c r="G42" s="93" t="s">
        <v>353</v>
      </c>
      <c r="H42" s="108">
        <v>0</v>
      </c>
      <c r="I42" s="93" t="s">
        <v>353</v>
      </c>
      <c r="J42" s="108">
        <v>0</v>
      </c>
      <c r="K42" s="93" t="s">
        <v>353</v>
      </c>
      <c r="L42" s="108">
        <v>0</v>
      </c>
      <c r="M42" s="93" t="s">
        <v>353</v>
      </c>
      <c r="N42" s="108">
        <v>0</v>
      </c>
      <c r="O42" s="93" t="s">
        <v>353</v>
      </c>
      <c r="P42" s="108">
        <v>0</v>
      </c>
      <c r="Q42" s="93" t="s">
        <v>353</v>
      </c>
      <c r="R42" s="108">
        <f t="shared" si="0"/>
        <v>0</v>
      </c>
    </row>
    <row r="43" spans="1:18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353</v>
      </c>
      <c r="H43" s="108">
        <v>0</v>
      </c>
      <c r="I43" s="166" t="s">
        <v>353</v>
      </c>
      <c r="J43" s="108">
        <v>0</v>
      </c>
      <c r="K43" s="166" t="s">
        <v>353</v>
      </c>
      <c r="L43" s="108">
        <v>0</v>
      </c>
      <c r="M43" s="166" t="s">
        <v>353</v>
      </c>
      <c r="N43" s="108">
        <v>0</v>
      </c>
      <c r="O43" s="166" t="s">
        <v>353</v>
      </c>
      <c r="P43" s="108">
        <v>0</v>
      </c>
      <c r="Q43" s="102" t="s">
        <v>353</v>
      </c>
      <c r="R43" s="108">
        <f t="shared" si="0"/>
        <v>0</v>
      </c>
    </row>
    <row r="44" spans="1:18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3" t="s">
        <v>353</v>
      </c>
      <c r="H44" s="108">
        <v>0</v>
      </c>
      <c r="I44" s="93" t="s">
        <v>353</v>
      </c>
      <c r="J44" s="108">
        <v>0</v>
      </c>
      <c r="K44" s="93" t="s">
        <v>353</v>
      </c>
      <c r="L44" s="108">
        <v>0</v>
      </c>
      <c r="M44" s="93" t="s">
        <v>353</v>
      </c>
      <c r="N44" s="108">
        <v>0</v>
      </c>
      <c r="O44" s="93" t="s">
        <v>353</v>
      </c>
      <c r="P44" s="108">
        <v>0</v>
      </c>
      <c r="Q44" s="93" t="s">
        <v>353</v>
      </c>
      <c r="R44" s="108">
        <f t="shared" si="0"/>
        <v>0</v>
      </c>
    </row>
    <row r="45" spans="1:18" x14ac:dyDescent="0.25">
      <c r="A45" s="106" t="s">
        <v>231</v>
      </c>
      <c r="B45" s="107" t="s">
        <v>217</v>
      </c>
      <c r="C45" s="108">
        <v>0.4</v>
      </c>
      <c r="D45" s="108">
        <v>0.4</v>
      </c>
      <c r="E45" s="108">
        <v>0</v>
      </c>
      <c r="F45" s="108">
        <v>0</v>
      </c>
      <c r="G45" s="93" t="s">
        <v>353</v>
      </c>
      <c r="H45" s="108">
        <v>0.4</v>
      </c>
      <c r="I45" s="93" t="s">
        <v>353</v>
      </c>
      <c r="J45" s="108">
        <v>0</v>
      </c>
      <c r="K45" s="93" t="s">
        <v>353</v>
      </c>
      <c r="L45" s="108">
        <v>0</v>
      </c>
      <c r="M45" s="93" t="s">
        <v>353</v>
      </c>
      <c r="N45" s="108">
        <v>0</v>
      </c>
      <c r="O45" s="93" t="s">
        <v>353</v>
      </c>
      <c r="P45" s="108">
        <v>0</v>
      </c>
      <c r="Q45" s="93" t="s">
        <v>353</v>
      </c>
      <c r="R45" s="108">
        <f t="shared" si="0"/>
        <v>0.4</v>
      </c>
    </row>
    <row r="46" spans="1:18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3" t="s">
        <v>353</v>
      </c>
      <c r="H46" s="108">
        <v>0</v>
      </c>
      <c r="I46" s="93" t="s">
        <v>353</v>
      </c>
      <c r="J46" s="108">
        <v>0</v>
      </c>
      <c r="K46" s="93" t="s">
        <v>353</v>
      </c>
      <c r="L46" s="108">
        <v>0</v>
      </c>
      <c r="M46" s="93" t="s">
        <v>353</v>
      </c>
      <c r="N46" s="108">
        <v>0</v>
      </c>
      <c r="O46" s="93" t="s">
        <v>353</v>
      </c>
      <c r="P46" s="108">
        <v>0</v>
      </c>
      <c r="Q46" s="93" t="s">
        <v>353</v>
      </c>
      <c r="R46" s="108">
        <f t="shared" si="0"/>
        <v>0</v>
      </c>
    </row>
    <row r="47" spans="1:18" ht="31.5" x14ac:dyDescent="0.25">
      <c r="A47" s="106" t="s">
        <v>233</v>
      </c>
      <c r="B47" s="107" t="s">
        <v>221</v>
      </c>
      <c r="C47" s="108">
        <v>0</v>
      </c>
      <c r="D47" s="108">
        <v>0</v>
      </c>
      <c r="E47" s="108">
        <v>0</v>
      </c>
      <c r="F47" s="108">
        <v>0</v>
      </c>
      <c r="G47" s="93" t="s">
        <v>353</v>
      </c>
      <c r="H47" s="108">
        <v>0</v>
      </c>
      <c r="I47" s="93" t="s">
        <v>353</v>
      </c>
      <c r="J47" s="108">
        <v>0</v>
      </c>
      <c r="K47" s="93" t="s">
        <v>353</v>
      </c>
      <c r="L47" s="108">
        <v>0</v>
      </c>
      <c r="M47" s="93" t="s">
        <v>353</v>
      </c>
      <c r="N47" s="108">
        <v>0</v>
      </c>
      <c r="O47" s="93" t="s">
        <v>353</v>
      </c>
      <c r="P47" s="108">
        <v>0</v>
      </c>
      <c r="Q47" s="93" t="s">
        <v>353</v>
      </c>
      <c r="R47" s="108">
        <f t="shared" si="0"/>
        <v>0</v>
      </c>
    </row>
    <row r="48" spans="1:18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3" t="s">
        <v>353</v>
      </c>
      <c r="H48" s="108">
        <v>0</v>
      </c>
      <c r="I48" s="93" t="s">
        <v>353</v>
      </c>
      <c r="J48" s="108">
        <v>0</v>
      </c>
      <c r="K48" s="93" t="s">
        <v>353</v>
      </c>
      <c r="L48" s="108">
        <v>0</v>
      </c>
      <c r="M48" s="93" t="s">
        <v>353</v>
      </c>
      <c r="N48" s="108">
        <v>0</v>
      </c>
      <c r="O48" s="93" t="s">
        <v>353</v>
      </c>
      <c r="P48" s="108">
        <v>0</v>
      </c>
      <c r="Q48" s="93" t="s">
        <v>353</v>
      </c>
      <c r="R48" s="108">
        <f t="shared" si="0"/>
        <v>0</v>
      </c>
    </row>
    <row r="49" spans="1:18" x14ac:dyDescent="0.25">
      <c r="A49" s="106" t="s">
        <v>235</v>
      </c>
      <c r="B49" s="107" t="s">
        <v>225</v>
      </c>
      <c r="C49" s="108">
        <v>0</v>
      </c>
      <c r="D49" s="108">
        <v>0</v>
      </c>
      <c r="E49" s="108">
        <v>0</v>
      </c>
      <c r="F49" s="108">
        <v>0</v>
      </c>
      <c r="G49" s="93" t="s">
        <v>353</v>
      </c>
      <c r="H49" s="108">
        <v>0</v>
      </c>
      <c r="I49" s="93" t="s">
        <v>353</v>
      </c>
      <c r="J49" s="108">
        <v>0</v>
      </c>
      <c r="K49" s="93" t="s">
        <v>353</v>
      </c>
      <c r="L49" s="108">
        <v>0</v>
      </c>
      <c r="M49" s="93" t="s">
        <v>353</v>
      </c>
      <c r="N49" s="108">
        <v>0</v>
      </c>
      <c r="O49" s="93" t="s">
        <v>353</v>
      </c>
      <c r="P49" s="108">
        <v>0</v>
      </c>
      <c r="Q49" s="93" t="s">
        <v>353</v>
      </c>
      <c r="R49" s="108">
        <f t="shared" si="0"/>
        <v>0</v>
      </c>
    </row>
    <row r="50" spans="1:18" ht="18.75" x14ac:dyDescent="0.25">
      <c r="A50" s="106" t="s">
        <v>236</v>
      </c>
      <c r="B50" s="110" t="s">
        <v>227</v>
      </c>
      <c r="C50" s="108">
        <v>0</v>
      </c>
      <c r="D50" s="108">
        <v>0</v>
      </c>
      <c r="E50" s="108">
        <v>0</v>
      </c>
      <c r="F50" s="108">
        <v>0</v>
      </c>
      <c r="G50" s="93" t="s">
        <v>353</v>
      </c>
      <c r="H50" s="108">
        <v>0</v>
      </c>
      <c r="I50" s="93" t="s">
        <v>353</v>
      </c>
      <c r="J50" s="108">
        <v>0</v>
      </c>
      <c r="K50" s="93" t="s">
        <v>353</v>
      </c>
      <c r="L50" s="108">
        <v>0</v>
      </c>
      <c r="M50" s="93" t="s">
        <v>353</v>
      </c>
      <c r="N50" s="108">
        <v>0</v>
      </c>
      <c r="O50" s="93" t="s">
        <v>353</v>
      </c>
      <c r="P50" s="108">
        <v>0</v>
      </c>
      <c r="Q50" s="93" t="s">
        <v>353</v>
      </c>
      <c r="R50" s="108">
        <f t="shared" si="0"/>
        <v>0</v>
      </c>
    </row>
    <row r="51" spans="1:18" ht="35.25" customHeight="1" x14ac:dyDescent="0.25">
      <c r="A51" s="103" t="s">
        <v>18</v>
      </c>
      <c r="B51" s="104" t="s">
        <v>237</v>
      </c>
      <c r="C51" s="105">
        <v>5.4491087554259643</v>
      </c>
      <c r="D51" s="105">
        <v>5.4491087554259643</v>
      </c>
      <c r="E51" s="108">
        <v>0</v>
      </c>
      <c r="F51" s="108">
        <v>0</v>
      </c>
      <c r="G51" s="166" t="s">
        <v>353</v>
      </c>
      <c r="H51" s="105">
        <v>5.4491087554259643</v>
      </c>
      <c r="I51" s="166" t="s">
        <v>353</v>
      </c>
      <c r="J51" s="108">
        <v>0</v>
      </c>
      <c r="K51" s="166" t="s">
        <v>353</v>
      </c>
      <c r="L51" s="108">
        <v>0</v>
      </c>
      <c r="M51" s="166" t="s">
        <v>353</v>
      </c>
      <c r="N51" s="108">
        <v>0</v>
      </c>
      <c r="O51" s="166" t="s">
        <v>353</v>
      </c>
      <c r="P51" s="108">
        <v>0</v>
      </c>
      <c r="Q51" s="102" t="s">
        <v>353</v>
      </c>
      <c r="R51" s="108">
        <f t="shared" si="0"/>
        <v>5.4491087554259643</v>
      </c>
    </row>
    <row r="52" spans="1:18" x14ac:dyDescent="0.25">
      <c r="A52" s="106" t="s">
        <v>238</v>
      </c>
      <c r="B52" s="107" t="s">
        <v>239</v>
      </c>
      <c r="C52" s="108">
        <v>5.4491087554259643</v>
      </c>
      <c r="D52" s="108">
        <v>5.4491087554259643</v>
      </c>
      <c r="E52" s="108">
        <v>0</v>
      </c>
      <c r="F52" s="108">
        <v>0</v>
      </c>
      <c r="G52" s="93" t="s">
        <v>353</v>
      </c>
      <c r="H52" s="108">
        <v>5.4491087554259643</v>
      </c>
      <c r="I52" s="93" t="s">
        <v>353</v>
      </c>
      <c r="J52" s="108">
        <v>0</v>
      </c>
      <c r="K52" s="93" t="s">
        <v>353</v>
      </c>
      <c r="L52" s="108">
        <v>0</v>
      </c>
      <c r="M52" s="93" t="s">
        <v>353</v>
      </c>
      <c r="N52" s="108">
        <v>0</v>
      </c>
      <c r="O52" s="93" t="s">
        <v>353</v>
      </c>
      <c r="P52" s="108">
        <v>0</v>
      </c>
      <c r="Q52" s="93" t="s">
        <v>353</v>
      </c>
      <c r="R52" s="108">
        <f t="shared" si="0"/>
        <v>5.4491087554259643</v>
      </c>
    </row>
    <row r="53" spans="1:18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3" t="s">
        <v>353</v>
      </c>
      <c r="H53" s="108">
        <v>0</v>
      </c>
      <c r="I53" s="93" t="s">
        <v>353</v>
      </c>
      <c r="J53" s="108">
        <v>0</v>
      </c>
      <c r="K53" s="93" t="s">
        <v>353</v>
      </c>
      <c r="L53" s="108">
        <v>0</v>
      </c>
      <c r="M53" s="93" t="s">
        <v>353</v>
      </c>
      <c r="N53" s="108">
        <v>0</v>
      </c>
      <c r="O53" s="93" t="s">
        <v>353</v>
      </c>
      <c r="P53" s="108">
        <v>0</v>
      </c>
      <c r="Q53" s="93" t="s">
        <v>353</v>
      </c>
      <c r="R53" s="108">
        <f t="shared" si="0"/>
        <v>0</v>
      </c>
    </row>
    <row r="54" spans="1:18" x14ac:dyDescent="0.25">
      <c r="A54" s="106" t="s">
        <v>242</v>
      </c>
      <c r="B54" s="110" t="s">
        <v>243</v>
      </c>
      <c r="C54" s="108">
        <v>0.4</v>
      </c>
      <c r="D54" s="108">
        <v>0.4</v>
      </c>
      <c r="E54" s="108">
        <v>0</v>
      </c>
      <c r="F54" s="108">
        <v>0</v>
      </c>
      <c r="G54" s="93" t="s">
        <v>353</v>
      </c>
      <c r="H54" s="108">
        <v>0.4</v>
      </c>
      <c r="I54" s="93" t="s">
        <v>353</v>
      </c>
      <c r="J54" s="108">
        <v>0</v>
      </c>
      <c r="K54" s="93" t="s">
        <v>353</v>
      </c>
      <c r="L54" s="108">
        <v>0</v>
      </c>
      <c r="M54" s="93" t="s">
        <v>353</v>
      </c>
      <c r="N54" s="108">
        <v>0</v>
      </c>
      <c r="O54" s="93" t="s">
        <v>353</v>
      </c>
      <c r="P54" s="108">
        <v>0</v>
      </c>
      <c r="Q54" s="93" t="s">
        <v>353</v>
      </c>
      <c r="R54" s="108">
        <f t="shared" si="0"/>
        <v>0.4</v>
      </c>
    </row>
    <row r="55" spans="1:18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3" t="s">
        <v>353</v>
      </c>
      <c r="H55" s="108">
        <v>0</v>
      </c>
      <c r="I55" s="93" t="s">
        <v>353</v>
      </c>
      <c r="J55" s="108">
        <v>0</v>
      </c>
      <c r="K55" s="93" t="s">
        <v>353</v>
      </c>
      <c r="L55" s="108">
        <v>0</v>
      </c>
      <c r="M55" s="93" t="s">
        <v>353</v>
      </c>
      <c r="N55" s="108">
        <v>0</v>
      </c>
      <c r="O55" s="93" t="s">
        <v>353</v>
      </c>
      <c r="P55" s="108">
        <v>0</v>
      </c>
      <c r="Q55" s="93" t="s">
        <v>353</v>
      </c>
      <c r="R55" s="108">
        <f t="shared" si="0"/>
        <v>0</v>
      </c>
    </row>
    <row r="56" spans="1:18" x14ac:dyDescent="0.25">
      <c r="A56" s="106" t="s">
        <v>246</v>
      </c>
      <c r="B56" s="110" t="s">
        <v>247</v>
      </c>
      <c r="C56" s="108">
        <v>0</v>
      </c>
      <c r="D56" s="108">
        <v>0</v>
      </c>
      <c r="E56" s="108">
        <v>0</v>
      </c>
      <c r="F56" s="108">
        <v>0</v>
      </c>
      <c r="G56" s="93" t="s">
        <v>353</v>
      </c>
      <c r="H56" s="108">
        <v>0</v>
      </c>
      <c r="I56" s="93" t="s">
        <v>353</v>
      </c>
      <c r="J56" s="108">
        <v>0</v>
      </c>
      <c r="K56" s="93" t="s">
        <v>353</v>
      </c>
      <c r="L56" s="108">
        <v>0</v>
      </c>
      <c r="M56" s="93" t="s">
        <v>353</v>
      </c>
      <c r="N56" s="108">
        <v>0</v>
      </c>
      <c r="O56" s="93" t="s">
        <v>353</v>
      </c>
      <c r="P56" s="108">
        <v>0</v>
      </c>
      <c r="Q56" s="93" t="s">
        <v>353</v>
      </c>
      <c r="R56" s="108">
        <f t="shared" si="0"/>
        <v>0</v>
      </c>
    </row>
    <row r="57" spans="1:18" ht="18.75" x14ac:dyDescent="0.25">
      <c r="A57" s="106" t="s">
        <v>248</v>
      </c>
      <c r="B57" s="110" t="s">
        <v>249</v>
      </c>
      <c r="C57" s="108">
        <v>0</v>
      </c>
      <c r="D57" s="108">
        <v>0</v>
      </c>
      <c r="E57" s="108">
        <v>0</v>
      </c>
      <c r="F57" s="108">
        <v>0</v>
      </c>
      <c r="G57" s="93" t="s">
        <v>353</v>
      </c>
      <c r="H57" s="108">
        <v>0</v>
      </c>
      <c r="I57" s="93" t="s">
        <v>353</v>
      </c>
      <c r="J57" s="108">
        <v>0</v>
      </c>
      <c r="K57" s="93" t="s">
        <v>353</v>
      </c>
      <c r="L57" s="108">
        <v>0</v>
      </c>
      <c r="M57" s="93" t="s">
        <v>353</v>
      </c>
      <c r="N57" s="108">
        <v>0</v>
      </c>
      <c r="O57" s="93" t="s">
        <v>353</v>
      </c>
      <c r="P57" s="108">
        <v>0</v>
      </c>
      <c r="Q57" s="93" t="s">
        <v>353</v>
      </c>
      <c r="R57" s="108">
        <f t="shared" si="0"/>
        <v>0</v>
      </c>
    </row>
    <row r="58" spans="1:18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353</v>
      </c>
      <c r="H58" s="108">
        <v>0</v>
      </c>
      <c r="I58" s="166" t="s">
        <v>353</v>
      </c>
      <c r="J58" s="108">
        <v>0</v>
      </c>
      <c r="K58" s="166" t="s">
        <v>353</v>
      </c>
      <c r="L58" s="108">
        <v>0</v>
      </c>
      <c r="M58" s="166" t="s">
        <v>353</v>
      </c>
      <c r="N58" s="108">
        <v>0</v>
      </c>
      <c r="O58" s="166" t="s">
        <v>353</v>
      </c>
      <c r="P58" s="108">
        <v>0</v>
      </c>
      <c r="Q58" s="102" t="s">
        <v>353</v>
      </c>
      <c r="R58" s="108">
        <f t="shared" si="0"/>
        <v>0</v>
      </c>
    </row>
    <row r="59" spans="1:18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353</v>
      </c>
      <c r="H59" s="108">
        <v>0</v>
      </c>
      <c r="I59" s="166" t="s">
        <v>353</v>
      </c>
      <c r="J59" s="108">
        <v>0</v>
      </c>
      <c r="K59" s="166" t="s">
        <v>353</v>
      </c>
      <c r="L59" s="108">
        <v>0</v>
      </c>
      <c r="M59" s="166" t="s">
        <v>353</v>
      </c>
      <c r="N59" s="108">
        <v>0</v>
      </c>
      <c r="O59" s="166" t="s">
        <v>353</v>
      </c>
      <c r="P59" s="108">
        <v>0</v>
      </c>
      <c r="Q59" s="102" t="s">
        <v>353</v>
      </c>
      <c r="R59" s="108">
        <f t="shared" si="0"/>
        <v>0</v>
      </c>
    </row>
    <row r="60" spans="1:18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3" t="s">
        <v>353</v>
      </c>
      <c r="H60" s="108">
        <v>0</v>
      </c>
      <c r="I60" s="93" t="s">
        <v>353</v>
      </c>
      <c r="J60" s="108">
        <v>0</v>
      </c>
      <c r="K60" s="93" t="s">
        <v>353</v>
      </c>
      <c r="L60" s="108">
        <v>0</v>
      </c>
      <c r="M60" s="93" t="s">
        <v>353</v>
      </c>
      <c r="N60" s="108">
        <v>0</v>
      </c>
      <c r="O60" s="93" t="s">
        <v>353</v>
      </c>
      <c r="P60" s="108">
        <v>0</v>
      </c>
      <c r="Q60" s="93" t="s">
        <v>353</v>
      </c>
      <c r="R60" s="108">
        <f t="shared" si="0"/>
        <v>0</v>
      </c>
    </row>
    <row r="61" spans="1:18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3" t="s">
        <v>353</v>
      </c>
      <c r="H61" s="108">
        <v>0</v>
      </c>
      <c r="I61" s="93" t="s">
        <v>353</v>
      </c>
      <c r="J61" s="108">
        <v>0</v>
      </c>
      <c r="K61" s="93" t="s">
        <v>353</v>
      </c>
      <c r="L61" s="108">
        <v>0</v>
      </c>
      <c r="M61" s="93" t="s">
        <v>353</v>
      </c>
      <c r="N61" s="108">
        <v>0</v>
      </c>
      <c r="O61" s="93" t="s">
        <v>353</v>
      </c>
      <c r="P61" s="108">
        <v>0</v>
      </c>
      <c r="Q61" s="93" t="s">
        <v>353</v>
      </c>
      <c r="R61" s="108">
        <f t="shared" si="0"/>
        <v>0</v>
      </c>
    </row>
    <row r="62" spans="1:18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3" t="s">
        <v>353</v>
      </c>
      <c r="H62" s="108">
        <v>0</v>
      </c>
      <c r="I62" s="93" t="s">
        <v>353</v>
      </c>
      <c r="J62" s="108">
        <v>0</v>
      </c>
      <c r="K62" s="93" t="s">
        <v>353</v>
      </c>
      <c r="L62" s="108">
        <v>0</v>
      </c>
      <c r="M62" s="93" t="s">
        <v>353</v>
      </c>
      <c r="N62" s="108">
        <v>0</v>
      </c>
      <c r="O62" s="93" t="s">
        <v>353</v>
      </c>
      <c r="P62" s="108">
        <v>0</v>
      </c>
      <c r="Q62" s="93" t="s">
        <v>353</v>
      </c>
      <c r="R62" s="108">
        <f t="shared" si="0"/>
        <v>0</v>
      </c>
    </row>
    <row r="63" spans="1:18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3" t="s">
        <v>353</v>
      </c>
      <c r="H63" s="108">
        <v>0</v>
      </c>
      <c r="I63" s="93" t="s">
        <v>353</v>
      </c>
      <c r="J63" s="108">
        <v>0</v>
      </c>
      <c r="K63" s="93" t="s">
        <v>353</v>
      </c>
      <c r="L63" s="108">
        <v>0</v>
      </c>
      <c r="M63" s="93" t="s">
        <v>353</v>
      </c>
      <c r="N63" s="108">
        <v>0</v>
      </c>
      <c r="O63" s="93" t="s">
        <v>353</v>
      </c>
      <c r="P63" s="108">
        <v>0</v>
      </c>
      <c r="Q63" s="93" t="s">
        <v>353</v>
      </c>
      <c r="R63" s="108">
        <f t="shared" si="0"/>
        <v>0</v>
      </c>
    </row>
    <row r="64" spans="1:18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3" t="s">
        <v>353</v>
      </c>
      <c r="H64" s="108">
        <v>0</v>
      </c>
      <c r="I64" s="93" t="s">
        <v>353</v>
      </c>
      <c r="J64" s="108">
        <v>0</v>
      </c>
      <c r="K64" s="93" t="s">
        <v>353</v>
      </c>
      <c r="L64" s="108">
        <v>0</v>
      </c>
      <c r="M64" s="93" t="s">
        <v>353</v>
      </c>
      <c r="N64" s="108">
        <v>0</v>
      </c>
      <c r="O64" s="93" t="s">
        <v>353</v>
      </c>
      <c r="P64" s="108">
        <v>0</v>
      </c>
      <c r="Q64" s="93" t="s">
        <v>353</v>
      </c>
      <c r="R64" s="108">
        <f t="shared" si="0"/>
        <v>0</v>
      </c>
    </row>
    <row r="65" spans="1:18" x14ac:dyDescent="0.25">
      <c r="A65" s="113"/>
      <c r="B65" s="114"/>
      <c r="C65" s="114"/>
      <c r="D65" s="114"/>
      <c r="E65" s="114"/>
    </row>
    <row r="66" spans="1:18" ht="54" customHeight="1" x14ac:dyDescent="0.25">
      <c r="B66" s="236"/>
      <c r="C66" s="236"/>
      <c r="D66" s="236"/>
      <c r="E66" s="236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</row>
    <row r="68" spans="1:18" ht="50.25" customHeight="1" x14ac:dyDescent="0.25">
      <c r="B68" s="237"/>
      <c r="C68" s="237"/>
      <c r="D68" s="237"/>
      <c r="E68" s="237"/>
    </row>
    <row r="70" spans="1:18" ht="36.75" customHeight="1" x14ac:dyDescent="0.25">
      <c r="B70" s="236"/>
      <c r="C70" s="236"/>
      <c r="D70" s="236"/>
      <c r="E70" s="236"/>
    </row>
    <row r="71" spans="1:18" x14ac:dyDescent="0.25">
      <c r="B71" s="116"/>
      <c r="C71" s="116"/>
      <c r="D71" s="116"/>
    </row>
    <row r="72" spans="1:18" ht="51" customHeight="1" x14ac:dyDescent="0.25">
      <c r="B72" s="236"/>
      <c r="C72" s="236"/>
      <c r="D72" s="236"/>
      <c r="E72" s="236"/>
    </row>
    <row r="73" spans="1:18" ht="32.25" customHeight="1" x14ac:dyDescent="0.25">
      <c r="B73" s="237"/>
      <c r="C73" s="237"/>
      <c r="D73" s="237"/>
      <c r="E73" s="237"/>
    </row>
    <row r="74" spans="1:18" ht="51.75" customHeight="1" x14ac:dyDescent="0.25">
      <c r="B74" s="236"/>
      <c r="C74" s="236"/>
      <c r="D74" s="236"/>
      <c r="E74" s="236"/>
    </row>
    <row r="75" spans="1:18" ht="21.75" customHeight="1" x14ac:dyDescent="0.25">
      <c r="B75" s="234"/>
      <c r="C75" s="234"/>
      <c r="D75" s="234"/>
      <c r="E75" s="234"/>
    </row>
    <row r="76" spans="1:18" ht="23.25" customHeight="1" x14ac:dyDescent="0.25">
      <c r="B76" s="117"/>
      <c r="C76" s="117"/>
      <c r="D76" s="117"/>
    </row>
    <row r="77" spans="1:18" ht="18.75" customHeight="1" x14ac:dyDescent="0.25">
      <c r="B77" s="235"/>
      <c r="C77" s="235"/>
      <c r="D77" s="235"/>
      <c r="E77" s="235"/>
    </row>
  </sheetData>
  <mergeCells count="36">
    <mergeCell ref="D20:D21"/>
    <mergeCell ref="E20:E22"/>
    <mergeCell ref="F20:G20"/>
    <mergeCell ref="F21:G21"/>
    <mergeCell ref="P20:Q20"/>
    <mergeCell ref="J20:K20"/>
    <mergeCell ref="J21:K2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G27" sqref="G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9" t="str">
        <f>'6.2. Паспорт фин осв ввод'!A4:R4</f>
        <v>Год раскрытия информации: 2025 год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  <c r="AR5" s="189"/>
      <c r="AS5" s="189"/>
      <c r="AT5" s="189"/>
      <c r="AU5" s="189"/>
      <c r="AV5" s="189"/>
    </row>
    <row r="6" spans="1:48" ht="18.75" x14ac:dyDescent="0.3">
      <c r="AV6" s="5"/>
    </row>
    <row r="7" spans="1:48" ht="18.75" x14ac:dyDescent="0.25">
      <c r="A7" s="186" t="s">
        <v>3</v>
      </c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6"/>
      <c r="AD7" s="186"/>
      <c r="AE7" s="186"/>
      <c r="AF7" s="186"/>
      <c r="AG7" s="186"/>
      <c r="AH7" s="186"/>
      <c r="AI7" s="186"/>
      <c r="AJ7" s="186"/>
      <c r="AK7" s="186"/>
      <c r="AL7" s="186"/>
      <c r="AM7" s="186"/>
      <c r="AN7" s="186"/>
      <c r="AO7" s="186"/>
      <c r="AP7" s="186"/>
      <c r="AQ7" s="186"/>
      <c r="AR7" s="186"/>
      <c r="AS7" s="186"/>
      <c r="AT7" s="186"/>
      <c r="AU7" s="186"/>
      <c r="AV7" s="186"/>
    </row>
    <row r="8" spans="1:48" ht="18.75" x14ac:dyDescent="0.25">
      <c r="A8" s="186"/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86"/>
      <c r="V8" s="186"/>
      <c r="W8" s="186"/>
      <c r="X8" s="186"/>
      <c r="Y8" s="186"/>
      <c r="Z8" s="186"/>
      <c r="AA8" s="186"/>
      <c r="AB8" s="186"/>
      <c r="AC8" s="186"/>
      <c r="AD8" s="186"/>
      <c r="AE8" s="186"/>
      <c r="AF8" s="186"/>
      <c r="AG8" s="186"/>
      <c r="AH8" s="186"/>
      <c r="AI8" s="186"/>
      <c r="AJ8" s="186"/>
      <c r="AK8" s="186"/>
      <c r="AL8" s="186"/>
      <c r="AM8" s="186"/>
      <c r="AN8" s="186"/>
      <c r="AO8" s="186"/>
      <c r="AP8" s="186"/>
      <c r="AQ8" s="186"/>
      <c r="AR8" s="186"/>
      <c r="AS8" s="186"/>
      <c r="AT8" s="186"/>
      <c r="AU8" s="186"/>
      <c r="AV8" s="186"/>
    </row>
    <row r="9" spans="1:48" ht="15.75" x14ac:dyDescent="0.25">
      <c r="A9" s="187" t="s">
        <v>352</v>
      </c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7"/>
      <c r="W9" s="187"/>
      <c r="X9" s="187"/>
      <c r="Y9" s="187"/>
      <c r="Z9" s="187"/>
      <c r="AA9" s="187"/>
      <c r="AB9" s="187"/>
      <c r="AC9" s="187"/>
      <c r="AD9" s="187"/>
      <c r="AE9" s="187"/>
      <c r="AF9" s="187"/>
      <c r="AG9" s="187"/>
      <c r="AH9" s="187"/>
      <c r="AI9" s="187"/>
      <c r="AJ9" s="187"/>
      <c r="AK9" s="187"/>
      <c r="AL9" s="187"/>
      <c r="AM9" s="187"/>
      <c r="AN9" s="187"/>
      <c r="AO9" s="187"/>
      <c r="AP9" s="187"/>
      <c r="AQ9" s="187"/>
      <c r="AR9" s="187"/>
      <c r="AS9" s="187"/>
      <c r="AT9" s="187"/>
      <c r="AU9" s="187"/>
      <c r="AV9" s="187"/>
    </row>
    <row r="10" spans="1:48" ht="15.75" x14ac:dyDescent="0.25">
      <c r="A10" s="185" t="s">
        <v>4</v>
      </c>
      <c r="B10" s="185"/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  <c r="AI10" s="185"/>
      <c r="AJ10" s="185"/>
      <c r="AK10" s="185"/>
      <c r="AL10" s="185"/>
      <c r="AM10" s="185"/>
      <c r="AN10" s="185"/>
      <c r="AO10" s="185"/>
      <c r="AP10" s="185"/>
      <c r="AQ10" s="185"/>
      <c r="AR10" s="185"/>
      <c r="AS10" s="185"/>
      <c r="AT10" s="185"/>
      <c r="AU10" s="185"/>
      <c r="AV10" s="185"/>
    </row>
    <row r="11" spans="1:48" ht="18.75" x14ac:dyDescent="0.25">
      <c r="A11" s="186"/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6"/>
      <c r="AJ11" s="186"/>
      <c r="AK11" s="186"/>
      <c r="AL11" s="186"/>
      <c r="AM11" s="186"/>
      <c r="AN11" s="186"/>
      <c r="AO11" s="186"/>
      <c r="AP11" s="186"/>
      <c r="AQ11" s="186"/>
      <c r="AR11" s="186"/>
      <c r="AS11" s="186"/>
      <c r="AT11" s="186"/>
      <c r="AU11" s="186"/>
      <c r="AV11" s="186"/>
    </row>
    <row r="12" spans="1:48" ht="15.75" x14ac:dyDescent="0.25">
      <c r="A12" s="187" t="str">
        <f>'6.2. Паспорт фин осв ввод'!A11:R11</f>
        <v>О/СЗ/47/03/0008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87"/>
      <c r="AB12" s="187"/>
      <c r="AC12" s="187"/>
      <c r="AD12" s="187"/>
      <c r="AE12" s="187"/>
      <c r="AF12" s="187"/>
      <c r="AG12" s="187"/>
      <c r="AH12" s="187"/>
      <c r="AI12" s="187"/>
      <c r="AJ12" s="187"/>
      <c r="AK12" s="187"/>
      <c r="AL12" s="187"/>
      <c r="AM12" s="187"/>
      <c r="AN12" s="187"/>
      <c r="AO12" s="187"/>
      <c r="AP12" s="187"/>
      <c r="AQ12" s="187"/>
      <c r="AR12" s="187"/>
      <c r="AS12" s="187"/>
      <c r="AT12" s="187"/>
      <c r="AU12" s="187"/>
      <c r="AV12" s="187"/>
    </row>
    <row r="13" spans="1:48" ht="15.75" x14ac:dyDescent="0.25">
      <c r="A13" s="185" t="s">
        <v>5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  <c r="V13" s="185"/>
      <c r="W13" s="185"/>
      <c r="X13" s="185"/>
      <c r="Y13" s="185"/>
      <c r="Z13" s="185"/>
      <c r="AA13" s="185"/>
      <c r="AB13" s="185"/>
      <c r="AC13" s="185"/>
      <c r="AD13" s="185"/>
      <c r="AE13" s="185"/>
      <c r="AF13" s="185"/>
      <c r="AG13" s="185"/>
      <c r="AH13" s="185"/>
      <c r="AI13" s="185"/>
      <c r="AJ13" s="185"/>
      <c r="AK13" s="185"/>
      <c r="AL13" s="185"/>
      <c r="AM13" s="185"/>
      <c r="AN13" s="185"/>
      <c r="AO13" s="185"/>
      <c r="AP13" s="185"/>
      <c r="AQ13" s="185"/>
      <c r="AR13" s="185"/>
      <c r="AS13" s="185"/>
      <c r="AT13" s="185"/>
      <c r="AU13" s="185"/>
      <c r="AV13" s="185"/>
    </row>
    <row r="14" spans="1:48" ht="18.75" x14ac:dyDescent="0.25">
      <c r="A14" s="188"/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188"/>
      <c r="AL14" s="188"/>
      <c r="AM14" s="188"/>
      <c r="AN14" s="188"/>
      <c r="AO14" s="188"/>
      <c r="AP14" s="188"/>
      <c r="AQ14" s="188"/>
      <c r="AR14" s="188"/>
      <c r="AS14" s="188"/>
      <c r="AT14" s="188"/>
      <c r="AU14" s="188"/>
      <c r="AV14" s="188"/>
    </row>
    <row r="15" spans="1:48" ht="15.75" x14ac:dyDescent="0.25">
      <c r="A15" s="187" t="str">
        <f>'6.2. Паспорт фин осв ввод'!A14:R14</f>
        <v>Строительство новой КТПн с установкой силового трансформатора ТМГ-400/10/0,4кВ взамен существующей ТП-1 400 кВА по адресу: Ленинградская обл., Гатчинский р-н, Новый Учхоз п, ул. Военный городок 8044/2, дом № 40, лит. У (ПИР и СМР)</v>
      </c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  <c r="AF15" s="187"/>
      <c r="AG15" s="187"/>
      <c r="AH15" s="187"/>
      <c r="AI15" s="187"/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7"/>
      <c r="AV15" s="187"/>
    </row>
    <row r="16" spans="1:48" ht="15.75" x14ac:dyDescent="0.25">
      <c r="A16" s="185" t="s">
        <v>6</v>
      </c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5"/>
      <c r="Z16" s="185"/>
      <c r="AA16" s="185"/>
      <c r="AB16" s="185"/>
      <c r="AC16" s="185"/>
      <c r="AD16" s="185"/>
      <c r="AE16" s="185"/>
      <c r="AF16" s="185"/>
      <c r="AG16" s="185"/>
      <c r="AH16" s="185"/>
      <c r="AI16" s="185"/>
      <c r="AJ16" s="185"/>
      <c r="AK16" s="185"/>
      <c r="AL16" s="185"/>
      <c r="AM16" s="185"/>
      <c r="AN16" s="185"/>
      <c r="AO16" s="185"/>
      <c r="AP16" s="185"/>
      <c r="AQ16" s="185"/>
      <c r="AR16" s="185"/>
      <c r="AS16" s="185"/>
      <c r="AT16" s="185"/>
      <c r="AU16" s="185"/>
      <c r="AV16" s="185"/>
    </row>
    <row r="17" spans="1:48" x14ac:dyDescent="0.25">
      <c r="A17" s="264"/>
      <c r="B17" s="264"/>
      <c r="C17" s="264"/>
      <c r="D17" s="264"/>
      <c r="E17" s="264"/>
      <c r="F17" s="264"/>
      <c r="G17" s="264"/>
      <c r="H17" s="264"/>
      <c r="I17" s="264"/>
      <c r="J17" s="264"/>
      <c r="K17" s="264"/>
      <c r="L17" s="264"/>
      <c r="M17" s="264"/>
      <c r="N17" s="264"/>
      <c r="O17" s="264"/>
      <c r="P17" s="264"/>
      <c r="Q17" s="264"/>
      <c r="R17" s="264"/>
      <c r="S17" s="264"/>
      <c r="T17" s="264"/>
      <c r="U17" s="264"/>
      <c r="V17" s="264"/>
      <c r="W17" s="264"/>
      <c r="X17" s="264"/>
      <c r="Y17" s="264"/>
      <c r="Z17" s="264"/>
      <c r="AA17" s="264"/>
      <c r="AB17" s="264"/>
      <c r="AC17" s="264"/>
      <c r="AD17" s="264"/>
      <c r="AE17" s="264"/>
      <c r="AF17" s="264"/>
      <c r="AG17" s="264"/>
      <c r="AH17" s="264"/>
      <c r="AI17" s="264"/>
      <c r="AJ17" s="264"/>
      <c r="AK17" s="264"/>
      <c r="AL17" s="264"/>
      <c r="AM17" s="264"/>
      <c r="AN17" s="264"/>
      <c r="AO17" s="264"/>
      <c r="AP17" s="264"/>
      <c r="AQ17" s="264"/>
      <c r="AR17" s="264"/>
      <c r="AS17" s="264"/>
      <c r="AT17" s="264"/>
      <c r="AU17" s="264"/>
      <c r="AV17" s="264"/>
    </row>
    <row r="18" spans="1:48" x14ac:dyDescent="0.25">
      <c r="A18" s="264"/>
      <c r="B18" s="264"/>
      <c r="C18" s="264"/>
      <c r="D18" s="264"/>
      <c r="E18" s="264"/>
      <c r="F18" s="264"/>
      <c r="G18" s="264"/>
      <c r="H18" s="264"/>
      <c r="I18" s="264"/>
      <c r="J18" s="264"/>
      <c r="K18" s="264"/>
      <c r="L18" s="264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64"/>
      <c r="AG18" s="264"/>
      <c r="AH18" s="264"/>
      <c r="AI18" s="264"/>
      <c r="AJ18" s="264"/>
      <c r="AK18" s="264"/>
      <c r="AL18" s="264"/>
      <c r="AM18" s="264"/>
      <c r="AN18" s="264"/>
      <c r="AO18" s="264"/>
      <c r="AP18" s="264"/>
      <c r="AQ18" s="264"/>
      <c r="AR18" s="264"/>
      <c r="AS18" s="264"/>
      <c r="AT18" s="264"/>
      <c r="AU18" s="264"/>
      <c r="AV18" s="264"/>
    </row>
    <row r="19" spans="1:48" x14ac:dyDescent="0.25">
      <c r="A19" s="264"/>
      <c r="B19" s="264"/>
      <c r="C19" s="264"/>
      <c r="D19" s="264"/>
      <c r="E19" s="264"/>
      <c r="F19" s="264"/>
      <c r="G19" s="264"/>
      <c r="H19" s="264"/>
      <c r="I19" s="264"/>
      <c r="J19" s="264"/>
      <c r="K19" s="264"/>
      <c r="L19" s="264"/>
      <c r="M19" s="264"/>
      <c r="N19" s="264"/>
      <c r="O19" s="264"/>
      <c r="P19" s="264"/>
      <c r="Q19" s="264"/>
      <c r="R19" s="264"/>
      <c r="S19" s="264"/>
      <c r="T19" s="264"/>
      <c r="U19" s="264"/>
      <c r="V19" s="264"/>
      <c r="W19" s="264"/>
      <c r="X19" s="264"/>
      <c r="Y19" s="264"/>
      <c r="Z19" s="264"/>
      <c r="AA19" s="264"/>
      <c r="AB19" s="264"/>
      <c r="AC19" s="264"/>
      <c r="AD19" s="264"/>
      <c r="AE19" s="264"/>
      <c r="AF19" s="264"/>
      <c r="AG19" s="264"/>
      <c r="AH19" s="264"/>
      <c r="AI19" s="264"/>
      <c r="AJ19" s="264"/>
      <c r="AK19" s="264"/>
      <c r="AL19" s="264"/>
      <c r="AM19" s="264"/>
      <c r="AN19" s="264"/>
      <c r="AO19" s="264"/>
      <c r="AP19" s="264"/>
      <c r="AQ19" s="264"/>
      <c r="AR19" s="264"/>
      <c r="AS19" s="264"/>
      <c r="AT19" s="264"/>
      <c r="AU19" s="264"/>
      <c r="AV19" s="264"/>
    </row>
    <row r="20" spans="1:48" s="54" customFormat="1" x14ac:dyDescent="0.25">
      <c r="A20" s="265"/>
      <c r="B20" s="265"/>
      <c r="C20" s="265"/>
      <c r="D20" s="265"/>
      <c r="E20" s="265"/>
      <c r="F20" s="265"/>
      <c r="G20" s="265"/>
      <c r="H20" s="265"/>
      <c r="I20" s="265"/>
      <c r="J20" s="265"/>
      <c r="K20" s="265"/>
      <c r="L20" s="265"/>
      <c r="M20" s="265"/>
      <c r="N20" s="265"/>
      <c r="O20" s="265"/>
      <c r="P20" s="265"/>
      <c r="Q20" s="265"/>
      <c r="R20" s="265"/>
      <c r="S20" s="265"/>
      <c r="T20" s="265"/>
      <c r="U20" s="265"/>
      <c r="V20" s="265"/>
      <c r="W20" s="265"/>
      <c r="X20" s="265"/>
      <c r="Y20" s="265"/>
      <c r="Z20" s="265"/>
      <c r="AA20" s="265"/>
      <c r="AB20" s="265"/>
      <c r="AC20" s="265"/>
      <c r="AD20" s="265"/>
      <c r="AE20" s="265"/>
      <c r="AF20" s="265"/>
      <c r="AG20" s="265"/>
      <c r="AH20" s="265"/>
      <c r="AI20" s="265"/>
      <c r="AJ20" s="265"/>
      <c r="AK20" s="265"/>
      <c r="AL20" s="265"/>
      <c r="AM20" s="265"/>
      <c r="AN20" s="265"/>
      <c r="AO20" s="265"/>
      <c r="AP20" s="265"/>
      <c r="AQ20" s="265"/>
      <c r="AR20" s="265"/>
      <c r="AS20" s="265"/>
      <c r="AT20" s="265"/>
      <c r="AU20" s="265"/>
      <c r="AV20" s="265"/>
    </row>
    <row r="21" spans="1:48" s="54" customFormat="1" x14ac:dyDescent="0.25">
      <c r="A21" s="266" t="s">
        <v>258</v>
      </c>
      <c r="B21" s="266"/>
      <c r="C21" s="266"/>
      <c r="D21" s="266"/>
      <c r="E21" s="266"/>
      <c r="F21" s="266"/>
      <c r="G21" s="266"/>
      <c r="H21" s="266"/>
      <c r="I21" s="266"/>
      <c r="J21" s="266"/>
      <c r="K21" s="266"/>
      <c r="L21" s="266"/>
      <c r="M21" s="266"/>
      <c r="N21" s="266"/>
      <c r="O21" s="266"/>
      <c r="P21" s="266"/>
      <c r="Q21" s="266"/>
      <c r="R21" s="266"/>
      <c r="S21" s="266"/>
      <c r="T21" s="266"/>
      <c r="U21" s="266"/>
      <c r="V21" s="266"/>
      <c r="W21" s="266"/>
      <c r="X21" s="266"/>
      <c r="Y21" s="266"/>
      <c r="Z21" s="266"/>
      <c r="AA21" s="266"/>
      <c r="AB21" s="266"/>
      <c r="AC21" s="266"/>
      <c r="AD21" s="266"/>
      <c r="AE21" s="266"/>
      <c r="AF21" s="266"/>
      <c r="AG21" s="266"/>
      <c r="AH21" s="266"/>
      <c r="AI21" s="266"/>
      <c r="AJ21" s="266"/>
      <c r="AK21" s="266"/>
      <c r="AL21" s="266"/>
      <c r="AM21" s="266"/>
      <c r="AN21" s="266"/>
      <c r="AO21" s="266"/>
      <c r="AP21" s="266"/>
      <c r="AQ21" s="266"/>
      <c r="AR21" s="266"/>
      <c r="AS21" s="266"/>
      <c r="AT21" s="266"/>
      <c r="AU21" s="266"/>
      <c r="AV21" s="266"/>
    </row>
    <row r="22" spans="1:48" s="54" customFormat="1" ht="51" customHeight="1" x14ac:dyDescent="0.25">
      <c r="A22" s="249" t="s">
        <v>259</v>
      </c>
      <c r="B22" s="268" t="s">
        <v>260</v>
      </c>
      <c r="C22" s="249" t="s">
        <v>261</v>
      </c>
      <c r="D22" s="249" t="s">
        <v>262</v>
      </c>
      <c r="E22" s="271" t="s">
        <v>263</v>
      </c>
      <c r="F22" s="272"/>
      <c r="G22" s="272"/>
      <c r="H22" s="272"/>
      <c r="I22" s="272"/>
      <c r="J22" s="272"/>
      <c r="K22" s="272"/>
      <c r="L22" s="273"/>
      <c r="M22" s="249" t="s">
        <v>264</v>
      </c>
      <c r="N22" s="249" t="s">
        <v>265</v>
      </c>
      <c r="O22" s="249" t="s">
        <v>266</v>
      </c>
      <c r="P22" s="248" t="s">
        <v>267</v>
      </c>
      <c r="Q22" s="248" t="s">
        <v>268</v>
      </c>
      <c r="R22" s="248" t="s">
        <v>269</v>
      </c>
      <c r="S22" s="248" t="s">
        <v>270</v>
      </c>
      <c r="T22" s="248"/>
      <c r="U22" s="263" t="s">
        <v>271</v>
      </c>
      <c r="V22" s="263" t="s">
        <v>272</v>
      </c>
      <c r="W22" s="248" t="s">
        <v>273</v>
      </c>
      <c r="X22" s="248" t="s">
        <v>274</v>
      </c>
      <c r="Y22" s="248" t="s">
        <v>275</v>
      </c>
      <c r="Z22" s="274" t="s">
        <v>276</v>
      </c>
      <c r="AA22" s="248" t="s">
        <v>277</v>
      </c>
      <c r="AB22" s="248" t="s">
        <v>278</v>
      </c>
      <c r="AC22" s="248" t="s">
        <v>279</v>
      </c>
      <c r="AD22" s="248" t="s">
        <v>280</v>
      </c>
      <c r="AE22" s="248" t="s">
        <v>281</v>
      </c>
      <c r="AF22" s="248" t="s">
        <v>282</v>
      </c>
      <c r="AG22" s="248"/>
      <c r="AH22" s="248"/>
      <c r="AI22" s="248"/>
      <c r="AJ22" s="248"/>
      <c r="AK22" s="248"/>
      <c r="AL22" s="248" t="s">
        <v>283</v>
      </c>
      <c r="AM22" s="248"/>
      <c r="AN22" s="248"/>
      <c r="AO22" s="248"/>
      <c r="AP22" s="248" t="s">
        <v>284</v>
      </c>
      <c r="AQ22" s="248"/>
      <c r="AR22" s="248" t="s">
        <v>285</v>
      </c>
      <c r="AS22" s="248" t="s">
        <v>286</v>
      </c>
      <c r="AT22" s="248" t="s">
        <v>287</v>
      </c>
      <c r="AU22" s="248" t="s">
        <v>288</v>
      </c>
      <c r="AV22" s="251" t="s">
        <v>289</v>
      </c>
    </row>
    <row r="23" spans="1:48" s="54" customFormat="1" ht="15.75" x14ac:dyDescent="0.25">
      <c r="A23" s="267"/>
      <c r="B23" s="269"/>
      <c r="C23" s="267"/>
      <c r="D23" s="267"/>
      <c r="E23" s="255" t="s">
        <v>290</v>
      </c>
      <c r="F23" s="257" t="s">
        <v>241</v>
      </c>
      <c r="G23" s="257" t="s">
        <v>243</v>
      </c>
      <c r="H23" s="257" t="s">
        <v>245</v>
      </c>
      <c r="I23" s="259" t="s">
        <v>291</v>
      </c>
      <c r="J23" s="259" t="s">
        <v>292</v>
      </c>
      <c r="K23" s="259" t="s">
        <v>293</v>
      </c>
      <c r="L23" s="257" t="s">
        <v>115</v>
      </c>
      <c r="M23" s="267"/>
      <c r="N23" s="267"/>
      <c r="O23" s="267"/>
      <c r="P23" s="248"/>
      <c r="Q23" s="248"/>
      <c r="R23" s="248"/>
      <c r="S23" s="261" t="s">
        <v>124</v>
      </c>
      <c r="T23" s="261" t="s">
        <v>294</v>
      </c>
      <c r="U23" s="263"/>
      <c r="V23" s="263"/>
      <c r="W23" s="248"/>
      <c r="X23" s="248"/>
      <c r="Y23" s="248"/>
      <c r="Z23" s="248"/>
      <c r="AA23" s="248"/>
      <c r="AB23" s="248"/>
      <c r="AC23" s="248"/>
      <c r="AD23" s="248"/>
      <c r="AE23" s="248"/>
      <c r="AF23" s="248" t="s">
        <v>295</v>
      </c>
      <c r="AG23" s="248"/>
      <c r="AH23" s="248" t="s">
        <v>296</v>
      </c>
      <c r="AI23" s="248"/>
      <c r="AJ23" s="249" t="s">
        <v>297</v>
      </c>
      <c r="AK23" s="249" t="s">
        <v>298</v>
      </c>
      <c r="AL23" s="249" t="s">
        <v>299</v>
      </c>
      <c r="AM23" s="249" t="s">
        <v>300</v>
      </c>
      <c r="AN23" s="249" t="s">
        <v>301</v>
      </c>
      <c r="AO23" s="249" t="s">
        <v>302</v>
      </c>
      <c r="AP23" s="249" t="s">
        <v>303</v>
      </c>
      <c r="AQ23" s="253" t="s">
        <v>294</v>
      </c>
      <c r="AR23" s="248"/>
      <c r="AS23" s="248"/>
      <c r="AT23" s="248"/>
      <c r="AU23" s="248"/>
      <c r="AV23" s="252"/>
    </row>
    <row r="24" spans="1:48" s="54" customFormat="1" ht="47.25" x14ac:dyDescent="0.25">
      <c r="A24" s="250"/>
      <c r="B24" s="270"/>
      <c r="C24" s="250"/>
      <c r="D24" s="250"/>
      <c r="E24" s="256"/>
      <c r="F24" s="258"/>
      <c r="G24" s="258"/>
      <c r="H24" s="258"/>
      <c r="I24" s="260"/>
      <c r="J24" s="260"/>
      <c r="K24" s="260"/>
      <c r="L24" s="258"/>
      <c r="M24" s="250"/>
      <c r="N24" s="250"/>
      <c r="O24" s="250"/>
      <c r="P24" s="248"/>
      <c r="Q24" s="248"/>
      <c r="R24" s="248"/>
      <c r="S24" s="262"/>
      <c r="T24" s="262"/>
      <c r="U24" s="263"/>
      <c r="V24" s="263"/>
      <c r="W24" s="248"/>
      <c r="X24" s="248"/>
      <c r="Y24" s="248"/>
      <c r="Z24" s="248"/>
      <c r="AA24" s="248"/>
      <c r="AB24" s="248"/>
      <c r="AC24" s="248"/>
      <c r="AD24" s="248"/>
      <c r="AE24" s="248"/>
      <c r="AF24" s="55" t="s">
        <v>304</v>
      </c>
      <c r="AG24" s="55" t="s">
        <v>305</v>
      </c>
      <c r="AH24" s="56" t="s">
        <v>124</v>
      </c>
      <c r="AI24" s="56" t="s">
        <v>294</v>
      </c>
      <c r="AJ24" s="250"/>
      <c r="AK24" s="250"/>
      <c r="AL24" s="250"/>
      <c r="AM24" s="250"/>
      <c r="AN24" s="250"/>
      <c r="AO24" s="250"/>
      <c r="AP24" s="250"/>
      <c r="AQ24" s="254"/>
      <c r="AR24" s="248"/>
      <c r="AS24" s="248"/>
      <c r="AT24" s="248"/>
      <c r="AU24" s="248"/>
      <c r="AV24" s="252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361</v>
      </c>
      <c r="C26" s="61" t="s">
        <v>362</v>
      </c>
      <c r="D26" s="61" t="s">
        <v>400</v>
      </c>
      <c r="E26" s="61">
        <v>1</v>
      </c>
      <c r="F26" s="61">
        <v>0</v>
      </c>
      <c r="G26" s="61">
        <v>0.4</v>
      </c>
      <c r="H26" s="61">
        <v>0</v>
      </c>
      <c r="I26" s="61">
        <v>0</v>
      </c>
      <c r="J26" s="61">
        <v>0</v>
      </c>
      <c r="K26" s="61">
        <v>0</v>
      </c>
      <c r="L26" s="61">
        <v>0</v>
      </c>
      <c r="M26" s="61" t="s">
        <v>393</v>
      </c>
      <c r="N26" s="61" t="s">
        <v>394</v>
      </c>
      <c r="O26" s="61" t="s">
        <v>363</v>
      </c>
      <c r="P26" s="169">
        <f>'1. паспорт местоположение'!C49*1000</f>
        <v>5449.1087554259639</v>
      </c>
      <c r="Q26" s="61" t="s">
        <v>364</v>
      </c>
      <c r="R26" s="169">
        <f>P26</f>
        <v>5449.1087554259639</v>
      </c>
      <c r="S26" s="61" t="s">
        <v>365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A69" sqref="A69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0"/>
    </row>
    <row r="5" spans="1:8" ht="18.75" x14ac:dyDescent="0.3">
      <c r="A5" s="280" t="str">
        <f>'7. Паспорт отчет о закупке'!A5:AV5</f>
        <v>Год раскрытия информации: 2025 год</v>
      </c>
      <c r="B5" s="280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79" t="s">
        <v>3</v>
      </c>
      <c r="B7" s="179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80" t="s">
        <v>352</v>
      </c>
      <c r="B9" s="180"/>
      <c r="C9" s="72"/>
      <c r="D9" s="72"/>
      <c r="E9" s="72"/>
      <c r="F9" s="72"/>
      <c r="G9" s="72"/>
      <c r="H9" s="72"/>
    </row>
    <row r="10" spans="1:8" x14ac:dyDescent="0.25">
      <c r="A10" s="181" t="s">
        <v>4</v>
      </c>
      <c r="B10" s="181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80" t="str">
        <f>'7. Паспорт отчет о закупке'!A12:AV12</f>
        <v>О/СЗ/47/03/0008</v>
      </c>
      <c r="B12" s="180"/>
      <c r="C12" s="72"/>
      <c r="D12" s="72"/>
      <c r="E12" s="72"/>
      <c r="F12" s="72"/>
      <c r="G12" s="72"/>
      <c r="H12" s="72"/>
    </row>
    <row r="13" spans="1:8" x14ac:dyDescent="0.25">
      <c r="A13" s="181" t="s">
        <v>5</v>
      </c>
      <c r="B13" s="181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82" t="str">
        <f>'7. Паспорт отчет о закупке'!A15:AV15</f>
        <v>Строительство новой КТПн с установкой силового трансформатора ТМГ-400/10/0,4кВ взамен существующей ТП-1 400 кВА по адресу: Ленинградская обл., Гатчинский р-н, Новый Учхоз п, ул. Военный городок 8044/2, дом № 40, лит. У (ПИР и СМР)</v>
      </c>
      <c r="B15" s="182"/>
      <c r="C15" s="72"/>
      <c r="D15" s="72"/>
      <c r="E15" s="72"/>
      <c r="F15" s="72"/>
      <c r="G15" s="72"/>
      <c r="H15" s="72"/>
    </row>
    <row r="16" spans="1:8" x14ac:dyDescent="0.25">
      <c r="A16" s="181" t="s">
        <v>6</v>
      </c>
      <c r="B16" s="181"/>
      <c r="C16" s="73"/>
      <c r="D16" s="73"/>
      <c r="E16" s="73"/>
      <c r="F16" s="73"/>
      <c r="G16" s="73"/>
      <c r="H16" s="73"/>
    </row>
    <row r="17" spans="1:2" x14ac:dyDescent="0.25">
      <c r="B17" s="123"/>
    </row>
    <row r="18" spans="1:2" ht="33.75" customHeight="1" x14ac:dyDescent="0.25">
      <c r="A18" s="275" t="s">
        <v>307</v>
      </c>
      <c r="B18" s="276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>КТПн-10/0,4 кВ 400 кВА</v>
      </c>
    </row>
    <row r="22" spans="1:2" ht="16.5" thickBot="1" x14ac:dyDescent="0.3">
      <c r="A22" s="125" t="s">
        <v>309</v>
      </c>
      <c r="B22" s="126" t="s">
        <v>406</v>
      </c>
    </row>
    <row r="23" spans="1:2" ht="16.5" thickBot="1" x14ac:dyDescent="0.3">
      <c r="A23" s="125" t="s">
        <v>310</v>
      </c>
      <c r="B23" s="127" t="s">
        <v>351</v>
      </c>
    </row>
    <row r="24" spans="1:2" ht="16.5" thickBot="1" x14ac:dyDescent="0.3">
      <c r="A24" s="125" t="s">
        <v>311</v>
      </c>
      <c r="B24" s="127" t="s">
        <v>353</v>
      </c>
    </row>
    <row r="25" spans="1:2" ht="16.5" thickBot="1" x14ac:dyDescent="0.3">
      <c r="A25" s="128" t="s">
        <v>312</v>
      </c>
      <c r="B25" s="126">
        <f>'3.3 паспорт описание'!C29</f>
        <v>2025</v>
      </c>
    </row>
    <row r="26" spans="1:2" ht="16.5" thickBot="1" x14ac:dyDescent="0.3">
      <c r="A26" s="129" t="s">
        <v>313</v>
      </c>
      <c r="B26" s="127" t="s">
        <v>356</v>
      </c>
    </row>
    <row r="27" spans="1:2" ht="29.25" thickBot="1" x14ac:dyDescent="0.3">
      <c r="A27" s="130" t="s">
        <v>359</v>
      </c>
      <c r="B27" s="165">
        <f>'6.2. Паспорт фин осв ввод'!C24</f>
        <v>6.5389305065111571</v>
      </c>
    </row>
    <row r="28" spans="1:2" ht="16.5" thickBot="1" x14ac:dyDescent="0.3">
      <c r="A28" s="131" t="s">
        <v>314</v>
      </c>
      <c r="B28" s="131" t="s">
        <v>357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353</v>
      </c>
    </row>
    <row r="32" spans="1:2" ht="29.25" hidden="1" thickBot="1" x14ac:dyDescent="0.3">
      <c r="A32" s="132" t="s">
        <v>318</v>
      </c>
      <c r="B32" s="135">
        <v>0</v>
      </c>
    </row>
    <row r="33" spans="1:2" ht="16.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16.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16.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353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7"/>
    </row>
    <row r="57" spans="1:2" hidden="1" x14ac:dyDescent="0.25">
      <c r="A57" s="140" t="s">
        <v>334</v>
      </c>
      <c r="B57" s="278"/>
    </row>
    <row r="58" spans="1:2" hidden="1" x14ac:dyDescent="0.25">
      <c r="A58" s="140" t="s">
        <v>335</v>
      </c>
      <c r="B58" s="278"/>
    </row>
    <row r="59" spans="1:2" hidden="1" x14ac:dyDescent="0.25">
      <c r="A59" s="140" t="s">
        <v>336</v>
      </c>
      <c r="B59" s="278"/>
    </row>
    <row r="60" spans="1:2" hidden="1" x14ac:dyDescent="0.25">
      <c r="A60" s="140" t="s">
        <v>337</v>
      </c>
      <c r="B60" s="278"/>
    </row>
    <row r="61" spans="1:2" ht="16.5" hidden="1" thickBot="1" x14ac:dyDescent="0.3">
      <c r="A61" s="141" t="s">
        <v>338</v>
      </c>
      <c r="B61" s="279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353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353</v>
      </c>
    </row>
    <row r="68" spans="1:2" ht="29.25" thickBot="1" x14ac:dyDescent="0.3">
      <c r="A68" s="146" t="s">
        <v>344</v>
      </c>
      <c r="B68" s="142" t="s">
        <v>366</v>
      </c>
    </row>
    <row r="69" spans="1:2" ht="28.5" x14ac:dyDescent="0.25">
      <c r="A69" s="136" t="s">
        <v>345</v>
      </c>
      <c r="B69" s="277" t="s">
        <v>353</v>
      </c>
    </row>
    <row r="70" spans="1:2" x14ac:dyDescent="0.25">
      <c r="A70" s="140" t="s">
        <v>346</v>
      </c>
      <c r="B70" s="278"/>
    </row>
    <row r="71" spans="1:2" x14ac:dyDescent="0.25">
      <c r="A71" s="140" t="s">
        <v>347</v>
      </c>
      <c r="B71" s="278"/>
    </row>
    <row r="72" spans="1:2" x14ac:dyDescent="0.25">
      <c r="A72" s="140" t="s">
        <v>348</v>
      </c>
      <c r="B72" s="278"/>
    </row>
    <row r="73" spans="1:2" x14ac:dyDescent="0.25">
      <c r="A73" s="140" t="s">
        <v>349</v>
      </c>
      <c r="B73" s="278"/>
    </row>
    <row r="74" spans="1:2" ht="16.5" thickBot="1" x14ac:dyDescent="0.3">
      <c r="A74" s="147" t="s">
        <v>350</v>
      </c>
      <c r="B74" s="279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3:B13"/>
    <mergeCell ref="A5:B5"/>
    <mergeCell ref="A7:B7"/>
    <mergeCell ref="A9:B9"/>
    <mergeCell ref="A10:B10"/>
    <mergeCell ref="A12:B12"/>
    <mergeCell ref="A15:B15"/>
    <mergeCell ref="A16:B16"/>
    <mergeCell ref="A18:B18"/>
    <mergeCell ref="B56:B61"/>
    <mergeCell ref="B69:B7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2025-04-22T17:14:27Z</dcterms:modified>
</cp:coreProperties>
</file>