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0.33\obmennaya_papka\Гончарова Е.Н\ИНВЕСТПРОГРАММА\ИП_ЛО (2023-2027)\G1010_1087847012021_41\Обосновывающие материалы\M_РЭ_0013РКЛО\Стоимость\СД\"/>
    </mc:Choice>
  </mc:AlternateContent>
  <bookViews>
    <workbookView xWindow="0" yWindow="0" windowWidth="28800" windowHeight="12165"/>
  </bookViews>
  <sheets>
    <sheet name="Геодезия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1">#REF!</definedName>
    <definedName name="_AUTOEXEC">#REF!</definedName>
    <definedName name="_k">#REF!</definedName>
    <definedName name="_m">#REF!</definedName>
    <definedName name="_s">#REF!</definedName>
    <definedName name="_z">#REF!</definedName>
    <definedName name="_Восемь">'[1]Таблица 4 АСУТП'!$B$84:$B$86</definedName>
    <definedName name="_два_1">'[1]Таблица 4 АСУТП'!$B$16:$B$23</definedName>
    <definedName name="_два_2">'[1]Таблица 4 АСУТП'!$B$24:$B$25</definedName>
    <definedName name="_Девять">'[1]Таблица 4 АСУТП'!$B$90:$B$92</definedName>
    <definedName name="_пять">'[1]Таблица 4 АСУТП'!$B$42:$B$47</definedName>
    <definedName name="_Раз">'[1]Таблица 4 АСУТП'!$B$8:$B$14</definedName>
    <definedName name="_семь_1">'[1]Таблица 4 АСУТП'!$B$66:$B$79</definedName>
    <definedName name="_семь_2">'[1]Таблица 4 АСУТП'!$B$80:$B$81</definedName>
    <definedName name="_три">'[1]Таблица 4 АСУТП'!$B$27:$B$31</definedName>
    <definedName name="_четыре">'[1]Таблица 4 АСУТП'!$B$33:$B$40</definedName>
    <definedName name="_шесть_1">'[1]Таблица 4 АСУТП'!$B$49:$B$62</definedName>
    <definedName name="_шесть_2">'[1]Таблица 4 АСУТП'!$B$63:$B$64</definedName>
    <definedName name="dck">[2]топография!#REF!</definedName>
    <definedName name="Excel_BuiltIn_Print_Area_11_1">#REF!</definedName>
    <definedName name="Excel_BuiltIn_Print_Area_12">#REF!</definedName>
    <definedName name="Excel_BuiltIn_Print_Area_7_1">#REF!</definedName>
    <definedName name="Itog">#REF!</definedName>
    <definedName name="SM">#REF!</definedName>
    <definedName name="SM_STO">#REF!</definedName>
    <definedName name="SM_STO1">#REF!</definedName>
    <definedName name="SM_STO2">#REF!</definedName>
    <definedName name="SM_STO3">#REF!</definedName>
    <definedName name="SUM_">#REF!</definedName>
    <definedName name="SUM_1">#REF!</definedName>
    <definedName name="SUM_3">#REF!</definedName>
    <definedName name="ujl">#REF!</definedName>
    <definedName name="ZAK1">#REF!</definedName>
    <definedName name="ZAK2">#REF!</definedName>
    <definedName name="а35">#REF!</definedName>
    <definedName name="а36">#REF!</definedName>
    <definedName name="аа">[3]топография!#REF!</definedName>
    <definedName name="ААА">#REF!</definedName>
    <definedName name="ааааа">#REF!</definedName>
    <definedName name="ааааааа">#REF!</definedName>
    <definedName name="ав">#REF!</definedName>
    <definedName name="БАК2">#REF!</definedName>
    <definedName name="ва3">#REF!</definedName>
    <definedName name="ВАЛ_">#REF!</definedName>
    <definedName name="ВАЛ_1">#REF!</definedName>
    <definedName name="ВАЛ_4">#REF!</definedName>
    <definedName name="Валаам">#REF!</definedName>
    <definedName name="вапр">#REF!</definedName>
    <definedName name="ввв">[3]топография!#REF!</definedName>
    <definedName name="вввв">#REF!</definedName>
    <definedName name="ГИП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[4]Смета!#REF!</definedName>
    <definedName name="Дефлятор">#REF!</definedName>
    <definedName name="Длинна_границы">#REF!</definedName>
    <definedName name="Длинна_трассы">#REF!</definedName>
    <definedName name="Должность">'[5]Прямые расходы'!$C$10:$C$97</definedName>
    <definedName name="ДСК">[6]топография!#REF!</definedName>
    <definedName name="ДСК_14">[7]топография!#REF!</definedName>
    <definedName name="Заказчик">#REF!</definedName>
    <definedName name="и">#REF!</definedName>
    <definedName name="импарьа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алплан">#REF!</definedName>
    <definedName name="Категория_сложности">#REF!</definedName>
    <definedName name="керл">#REF!</definedName>
    <definedName name="ккк">[7]топография!#REF!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нПериода">[8]Реестр!$Y$4:$Y$16</definedName>
    <definedName name="Коэффициент">#REF!</definedName>
    <definedName name="лордгшпб">#REF!</definedName>
    <definedName name="Месяцы">#REF!</definedName>
    <definedName name="МИ_Т">#REF!</definedName>
    <definedName name="МИА5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звание_проекта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ачПериода">[8]Реестр!$X$4:$X$16</definedName>
    <definedName name="Номер_договора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_xlnm.Print_Area" localSheetId="0">Геодезия!$A$7:$L$60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бъекты">'[9]Список объектов'!$B$6:$C$101</definedName>
    <definedName name="объем">NA()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п">[10]Смета!#REF!</definedName>
    <definedName name="Основание">#REF!</definedName>
    <definedName name="Отчетный_период__учет_выполненных_работ">#REF!</definedName>
    <definedName name="пао">#REF!</definedName>
    <definedName name="план">[7]топография!#REF!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правочные_коэффициенты_по_письму_Госстроя_от_25.12.90">NA()</definedName>
    <definedName name="пробная">#REF!</definedName>
    <definedName name="Проверил">#REF!</definedName>
    <definedName name="проект">#REF!</definedName>
    <definedName name="прост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оп22">#REF!</definedName>
    <definedName name="ропра">#REF!</definedName>
    <definedName name="Руководитель">#REF!</definedName>
    <definedName name="саа">#REF!</definedName>
    <definedName name="см">#REF!</definedName>
    <definedName name="СМА">[7]топография!#REF!</definedName>
    <definedName name="Смет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мр">#REF!</definedName>
    <definedName name="Согласование">#REF!</definedName>
    <definedName name="Составил">#REF!</definedName>
    <definedName name="Составитель">#REF!</definedName>
    <definedName name="список">[11]Списки!$A$1:$A$65536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ороны">[12]Списки!$A$1:$A$440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ее">#REF!</definedName>
    <definedName name="укк_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часток">#REF!</definedName>
    <definedName name="цена">NA()</definedName>
    <definedName name="ыыыы">#REF!</definedName>
    <definedName name="ЬОРЛНГАГНБ">#REF!</definedName>
    <definedName name="ююю">[3]топография!#REF!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3" i="1" l="1"/>
  <c r="L21" i="1"/>
  <c r="L32" i="1" l="1"/>
  <c r="L23" i="1"/>
  <c r="L25" i="1" s="1"/>
  <c r="L22" i="1"/>
  <c r="L31" i="1"/>
  <c r="L26" i="1" l="1"/>
  <c r="L24" i="1"/>
  <c r="L38" i="1" l="1"/>
  <c r="L29" i="1" l="1"/>
  <c r="L55" i="1" s="1"/>
  <c r="L56" i="1" l="1"/>
  <c r="L57" i="1" s="1"/>
  <c r="L58" i="1" s="1"/>
  <c r="L59" i="1" s="1"/>
</calcChain>
</file>

<file path=xl/sharedStrings.xml><?xml version="1.0" encoding="utf-8"?>
<sst xmlns="http://schemas.openxmlformats.org/spreadsheetml/2006/main" count="74" uniqueCount="63">
  <si>
    <t>на проектные (изыскательские) работы</t>
  </si>
  <si>
    <t xml:space="preserve">Наименование предприятия, здания, сооружения, стадии проектирования, этапа, вида проектных или изыскательских работ: </t>
  </si>
  <si>
    <t>Сметный расчет составлен по
следующим документам</t>
  </si>
  <si>
    <t>№ п/п</t>
  </si>
  <si>
    <t>Наименование работ и затрат</t>
  </si>
  <si>
    <t>Единица измерения</t>
  </si>
  <si>
    <t>Кол-во</t>
  </si>
  <si>
    <t>Обоснование стоимости</t>
  </si>
  <si>
    <t>Расчет стоимости</t>
  </si>
  <si>
    <t>Полевые работы</t>
  </si>
  <si>
    <t>1 га</t>
  </si>
  <si>
    <t>%</t>
  </si>
  <si>
    <t>Расходы по организации и ликвидации работ на объекте</t>
  </si>
  <si>
    <t>Итого Полевые работы</t>
  </si>
  <si>
    <t>Камеральные работы</t>
  </si>
  <si>
    <t>Итого Камеральные работы</t>
  </si>
  <si>
    <t>№</t>
  </si>
  <si>
    <t>Наименование</t>
  </si>
  <si>
    <t>Коэффициент</t>
  </si>
  <si>
    <t>-</t>
  </si>
  <si>
    <t>Создание (развитие) плановой опорной геодезической сети</t>
  </si>
  <si>
    <t>1 пункт</t>
  </si>
  <si>
    <t>Создание (развитие) высотной опорной геодезической сети</t>
  </si>
  <si>
    <t xml:space="preserve"> </t>
  </si>
  <si>
    <t>Сметный расчет составлен по справочнику базовых цен на инженерные изыскания для строительства «Инженерно-геодезические изыскания», 2004г, (СБЦИИС-2004), утвержденному Постановлением Госстроя России № 213 от 23,12,2003 (регистрационный номер сметного норматива и дата его включения в Реестр: №112 от 15,12,2009),</t>
  </si>
  <si>
    <t>Стоимость работ, руб,</t>
  </si>
  <si>
    <t xml:space="preserve">Инженерно-геодезические изыскания, 2004 г,, ОУ п, 13
</t>
  </si>
  <si>
    <t>Итого по смете "инженерно-геодезические изыскания" (СБЦИЦ 2004 г,) в ценах на 01,01,2001г,</t>
  </si>
  <si>
    <t>Инженерно-геодезические изыскания, 2004 г, ОУ п,9, табл, 5, §2</t>
  </si>
  <si>
    <t>(п1+п2+п3+п4)*19,6%</t>
  </si>
  <si>
    <t>(п1+п2+п3+п4+п5)*6%</t>
  </si>
  <si>
    <t>Расходы по внешнему транспорту Расстояние проезда и перевозки в одном направлении 190 км</t>
  </si>
  <si>
    <t>Расходы по внутреннему транспорту, Расстояние проезда и перевозки в одном направлении до 5 км</t>
  </si>
  <si>
    <t>Инженерно-геодезические изыскания, 2004 г, ОУ п,9, табл, 4, §1</t>
  </si>
  <si>
    <t>Стадия проектирования - Проектная документация. Рабочая документация</t>
  </si>
  <si>
    <t>Наименование организации заказчика: ООО "Сетевое предприятие "Росэнерго"</t>
  </si>
  <si>
    <t>(п1+п2+п3)*8,75%</t>
  </si>
  <si>
    <t>2538*3*0,7</t>
  </si>
  <si>
    <t>С учетом понижающего коэффициента,</t>
  </si>
  <si>
    <t xml:space="preserve">Инженерно-геодезические изыскания, 2004 г, Часть 1 Глава 2 Таблица 9, §5
1) К=1,2 (Табл, 9 прим, 4)
</t>
  </si>
  <si>
    <t>6426*3*0,7</t>
  </si>
  <si>
    <t>1897*3*0,4</t>
  </si>
  <si>
    <t>Инженерно-геодезические изыскания, 2004 г, Часть 1 Глава 1 Таблица 8, п,3
1) K=0,7 (Прим, к табл, 08 п,1) Измерения без закладки центров</t>
  </si>
  <si>
    <t>Инженерно-геодезические изыскания, 2004 г, Часть 1 Глава 1 Таблица 8, п,4
1) K=0,4 (Прим, к табл, 08 п,1) Измерения без закладки центров</t>
  </si>
  <si>
    <t>Инженерно-геодезические изыскания, 2004 г, Часть 1 Глава 1 Таблица 8, п,3
1) K=0,7 (Прим, к табл, 09 п,1) Измерения без закладки центров</t>
  </si>
  <si>
    <t>Инженерно-геодезические изыскания, 2004 г, Часть 1 Глава 1 Таблица 8, п,4) 
1) K=0,4 (Прим, к табл, 09 п,1) Измерения без закладки центров</t>
  </si>
  <si>
    <t>428*3*0,4</t>
  </si>
  <si>
    <t>Инженерно-геодезические изыскания, 2004 г, Часть 1 Глава 2 Таблица 9, §6
1) К=1,1 (ОУ, г, составление плана в цвете)
2) К=1,75 (ОУ, п, 15е)
3) К=1,2 (Табл, 9 прим, 4)</t>
  </si>
  <si>
    <t>НДС, %</t>
  </si>
  <si>
    <t>ИТОГО с НДС</t>
  </si>
  <si>
    <t>"Утверждаю"</t>
  </si>
  <si>
    <t>ЗАКАЗЧИК: Генеральный директор</t>
  </si>
  <si>
    <t>ООО «Сетевое предприятие «Росэнерго»</t>
  </si>
  <si>
    <t>(К.В. Грачев)</t>
  </si>
  <si>
    <t xml:space="preserve">Основание: Договор № </t>
  </si>
  <si>
    <t>3284*1,2*5,34</t>
  </si>
  <si>
    <t xml:space="preserve">Индекс на II квартал 2022 года на проектные работы к уровню цен 01.01.2001  (Письмо Минстроя России
№ 19281-ИФ/09 от 29.04.2022)
</t>
  </si>
  <si>
    <t>1067*1,1*1,75*1,2*5,34</t>
  </si>
  <si>
    <t>Создание инженерно-топографических планов на незастроенной территории в масштабе 1:500 с высотой сечения рельефа 0,5м, Категория сложности II</t>
  </si>
  <si>
    <t>Создание инженерно-топографических планов незастроенной территории в масштабе 1:500 с высотой сечения рельефа 0,5м, Категория сложности II</t>
  </si>
  <si>
    <t xml:space="preserve">Наименование проектной (изыскательской организации): </t>
  </si>
  <si>
    <t>СМЕТА №12-1</t>
  </si>
  <si>
    <t>Реконструкция КВЛ-6кВ, ф.57-12 от оп.15 до оп.48 (ориентировочный объем работ: протяженность ВЛ-6 кВ - 2,5 км проводом СИП-3 1х95мм2, протяженность КЛ-6 кВ - 0,13 км).  Инженерно-геодезический изыскания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</si>
</sst>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000000"/>
    <numFmt numFmtId="166" formatCode="0.0"/>
    <numFmt numFmtId="167" formatCode="[$-F419]yyyy\,\ mmmm;@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3">
    <xf numFmtId="0" fontId="0" fillId="0" borderId="0"/>
    <xf numFmtId="0" fontId="2" fillId="0" borderId="0"/>
    <xf numFmtId="0" fontId="5" fillId="0" borderId="0"/>
    <xf numFmtId="0" fontId="5" fillId="0" borderId="0"/>
    <xf numFmtId="0" fontId="1" fillId="0" borderId="0"/>
    <xf numFmtId="0" fontId="11" fillId="0" borderId="0">
      <alignment horizontal="left" vertical="top"/>
    </xf>
    <xf numFmtId="0" fontId="13" fillId="0" borderId="0">
      <alignment horizontal="left" vertical="top"/>
    </xf>
    <xf numFmtId="0" fontId="13" fillId="0" borderId="2">
      <alignment horizontal="center" vertical="center"/>
    </xf>
    <xf numFmtId="0" fontId="13" fillId="0" borderId="3">
      <alignment horizontal="center" vertical="center"/>
    </xf>
    <xf numFmtId="0" fontId="11" fillId="0" borderId="2">
      <alignment horizontal="center" vertical="center"/>
    </xf>
    <xf numFmtId="0" fontId="13" fillId="0" borderId="6">
      <alignment horizontal="left" vertical="top"/>
    </xf>
    <xf numFmtId="0" fontId="13" fillId="0" borderId="2">
      <alignment horizontal="left" vertical="center"/>
    </xf>
    <xf numFmtId="0" fontId="13" fillId="0" borderId="2">
      <alignment horizontal="right" vertical="center"/>
    </xf>
    <xf numFmtId="0" fontId="14" fillId="0" borderId="0"/>
    <xf numFmtId="0" fontId="15" fillId="0" borderId="0"/>
    <xf numFmtId="0" fontId="15" fillId="0" borderId="0"/>
    <xf numFmtId="0" fontId="18" fillId="0" borderId="0">
      <alignment horizontal="left" vertical="top"/>
    </xf>
    <xf numFmtId="0" fontId="14" fillId="0" borderId="0"/>
    <xf numFmtId="0" fontId="19" fillId="3" borderId="0">
      <alignment horizontal="center" vertical="center"/>
    </xf>
    <xf numFmtId="0" fontId="15" fillId="0" borderId="0"/>
    <xf numFmtId="167" fontId="5" fillId="0" borderId="0"/>
    <xf numFmtId="0" fontId="8" fillId="0" borderId="0"/>
    <xf numFmtId="0" fontId="5" fillId="0" borderId="0"/>
  </cellStyleXfs>
  <cellXfs count="121">
    <xf numFmtId="0" fontId="0" fillId="0" borderId="0" xfId="0"/>
    <xf numFmtId="0" fontId="5" fillId="0" borderId="0" xfId="2"/>
    <xf numFmtId="0" fontId="4" fillId="0" borderId="0" xfId="3" applyNumberFormat="1" applyFont="1" applyAlignment="1">
      <alignment wrapText="1"/>
    </xf>
    <xf numFmtId="164" fontId="4" fillId="0" borderId="0" xfId="3" applyNumberFormat="1" applyFont="1" applyAlignment="1">
      <alignment wrapText="1"/>
    </xf>
    <xf numFmtId="0" fontId="4" fillId="0" borderId="0" xfId="1" applyFont="1" applyAlignment="1">
      <alignment horizontal="right" vertical="center"/>
    </xf>
    <xf numFmtId="0" fontId="6" fillId="0" borderId="0" xfId="4" applyFont="1"/>
    <xf numFmtId="0" fontId="3" fillId="0" borderId="0" xfId="2" applyFont="1" applyFill="1" applyAlignment="1">
      <alignment vertical="center"/>
    </xf>
    <xf numFmtId="0" fontId="7" fillId="0" borderId="0" xfId="2" applyFont="1" applyFill="1" applyAlignment="1">
      <alignment vertical="center"/>
    </xf>
    <xf numFmtId="0" fontId="4" fillId="0" borderId="0" xfId="2" applyFont="1"/>
    <xf numFmtId="0" fontId="3" fillId="0" borderId="0" xfId="2" applyFont="1" applyFill="1" applyAlignment="1">
      <alignment vertical="center" wrapText="1"/>
    </xf>
    <xf numFmtId="0" fontId="3" fillId="0" borderId="0" xfId="2" applyFont="1" applyFill="1" applyAlignment="1">
      <alignment horizontal="left" vertical="center" wrapText="1"/>
    </xf>
    <xf numFmtId="0" fontId="4" fillId="0" borderId="0" xfId="2" applyNumberFormat="1" applyFont="1" applyBorder="1" applyAlignment="1">
      <alignment vertical="top" wrapText="1"/>
    </xf>
    <xf numFmtId="0" fontId="3" fillId="0" borderId="0" xfId="4" applyNumberFormat="1" applyFont="1" applyAlignment="1">
      <alignment vertical="center" wrapText="1"/>
    </xf>
    <xf numFmtId="0" fontId="4" fillId="0" borderId="0" xfId="2" applyNumberFormat="1" applyFont="1" applyAlignment="1">
      <alignment wrapText="1"/>
    </xf>
    <xf numFmtId="0" fontId="3" fillId="0" borderId="0" xfId="4" applyNumberFormat="1" applyFont="1" applyBorder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3" fillId="0" borderId="0" xfId="1" applyFont="1" applyAlignment="1">
      <alignment vertical="center"/>
    </xf>
    <xf numFmtId="0" fontId="6" fillId="0" borderId="0" xfId="2" applyFont="1"/>
    <xf numFmtId="0" fontId="12" fillId="0" borderId="1" xfId="5" quotePrefix="1" applyFont="1" applyBorder="1" applyAlignment="1">
      <alignment vertical="top" wrapText="1"/>
    </xf>
    <xf numFmtId="0" fontId="1" fillId="0" borderId="0" xfId="4"/>
    <xf numFmtId="0" fontId="6" fillId="0" borderId="2" xfId="7" quotePrefix="1" applyFont="1" applyAlignment="1">
      <alignment horizontal="center" vertical="center" wrapText="1"/>
    </xf>
    <xf numFmtId="0" fontId="6" fillId="0" borderId="3" xfId="8" quotePrefix="1" applyFont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top" wrapText="1"/>
    </xf>
    <xf numFmtId="0" fontId="6" fillId="2" borderId="2" xfId="2" applyFont="1" applyFill="1" applyBorder="1" applyAlignment="1">
      <alignment horizontal="center" vertical="center" wrapText="1"/>
    </xf>
    <xf numFmtId="1" fontId="6" fillId="0" borderId="2" xfId="2" applyNumberFormat="1" applyFont="1" applyBorder="1" applyAlignment="1">
      <alignment horizontal="center" vertical="center" wrapText="1"/>
    </xf>
    <xf numFmtId="1" fontId="6" fillId="0" borderId="2" xfId="2" applyNumberFormat="1" applyFont="1" applyFill="1" applyBorder="1" applyAlignment="1">
      <alignment horizontal="center" vertical="center" wrapText="1"/>
    </xf>
    <xf numFmtId="1" fontId="12" fillId="0" borderId="2" xfId="2" applyNumberFormat="1" applyFont="1" applyBorder="1" applyAlignment="1">
      <alignment horizontal="center" vertical="center" wrapText="1"/>
    </xf>
    <xf numFmtId="1" fontId="6" fillId="0" borderId="2" xfId="2" applyNumberFormat="1" applyFont="1" applyBorder="1" applyAlignment="1">
      <alignment horizontal="left" vertical="top" wrapText="1"/>
    </xf>
    <xf numFmtId="1" fontId="6" fillId="0" borderId="2" xfId="2" applyNumberFormat="1" applyFont="1" applyFill="1" applyBorder="1" applyAlignment="1">
      <alignment horizontal="left" vertical="top" wrapText="1"/>
    </xf>
    <xf numFmtId="0" fontId="6" fillId="0" borderId="0" xfId="4" applyFont="1" applyFill="1"/>
    <xf numFmtId="2" fontId="6" fillId="0" borderId="0" xfId="4" applyNumberFormat="1" applyFont="1"/>
    <xf numFmtId="1" fontId="6" fillId="0" borderId="2" xfId="2" quotePrefix="1" applyNumberFormat="1" applyFont="1" applyBorder="1" applyAlignment="1">
      <alignment horizontal="left" vertical="top" wrapText="1"/>
    </xf>
    <xf numFmtId="3" fontId="6" fillId="0" borderId="2" xfId="2" applyNumberFormat="1" applyFont="1" applyBorder="1" applyAlignment="1">
      <alignment horizontal="center" vertical="center" wrapText="1"/>
    </xf>
    <xf numFmtId="0" fontId="6" fillId="0" borderId="2" xfId="2" quotePrefix="1" applyFont="1" applyBorder="1" applyAlignment="1">
      <alignment horizontal="left" vertical="top" wrapText="1"/>
    </xf>
    <xf numFmtId="2" fontId="6" fillId="0" borderId="2" xfId="2" applyNumberFormat="1" applyFont="1" applyBorder="1" applyAlignment="1">
      <alignment horizontal="center" vertical="center" wrapText="1"/>
    </xf>
    <xf numFmtId="0" fontId="6" fillId="0" borderId="2" xfId="11" quotePrefix="1" applyFont="1" applyBorder="1" applyAlignment="1">
      <alignment horizontal="left" vertical="center" wrapText="1"/>
    </xf>
    <xf numFmtId="0" fontId="6" fillId="0" borderId="2" xfId="11" quotePrefix="1" applyFont="1" applyBorder="1" applyAlignment="1">
      <alignment horizontal="center" vertical="center" wrapText="1"/>
    </xf>
    <xf numFmtId="164" fontId="6" fillId="0" borderId="2" xfId="12" applyNumberFormat="1" applyFont="1" applyBorder="1" applyAlignment="1">
      <alignment horizontal="center" vertical="center" wrapText="1"/>
    </xf>
    <xf numFmtId="0" fontId="12" fillId="0" borderId="2" xfId="7" quotePrefix="1" applyFont="1" applyBorder="1" applyAlignment="1">
      <alignment horizontal="center" vertical="center" wrapText="1"/>
    </xf>
    <xf numFmtId="2" fontId="12" fillId="0" borderId="2" xfId="2" applyNumberFormat="1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165" fontId="15" fillId="0" borderId="0" xfId="14" applyNumberFormat="1" applyFont="1" applyFill="1" applyAlignment="1">
      <alignment horizontal="center" vertical="center"/>
    </xf>
    <xf numFmtId="0" fontId="4" fillId="0" borderId="0" xfId="2" applyNumberFormat="1" applyFont="1" applyBorder="1"/>
    <xf numFmtId="166" fontId="6" fillId="0" borderId="0" xfId="4" applyNumberFormat="1" applyFont="1"/>
    <xf numFmtId="0" fontId="16" fillId="0" borderId="0" xfId="4" applyFont="1"/>
    <xf numFmtId="0" fontId="17" fillId="0" borderId="0" xfId="4" applyFont="1" applyBorder="1" applyAlignment="1"/>
    <xf numFmtId="0" fontId="6" fillId="0" borderId="2" xfId="2" applyFont="1" applyBorder="1" applyAlignment="1">
      <alignment horizontal="center" vertical="center" wrapText="1"/>
    </xf>
    <xf numFmtId="0" fontId="12" fillId="0" borderId="2" xfId="7" quotePrefix="1" applyFont="1" applyBorder="1" applyAlignment="1">
      <alignment horizontal="center" vertical="center" wrapText="1"/>
    </xf>
    <xf numFmtId="166" fontId="6" fillId="0" borderId="2" xfId="2" applyNumberFormat="1" applyFont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4" fontId="20" fillId="0" borderId="0" xfId="22" applyNumberFormat="1" applyFont="1" applyAlignment="1">
      <alignment horizontal="center" vertical="top" wrapText="1"/>
    </xf>
    <xf numFmtId="49" fontId="21" fillId="0" borderId="0" xfId="22" applyNumberFormat="1" applyFont="1" applyAlignment="1">
      <alignment horizontal="center" vertical="top" wrapText="1"/>
    </xf>
    <xf numFmtId="4" fontId="21" fillId="0" borderId="0" xfId="22" applyNumberFormat="1" applyFont="1" applyAlignment="1">
      <alignment horizontal="left" vertical="top" wrapText="1"/>
    </xf>
    <xf numFmtId="4" fontId="2" fillId="0" borderId="0" xfId="22" applyNumberFormat="1" applyFont="1" applyAlignment="1">
      <alignment wrapText="1"/>
    </xf>
    <xf numFmtId="4" fontId="2" fillId="0" borderId="0" xfId="22" applyNumberFormat="1" applyFont="1" applyAlignment="1">
      <alignment horizontal="center" vertical="center" wrapText="1"/>
    </xf>
    <xf numFmtId="4" fontId="22" fillId="0" borderId="0" xfId="22" applyNumberFormat="1" applyFont="1" applyAlignment="1">
      <alignment horizontal="right" vertical="top" wrapText="1"/>
    </xf>
    <xf numFmtId="4" fontId="9" fillId="0" borderId="0" xfId="22" applyNumberFormat="1" applyFont="1" applyAlignment="1">
      <alignment vertical="top" wrapText="1"/>
    </xf>
    <xf numFmtId="4" fontId="20" fillId="0" borderId="0" xfId="22" applyNumberFormat="1" applyFont="1" applyAlignment="1">
      <alignment vertical="top" wrapText="1"/>
    </xf>
    <xf numFmtId="0" fontId="6" fillId="0" borderId="2" xfId="4" applyFont="1" applyBorder="1" applyAlignment="1">
      <alignment horizontal="center" vertical="center" wrapText="1"/>
    </xf>
    <xf numFmtId="2" fontId="6" fillId="2" borderId="2" xfId="2" applyNumberFormat="1" applyFont="1" applyFill="1" applyBorder="1" applyAlignment="1">
      <alignment horizontal="center" vertical="center" wrapText="1"/>
    </xf>
    <xf numFmtId="2" fontId="6" fillId="0" borderId="2" xfId="2" applyNumberFormat="1" applyFont="1" applyFill="1" applyBorder="1" applyAlignment="1">
      <alignment horizontal="center" vertical="center" wrapText="1"/>
    </xf>
    <xf numFmtId="4" fontId="3" fillId="0" borderId="2" xfId="2" applyNumberFormat="1" applyFont="1" applyBorder="1" applyAlignment="1">
      <alignment horizontal="center" vertical="center" wrapText="1"/>
    </xf>
    <xf numFmtId="2" fontId="3" fillId="0" borderId="7" xfId="13" applyNumberFormat="1" applyFont="1" applyBorder="1" applyAlignment="1">
      <alignment horizontal="center" wrapText="1"/>
    </xf>
    <xf numFmtId="0" fontId="4" fillId="0" borderId="0" xfId="0" applyFont="1" applyFill="1" applyAlignment="1"/>
    <xf numFmtId="0" fontId="7" fillId="0" borderId="0" xfId="2" applyFont="1" applyFill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3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6" fillId="0" borderId="3" xfId="7" quotePrefix="1" applyFont="1" applyBorder="1" applyAlignment="1">
      <alignment horizontal="center" vertical="center" wrapText="1"/>
    </xf>
    <xf numFmtId="0" fontId="6" fillId="0" borderId="4" xfId="2" applyFont="1" applyBorder="1" applyAlignment="1">
      <alignment wrapText="1"/>
    </xf>
    <xf numFmtId="0" fontId="6" fillId="0" borderId="5" xfId="2" applyFont="1" applyBorder="1" applyAlignment="1">
      <alignment wrapText="1"/>
    </xf>
    <xf numFmtId="0" fontId="12" fillId="0" borderId="3" xfId="9" quotePrefix="1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2" xfId="10" quotePrefix="1" applyFont="1" applyBorder="1" applyAlignment="1">
      <alignment horizontal="left" vertical="top" wrapText="1"/>
    </xf>
    <xf numFmtId="0" fontId="6" fillId="0" borderId="2" xfId="2" applyFont="1" applyBorder="1" applyAlignment="1">
      <alignment horizontal="center" vertical="center" wrapText="1"/>
    </xf>
    <xf numFmtId="0" fontId="9" fillId="0" borderId="0" xfId="2" applyFont="1" applyFill="1" applyAlignment="1">
      <alignment horizontal="left" vertical="center" wrapText="1"/>
    </xf>
    <xf numFmtId="0" fontId="7" fillId="0" borderId="0" xfId="2" applyFont="1" applyFill="1" applyAlignment="1">
      <alignment horizontal="left" vertical="center" wrapText="1"/>
    </xf>
    <xf numFmtId="0" fontId="10" fillId="0" borderId="0" xfId="2" applyNumberFormat="1" applyFont="1" applyBorder="1" applyAlignment="1">
      <alignment horizontal="left" vertical="center" wrapText="1"/>
    </xf>
    <xf numFmtId="0" fontId="12" fillId="0" borderId="1" xfId="2" quotePrefix="1" applyFont="1" applyBorder="1" applyAlignment="1">
      <alignment horizontal="left" vertical="top" wrapText="1"/>
    </xf>
    <xf numFmtId="0" fontId="6" fillId="0" borderId="1" xfId="2" quotePrefix="1" applyFont="1" applyBorder="1" applyAlignment="1">
      <alignment horizontal="left" vertical="top" wrapText="1"/>
    </xf>
    <xf numFmtId="0" fontId="6" fillId="0" borderId="1" xfId="6" quotePrefix="1" applyFont="1" applyBorder="1" applyAlignment="1">
      <alignment horizontal="left" vertical="top" wrapText="1"/>
    </xf>
    <xf numFmtId="0" fontId="6" fillId="0" borderId="1" xfId="2" applyFont="1" applyBorder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6" fillId="0" borderId="2" xfId="2" quotePrefix="1" applyFont="1" applyBorder="1" applyAlignment="1">
      <alignment horizontal="center" vertical="center" wrapText="1"/>
    </xf>
    <xf numFmtId="1" fontId="6" fillId="0" borderId="2" xfId="2" applyNumberFormat="1" applyFont="1" applyBorder="1" applyAlignment="1">
      <alignment horizontal="center" vertical="center" wrapText="1"/>
    </xf>
    <xf numFmtId="1" fontId="6" fillId="0" borderId="2" xfId="10" quotePrefix="1" applyNumberFormat="1" applyFont="1" applyBorder="1" applyAlignment="1">
      <alignment horizontal="left" vertical="top" wrapText="1"/>
    </xf>
    <xf numFmtId="1" fontId="12" fillId="0" borderId="2" xfId="2" applyNumberFormat="1" applyFont="1" applyBorder="1" applyAlignment="1">
      <alignment horizontal="left" vertical="top" wrapText="1"/>
    </xf>
    <xf numFmtId="1" fontId="12" fillId="0" borderId="3" xfId="9" quotePrefix="1" applyNumberFormat="1" applyFont="1" applyBorder="1" applyAlignment="1">
      <alignment horizontal="center" vertical="center" wrapText="1"/>
    </xf>
    <xf numFmtId="1" fontId="6" fillId="0" borderId="5" xfId="2" applyNumberFormat="1" applyFont="1" applyBorder="1" applyAlignment="1">
      <alignment wrapText="1"/>
    </xf>
    <xf numFmtId="1" fontId="6" fillId="0" borderId="4" xfId="2" applyNumberFormat="1" applyFont="1" applyBorder="1" applyAlignment="1">
      <alignment wrapText="1"/>
    </xf>
    <xf numFmtId="1" fontId="6" fillId="0" borderId="2" xfId="2" applyNumberFormat="1" applyFont="1" applyFill="1" applyBorder="1" applyAlignment="1">
      <alignment horizontal="center" vertical="center" wrapText="1"/>
    </xf>
    <xf numFmtId="1" fontId="6" fillId="0" borderId="2" xfId="10" quotePrefix="1" applyNumberFormat="1" applyFont="1" applyFill="1" applyBorder="1" applyAlignment="1">
      <alignment horizontal="left" vertical="top" wrapText="1"/>
    </xf>
    <xf numFmtId="0" fontId="6" fillId="0" borderId="2" xfId="11" quotePrefix="1" applyFont="1" applyBorder="1" applyAlignment="1">
      <alignment horizontal="center" vertical="center" wrapText="1"/>
    </xf>
    <xf numFmtId="0" fontId="6" fillId="0" borderId="2" xfId="11" quotePrefix="1" applyFont="1" applyBorder="1" applyAlignment="1">
      <alignment horizontal="left" vertical="top" wrapText="1"/>
    </xf>
    <xf numFmtId="0" fontId="12" fillId="0" borderId="2" xfId="2" applyFont="1" applyBorder="1" applyAlignment="1">
      <alignment horizontal="left" vertical="top" wrapText="1"/>
    </xf>
    <xf numFmtId="0" fontId="6" fillId="2" borderId="3" xfId="2" applyFont="1" applyFill="1" applyBorder="1" applyAlignment="1">
      <alignment horizontal="left" vertical="top" wrapText="1"/>
    </xf>
    <xf numFmtId="0" fontId="6" fillId="2" borderId="5" xfId="2" applyFont="1" applyFill="1" applyBorder="1" applyAlignment="1">
      <alignment horizontal="left" vertical="top" wrapText="1"/>
    </xf>
    <xf numFmtId="0" fontId="6" fillId="2" borderId="4" xfId="2" applyFont="1" applyFill="1" applyBorder="1" applyAlignment="1">
      <alignment horizontal="left" vertical="top" wrapText="1"/>
    </xf>
    <xf numFmtId="0" fontId="6" fillId="0" borderId="3" xfId="10" quotePrefix="1" applyFont="1" applyBorder="1" applyAlignment="1">
      <alignment horizontal="left" vertical="top" wrapText="1"/>
    </xf>
    <xf numFmtId="0" fontId="6" fillId="0" borderId="5" xfId="10" quotePrefix="1" applyFont="1" applyBorder="1" applyAlignment="1">
      <alignment horizontal="left" vertical="top" wrapText="1"/>
    </xf>
    <xf numFmtId="0" fontId="6" fillId="0" borderId="4" xfId="10" quotePrefix="1" applyFont="1" applyBorder="1" applyAlignment="1">
      <alignment horizontal="left" vertical="top" wrapText="1"/>
    </xf>
    <xf numFmtId="0" fontId="6" fillId="0" borderId="2" xfId="4" applyFont="1" applyBorder="1" applyAlignment="1">
      <alignment horizontal="left" vertical="center" wrapText="1"/>
    </xf>
    <xf numFmtId="0" fontId="6" fillId="0" borderId="2" xfId="4" applyFont="1" applyBorder="1" applyAlignment="1">
      <alignment horizontal="center" vertical="center" wrapText="1"/>
    </xf>
    <xf numFmtId="4" fontId="9" fillId="0" borderId="0" xfId="22" applyNumberFormat="1" applyFont="1" applyAlignment="1">
      <alignment horizontal="center" vertical="top" wrapText="1"/>
    </xf>
    <xf numFmtId="0" fontId="6" fillId="0" borderId="3" xfId="2" quotePrefix="1" applyFont="1" applyBorder="1" applyAlignment="1">
      <alignment horizontal="center" vertical="center" wrapText="1"/>
    </xf>
    <xf numFmtId="0" fontId="6" fillId="0" borderId="4" xfId="2" quotePrefix="1" applyFont="1" applyBorder="1" applyAlignment="1">
      <alignment horizontal="center" vertical="center" wrapText="1"/>
    </xf>
    <xf numFmtId="0" fontId="12" fillId="0" borderId="2" xfId="7" quotePrefix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left" vertical="top" wrapText="1"/>
    </xf>
    <xf numFmtId="0" fontId="6" fillId="0" borderId="5" xfId="2" applyFont="1" applyBorder="1" applyAlignment="1">
      <alignment horizontal="left" vertical="top" wrapText="1"/>
    </xf>
    <xf numFmtId="0" fontId="6" fillId="0" borderId="4" xfId="2" applyFont="1" applyBorder="1" applyAlignment="1">
      <alignment horizontal="left" vertical="top" wrapText="1"/>
    </xf>
    <xf numFmtId="0" fontId="6" fillId="0" borderId="2" xfId="2" applyFont="1" applyBorder="1" applyAlignment="1">
      <alignment horizontal="left" vertical="center" wrapText="1"/>
    </xf>
  </cellXfs>
  <cellStyles count="23">
    <cellStyle name="S10 7" xfId="11"/>
    <cellStyle name="S11 7" xfId="12"/>
    <cellStyle name="S15 7" xfId="9"/>
    <cellStyle name="S16 6" xfId="10"/>
    <cellStyle name="S17 12" xfId="8"/>
    <cellStyle name="S3 6" xfId="6"/>
    <cellStyle name="S5 2 4" xfId="16"/>
    <cellStyle name="S6 2 2" xfId="18"/>
    <cellStyle name="S6 6" xfId="5"/>
    <cellStyle name="S7 5" xfId="7"/>
    <cellStyle name="Обычный" xfId="0" builtinId="0"/>
    <cellStyle name="Обычный 10 3" xfId="13"/>
    <cellStyle name="Обычный 11 2 2 2" xfId="4"/>
    <cellStyle name="Обычный 12 2" xfId="22"/>
    <cellStyle name="Обычный 2 10 2" xfId="15"/>
    <cellStyle name="Обычный 2 2 2 3" xfId="2"/>
    <cellStyle name="Обычный 2 4 4 5" xfId="17"/>
    <cellStyle name="Обычный 3 4 6" xfId="1"/>
    <cellStyle name="Обычный 4 2" xfId="19"/>
    <cellStyle name="Обычный 4 3" xfId="21"/>
    <cellStyle name="Обычный 57" xfId="14"/>
    <cellStyle name="Обычный 8 2" xfId="3"/>
    <cellStyle name="Обычный 9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galkina\Desktop\&#1057;&#1044;&#1054;\&#1057;&#1084;&#1077;&#1090;&#1099;%20&#1085;&#1072;%20&#1055;&#1048;&#1056;%20&#1050;&#1057;-2,&#1050;&#1057;-3,&#1050;&#1057;-5%20&#1051;&#1077;&#1085;&#1101;&#1085;&#1077;&#1088;&#1075;&#1086;\&#1057;&#1086;&#1075;&#1083;&#1072;&#1089;&#1086;&#1074;&#1072;&#1085;&#1080;&#1103;%20&#1087;&#1088;&#1086;&#1077;&#1082;&#1090;&#1072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tmp\Temporary%20Internet%20Files\Content.Outlook\I72ZG5PP\&#1041;&#1044;&#1056;%20&#1057;&#1057;%201%20&#1082;&#1074;%202008%2014%2007%20200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 t="str">
            <v/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 t="str">
            <v/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 t="str">
            <v/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 t="str">
            <v/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 t="str">
            <v/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 t="str">
            <v/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 t="str">
            <v/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 t="str">
            <v/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 t="str">
            <v/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 t="str">
            <v/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Lucent"/>
      <sheetName val="ПД-2.2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#ССЫЛКА"/>
      <sheetName val="База"/>
      <sheetName val="ИД ПНР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Технический лист"/>
      <sheetName val="анализ 2003_2004исполнение МТО"/>
      <sheetName val="Main list"/>
      <sheetName val="Приложение 2"/>
      <sheetName val="Имя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/>
      <sheetData sheetId="242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Lucent"/>
      <sheetName val="BACT"/>
      <sheetName val="АСУ-линия-1"/>
      <sheetName val="ТЗ АСУ-1"/>
      <sheetName val="2-stage"/>
      <sheetName val="лч и кам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Норм"/>
      <sheetName val="ИД СМР"/>
      <sheetName val="ФОТ для смет"/>
      <sheetName val="ЛС_РЕС"/>
      <sheetName val="Общ"/>
      <sheetName val="_x0000__x0000_"/>
      <sheetName val="таблица_руко_x0019__x0015_ _x0003__x000c__x0011__x0011_"/>
      <sheetName val="КБК ДП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tabSelected="1" zoomScale="85" zoomScaleNormal="85" zoomScaleSheetLayoutView="100" workbookViewId="0">
      <selection activeCell="U15" sqref="U15"/>
    </sheetView>
  </sheetViews>
  <sheetFormatPr defaultColWidth="9.125" defaultRowHeight="12.75"/>
  <cols>
    <col min="1" max="1" width="5.75" style="1" customWidth="1"/>
    <col min="2" max="2" width="34" style="1" customWidth="1"/>
    <col min="3" max="4" width="6.375" style="1" customWidth="1"/>
    <col min="5" max="5" width="8" style="1" customWidth="1"/>
    <col min="6" max="8" width="9.125" style="1"/>
    <col min="9" max="9" width="10.75" style="1" bestFit="1" customWidth="1"/>
    <col min="10" max="11" width="9.125" style="1"/>
    <col min="12" max="12" width="14" style="1" customWidth="1"/>
    <col min="13" max="13" width="20.625" style="1" customWidth="1"/>
    <col min="14" max="16384" width="9.125" style="1"/>
  </cols>
  <sheetData>
    <row r="1" spans="1:16" ht="15.75">
      <c r="A1" s="67" t="s">
        <v>50</v>
      </c>
      <c r="B1" s="67"/>
      <c r="C1" s="2"/>
      <c r="D1" s="2"/>
      <c r="E1" s="3"/>
      <c r="F1" s="4"/>
      <c r="G1" s="4"/>
      <c r="H1" s="4"/>
      <c r="I1" s="67"/>
      <c r="J1" s="67"/>
      <c r="K1" s="67"/>
      <c r="L1" s="67"/>
    </row>
    <row r="2" spans="1:16" ht="15.75" customHeight="1">
      <c r="A2" s="68" t="s">
        <v>51</v>
      </c>
      <c r="B2" s="68"/>
      <c r="C2" s="2"/>
      <c r="D2" s="2"/>
      <c r="E2" s="3"/>
      <c r="F2" s="4"/>
      <c r="G2" s="4"/>
      <c r="H2" s="68"/>
      <c r="I2" s="68"/>
      <c r="J2" s="68"/>
      <c r="K2" s="68"/>
      <c r="L2" s="68"/>
    </row>
    <row r="3" spans="1:16" ht="15.75">
      <c r="A3" s="69" t="s">
        <v>52</v>
      </c>
      <c r="B3" s="69"/>
      <c r="C3" s="2"/>
      <c r="D3" s="2"/>
      <c r="E3" s="3"/>
      <c r="F3" s="4"/>
      <c r="G3" s="4"/>
      <c r="H3" s="4"/>
      <c r="I3" s="69"/>
      <c r="J3" s="69"/>
      <c r="K3" s="69"/>
      <c r="L3" s="69"/>
    </row>
    <row r="4" spans="1:16" ht="15.75">
      <c r="A4" s="64"/>
      <c r="B4" s="64"/>
      <c r="C4" s="2"/>
      <c r="D4" s="2"/>
      <c r="E4" s="3"/>
      <c r="F4" s="4"/>
      <c r="G4" s="4"/>
      <c r="H4" s="4"/>
      <c r="I4" s="70"/>
      <c r="J4" s="70"/>
      <c r="K4" s="70"/>
      <c r="L4" s="70"/>
    </row>
    <row r="5" spans="1:16" ht="15.75">
      <c r="A5" s="71"/>
      <c r="B5" s="71"/>
      <c r="C5" s="2"/>
      <c r="D5" s="2"/>
      <c r="E5" s="3"/>
      <c r="F5" s="4"/>
      <c r="G5" s="4"/>
      <c r="H5" s="4"/>
      <c r="I5" s="71"/>
      <c r="J5" s="71"/>
      <c r="K5" s="71"/>
      <c r="L5" s="71"/>
    </row>
    <row r="6" spans="1:16" ht="15.75">
      <c r="A6" s="72" t="s">
        <v>53</v>
      </c>
      <c r="B6" s="72"/>
      <c r="C6" s="2"/>
      <c r="D6" s="2"/>
      <c r="E6" s="3"/>
      <c r="F6" s="4"/>
      <c r="G6" s="4"/>
      <c r="H6" s="4"/>
      <c r="I6" s="72"/>
      <c r="J6" s="72"/>
      <c r="K6" s="72"/>
      <c r="L6" s="72"/>
    </row>
    <row r="7" spans="1:16" ht="15.75">
      <c r="A7" s="5"/>
      <c r="B7" s="65" t="s">
        <v>61</v>
      </c>
      <c r="C7" s="65"/>
      <c r="D7" s="65"/>
      <c r="E7" s="65"/>
      <c r="F7" s="65"/>
      <c r="G7" s="65"/>
      <c r="H7" s="65"/>
      <c r="I7" s="65"/>
      <c r="J7" s="65"/>
      <c r="K7" s="65"/>
      <c r="L7" s="65"/>
      <c r="M7" s="7"/>
      <c r="N7" s="6"/>
      <c r="O7" s="6"/>
      <c r="P7" s="6"/>
    </row>
    <row r="8" spans="1:16" ht="15.75" customHeight="1">
      <c r="A8" s="6"/>
      <c r="B8" s="65" t="s">
        <v>0</v>
      </c>
      <c r="C8" s="65"/>
      <c r="D8" s="65"/>
      <c r="E8" s="65"/>
      <c r="F8" s="65"/>
      <c r="G8" s="65"/>
      <c r="H8" s="65"/>
      <c r="I8" s="65"/>
      <c r="J8" s="65"/>
      <c r="K8" s="65"/>
      <c r="L8" s="65"/>
      <c r="M8" s="7"/>
      <c r="N8" s="6"/>
      <c r="O8" s="6"/>
      <c r="P8" s="6"/>
    </row>
    <row r="9" spans="1:16" ht="15.75" customHeight="1">
      <c r="A9" s="8"/>
      <c r="B9" s="81" t="s">
        <v>1</v>
      </c>
      <c r="C9" s="82"/>
      <c r="D9" s="82"/>
      <c r="E9" s="82"/>
      <c r="F9" s="82"/>
      <c r="G9" s="82"/>
      <c r="H9" s="82"/>
      <c r="I9" s="82"/>
      <c r="J9" s="82"/>
      <c r="K9" s="82"/>
      <c r="L9" s="82"/>
      <c r="M9" s="9"/>
      <c r="N9" s="9"/>
      <c r="O9" s="9"/>
      <c r="P9" s="9"/>
    </row>
    <row r="10" spans="1:16" ht="15.75" hidden="1">
      <c r="A10" s="8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9"/>
      <c r="N10" s="9"/>
      <c r="O10" s="9"/>
      <c r="P10" s="9"/>
    </row>
    <row r="11" spans="1:16" ht="15.75">
      <c r="A11" s="8"/>
      <c r="B11" s="88" t="s">
        <v>62</v>
      </c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10"/>
      <c r="N11" s="10"/>
      <c r="O11" s="10"/>
      <c r="P11" s="10"/>
    </row>
    <row r="12" spans="1:16" ht="26.25" customHeight="1">
      <c r="A12" s="11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12"/>
      <c r="N12" s="12"/>
      <c r="O12" s="12"/>
      <c r="P12" s="12"/>
    </row>
    <row r="13" spans="1:16" ht="15.75" customHeight="1">
      <c r="A13" s="13"/>
      <c r="B13" s="83" t="s">
        <v>34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14"/>
      <c r="N13" s="14"/>
      <c r="O13" s="14"/>
      <c r="P13" s="14"/>
    </row>
    <row r="14" spans="1:16" ht="15.75">
      <c r="A14" s="15"/>
      <c r="B14" s="66" t="s">
        <v>60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16"/>
      <c r="N14" s="16"/>
      <c r="O14" s="16"/>
      <c r="P14" s="16"/>
    </row>
    <row r="15" spans="1:16" ht="15.75">
      <c r="A15" s="15"/>
      <c r="B15" s="66" t="s">
        <v>35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16"/>
      <c r="N15" s="16"/>
      <c r="O15" s="16"/>
      <c r="P15" s="16"/>
    </row>
    <row r="16" spans="1:16">
      <c r="A16" s="17"/>
      <c r="B16" s="66" t="s">
        <v>54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</row>
    <row r="17" spans="1:16" ht="53.25" customHeight="1">
      <c r="A17" s="18"/>
      <c r="B17" s="84" t="s">
        <v>2</v>
      </c>
      <c r="C17" s="85"/>
      <c r="D17" s="86" t="s">
        <v>24</v>
      </c>
      <c r="E17" s="87"/>
      <c r="F17" s="87"/>
      <c r="G17" s="87"/>
      <c r="H17" s="87"/>
      <c r="I17" s="87"/>
      <c r="J17" s="87"/>
      <c r="K17" s="87"/>
      <c r="L17" s="87"/>
      <c r="M17" s="19"/>
      <c r="N17" s="19"/>
      <c r="O17" s="19"/>
      <c r="P17" s="19"/>
    </row>
    <row r="18" spans="1:16" ht="25.5" customHeight="1">
      <c r="A18" s="20" t="s">
        <v>3</v>
      </c>
      <c r="B18" s="21" t="s">
        <v>4</v>
      </c>
      <c r="C18" s="73" t="s">
        <v>5</v>
      </c>
      <c r="D18" s="74"/>
      <c r="E18" s="20" t="s">
        <v>6</v>
      </c>
      <c r="F18" s="73" t="s">
        <v>7</v>
      </c>
      <c r="G18" s="75"/>
      <c r="H18" s="75"/>
      <c r="I18" s="74"/>
      <c r="J18" s="73" t="s">
        <v>8</v>
      </c>
      <c r="K18" s="74"/>
      <c r="L18" s="20" t="s">
        <v>25</v>
      </c>
    </row>
    <row r="19" spans="1:16" ht="12.75" customHeight="1">
      <c r="A19" s="76" t="s">
        <v>9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4"/>
    </row>
    <row r="20" spans="1:16">
      <c r="A20" s="22"/>
      <c r="B20" s="23"/>
      <c r="C20" s="77"/>
      <c r="D20" s="78"/>
      <c r="E20" s="22"/>
      <c r="F20" s="79"/>
      <c r="G20" s="79"/>
      <c r="H20" s="79"/>
      <c r="I20" s="79"/>
      <c r="J20" s="80"/>
      <c r="K20" s="80"/>
      <c r="L20" s="22"/>
    </row>
    <row r="21" spans="1:16" ht="56.25" customHeight="1">
      <c r="A21" s="24">
        <v>1</v>
      </c>
      <c r="B21" s="23" t="s">
        <v>58</v>
      </c>
      <c r="C21" s="80" t="s">
        <v>10</v>
      </c>
      <c r="D21" s="80"/>
      <c r="E21" s="49">
        <v>5.34</v>
      </c>
      <c r="F21" s="79" t="s">
        <v>39</v>
      </c>
      <c r="G21" s="79"/>
      <c r="H21" s="79"/>
      <c r="I21" s="79"/>
      <c r="J21" s="80" t="s">
        <v>55</v>
      </c>
      <c r="K21" s="80"/>
      <c r="L21" s="61">
        <f>3284*1.2*5.34</f>
        <v>21043.871999999999</v>
      </c>
      <c r="N21" s="1" t="s">
        <v>23</v>
      </c>
    </row>
    <row r="22" spans="1:16" ht="60" customHeight="1">
      <c r="A22" s="24">
        <v>2</v>
      </c>
      <c r="B22" s="34" t="s">
        <v>20</v>
      </c>
      <c r="C22" s="77" t="s">
        <v>21</v>
      </c>
      <c r="D22" s="78"/>
      <c r="E22" s="24">
        <v>3</v>
      </c>
      <c r="F22" s="79" t="s">
        <v>42</v>
      </c>
      <c r="G22" s="79"/>
      <c r="H22" s="79"/>
      <c r="I22" s="79"/>
      <c r="J22" s="90" t="s">
        <v>40</v>
      </c>
      <c r="K22" s="80"/>
      <c r="L22" s="60">
        <f>6426*3*0.7</f>
        <v>13494.599999999999</v>
      </c>
    </row>
    <row r="23" spans="1:16" ht="61.5" customHeight="1">
      <c r="A23" s="24">
        <v>3</v>
      </c>
      <c r="B23" s="34" t="s">
        <v>22</v>
      </c>
      <c r="C23" s="77" t="s">
        <v>21</v>
      </c>
      <c r="D23" s="78"/>
      <c r="E23" s="24">
        <v>3</v>
      </c>
      <c r="F23" s="79" t="s">
        <v>43</v>
      </c>
      <c r="G23" s="79"/>
      <c r="H23" s="79"/>
      <c r="I23" s="79"/>
      <c r="J23" s="90" t="s">
        <v>41</v>
      </c>
      <c r="K23" s="80"/>
      <c r="L23" s="60">
        <f>1897*3*0.4</f>
        <v>2276.4</v>
      </c>
    </row>
    <row r="24" spans="1:16" ht="39" customHeight="1">
      <c r="A24" s="24">
        <v>4</v>
      </c>
      <c r="B24" s="23" t="s">
        <v>32</v>
      </c>
      <c r="C24" s="77" t="s">
        <v>11</v>
      </c>
      <c r="D24" s="78"/>
      <c r="E24" s="24">
        <v>8.75</v>
      </c>
      <c r="F24" s="79" t="s">
        <v>33</v>
      </c>
      <c r="G24" s="79"/>
      <c r="H24" s="79"/>
      <c r="I24" s="79"/>
      <c r="J24" s="80" t="s">
        <v>36</v>
      </c>
      <c r="K24" s="80"/>
      <c r="L24" s="61">
        <f>SUM(L21:L23)*8.75%</f>
        <v>3221.3012999999996</v>
      </c>
    </row>
    <row r="25" spans="1:16" ht="42" customHeight="1">
      <c r="A25" s="24">
        <v>5</v>
      </c>
      <c r="B25" s="23" t="s">
        <v>31</v>
      </c>
      <c r="C25" s="77" t="s">
        <v>11</v>
      </c>
      <c r="D25" s="78"/>
      <c r="E25" s="24">
        <v>19.600000000000001</v>
      </c>
      <c r="F25" s="79" t="s">
        <v>28</v>
      </c>
      <c r="G25" s="79"/>
      <c r="H25" s="79"/>
      <c r="I25" s="79"/>
      <c r="J25" s="80" t="s">
        <v>29</v>
      </c>
      <c r="K25" s="80"/>
      <c r="L25" s="61">
        <f>SUM(L21:L23)*19.6%</f>
        <v>7215.7149119999995</v>
      </c>
    </row>
    <row r="26" spans="1:16" ht="35.25" customHeight="1">
      <c r="A26" s="24">
        <v>6</v>
      </c>
      <c r="B26" s="23" t="s">
        <v>12</v>
      </c>
      <c r="C26" s="77" t="s">
        <v>11</v>
      </c>
      <c r="D26" s="78"/>
      <c r="E26" s="47">
        <v>6</v>
      </c>
      <c r="F26" s="79" t="s">
        <v>26</v>
      </c>
      <c r="G26" s="79"/>
      <c r="H26" s="79"/>
      <c r="I26" s="79"/>
      <c r="J26" s="80" t="s">
        <v>30</v>
      </c>
      <c r="K26" s="80"/>
      <c r="L26" s="35">
        <f>SUM(L21:L24)*0.06</f>
        <v>2402.1703979999998</v>
      </c>
    </row>
    <row r="27" spans="1:16" ht="12.75" hidden="1" customHeight="1">
      <c r="A27" s="24"/>
      <c r="B27" s="102"/>
      <c r="C27" s="103"/>
      <c r="D27" s="103"/>
      <c r="E27" s="104"/>
      <c r="F27" s="79"/>
      <c r="G27" s="79"/>
      <c r="H27" s="79"/>
      <c r="I27" s="79"/>
      <c r="J27" s="77"/>
      <c r="K27" s="78"/>
      <c r="L27" s="35"/>
    </row>
    <row r="28" spans="1:16" ht="6" hidden="1" customHeight="1">
      <c r="A28" s="24"/>
      <c r="B28" s="102"/>
      <c r="C28" s="103"/>
      <c r="D28" s="103"/>
      <c r="E28" s="104"/>
      <c r="F28" s="105"/>
      <c r="G28" s="106"/>
      <c r="H28" s="106"/>
      <c r="I28" s="107"/>
      <c r="J28" s="77"/>
      <c r="K28" s="78"/>
      <c r="L28" s="61"/>
    </row>
    <row r="29" spans="1:16" ht="12.75" customHeight="1">
      <c r="A29" s="101" t="s">
        <v>13</v>
      </c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40">
        <f>SUM(L21:L26)</f>
        <v>49654.058609999993</v>
      </c>
    </row>
    <row r="30" spans="1:16" ht="11.25" customHeight="1">
      <c r="A30" s="76" t="s">
        <v>14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4"/>
    </row>
    <row r="31" spans="1:16" ht="59.25" customHeight="1">
      <c r="A31" s="24">
        <v>7</v>
      </c>
      <c r="B31" s="34" t="s">
        <v>20</v>
      </c>
      <c r="C31" s="77" t="s">
        <v>21</v>
      </c>
      <c r="D31" s="78"/>
      <c r="E31" s="50">
        <v>3</v>
      </c>
      <c r="F31" s="105" t="s">
        <v>44</v>
      </c>
      <c r="G31" s="106"/>
      <c r="H31" s="106"/>
      <c r="I31" s="107"/>
      <c r="J31" s="111" t="s">
        <v>37</v>
      </c>
      <c r="K31" s="112"/>
      <c r="L31" s="35">
        <f>2538*3*0.7</f>
        <v>5329.7999999999993</v>
      </c>
    </row>
    <row r="32" spans="1:16" ht="51.75" customHeight="1">
      <c r="A32" s="24">
        <v>8</v>
      </c>
      <c r="B32" s="34" t="s">
        <v>22</v>
      </c>
      <c r="C32" s="77" t="s">
        <v>21</v>
      </c>
      <c r="D32" s="78"/>
      <c r="E32" s="50">
        <v>3</v>
      </c>
      <c r="F32" s="105" t="s">
        <v>45</v>
      </c>
      <c r="G32" s="106"/>
      <c r="H32" s="106"/>
      <c r="I32" s="107"/>
      <c r="J32" s="111" t="s">
        <v>46</v>
      </c>
      <c r="K32" s="112"/>
      <c r="L32" s="35">
        <f>428*3*0.4</f>
        <v>513.6</v>
      </c>
    </row>
    <row r="33" spans="1:18" ht="67.5" customHeight="1">
      <c r="A33" s="22">
        <v>9</v>
      </c>
      <c r="B33" s="23" t="s">
        <v>59</v>
      </c>
      <c r="C33" s="80" t="s">
        <v>10</v>
      </c>
      <c r="D33" s="80"/>
      <c r="E33" s="49">
        <v>5.34</v>
      </c>
      <c r="F33" s="79" t="s">
        <v>47</v>
      </c>
      <c r="G33" s="79"/>
      <c r="H33" s="79"/>
      <c r="I33" s="79"/>
      <c r="J33" s="80" t="s">
        <v>57</v>
      </c>
      <c r="K33" s="80"/>
      <c r="L33" s="35">
        <f>1067*1.1*1.75*1.2*5.34</f>
        <v>13161.871799999999</v>
      </c>
    </row>
    <row r="34" spans="1:18" ht="67.5" hidden="1" customHeight="1">
      <c r="A34" s="24"/>
      <c r="B34" s="23"/>
      <c r="C34" s="80"/>
      <c r="D34" s="80"/>
      <c r="E34" s="22"/>
      <c r="F34" s="79"/>
      <c r="G34" s="79"/>
      <c r="H34" s="79"/>
      <c r="I34" s="79"/>
      <c r="J34" s="80"/>
      <c r="K34" s="80"/>
      <c r="L34" s="35"/>
    </row>
    <row r="35" spans="1:18" ht="67.5" hidden="1" customHeight="1">
      <c r="A35" s="24"/>
      <c r="B35" s="23"/>
      <c r="C35" s="80"/>
      <c r="D35" s="80"/>
      <c r="E35" s="22"/>
      <c r="F35" s="79"/>
      <c r="G35" s="79"/>
      <c r="H35" s="79"/>
      <c r="I35" s="79"/>
      <c r="J35" s="80"/>
      <c r="K35" s="80"/>
      <c r="L35" s="35"/>
    </row>
    <row r="36" spans="1:18" ht="55.5" hidden="1" customHeight="1">
      <c r="A36" s="25"/>
      <c r="B36" s="28"/>
      <c r="C36" s="91"/>
      <c r="D36" s="91"/>
      <c r="E36" s="25"/>
      <c r="F36" s="92"/>
      <c r="G36" s="92"/>
      <c r="H36" s="92"/>
      <c r="I36" s="92"/>
      <c r="J36" s="91"/>
      <c r="K36" s="91"/>
      <c r="L36" s="35"/>
      <c r="M36" s="19"/>
      <c r="N36" s="19"/>
      <c r="O36" s="19"/>
      <c r="P36" s="19"/>
      <c r="Q36" s="19"/>
      <c r="R36" s="19"/>
    </row>
    <row r="37" spans="1:18" ht="0.75" customHeight="1">
      <c r="A37" s="25"/>
      <c r="B37" s="28"/>
      <c r="C37" s="91"/>
      <c r="D37" s="91"/>
      <c r="E37" s="25"/>
      <c r="F37" s="92"/>
      <c r="G37" s="92"/>
      <c r="H37" s="92"/>
      <c r="I37" s="92"/>
      <c r="J37" s="91"/>
      <c r="K37" s="91"/>
      <c r="L37" s="35"/>
      <c r="M37" s="19"/>
      <c r="N37" s="19"/>
      <c r="O37" s="19"/>
      <c r="P37" s="19"/>
      <c r="Q37" s="19"/>
      <c r="R37" s="19"/>
    </row>
    <row r="38" spans="1:18" ht="15" customHeight="1">
      <c r="A38" s="93" t="s">
        <v>15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40">
        <f>SUM(L31:L37)</f>
        <v>19005.271799999999</v>
      </c>
      <c r="M38" s="19"/>
      <c r="N38" s="19"/>
      <c r="O38" s="19"/>
      <c r="P38" s="19"/>
      <c r="Q38" s="19"/>
      <c r="R38" s="19"/>
    </row>
    <row r="39" spans="1:18" ht="15" hidden="1" customHeight="1">
      <c r="A39" s="94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6"/>
      <c r="M39" s="19"/>
      <c r="N39" s="19"/>
      <c r="O39" s="19"/>
      <c r="P39" s="19"/>
      <c r="Q39" s="19"/>
      <c r="R39" s="19"/>
    </row>
    <row r="40" spans="1:18" ht="55.5" hidden="1" customHeight="1">
      <c r="A40" s="26"/>
      <c r="B40" s="29"/>
      <c r="C40" s="97"/>
      <c r="D40" s="97"/>
      <c r="E40" s="26"/>
      <c r="F40" s="98"/>
      <c r="G40" s="98"/>
      <c r="H40" s="98"/>
      <c r="I40" s="98"/>
      <c r="J40" s="97"/>
      <c r="K40" s="97"/>
      <c r="L40" s="26"/>
      <c r="M40" s="30"/>
      <c r="N40" s="19"/>
      <c r="O40" s="19"/>
      <c r="P40" s="19"/>
      <c r="Q40" s="19"/>
      <c r="R40" s="19"/>
    </row>
    <row r="41" spans="1:18" ht="51" hidden="1" customHeight="1">
      <c r="A41" s="25"/>
      <c r="B41" s="28"/>
      <c r="C41" s="91"/>
      <c r="D41" s="91"/>
      <c r="E41" s="25"/>
      <c r="F41" s="92"/>
      <c r="G41" s="92"/>
      <c r="H41" s="92"/>
      <c r="I41" s="92"/>
      <c r="J41" s="91"/>
      <c r="K41" s="91"/>
      <c r="L41" s="25"/>
      <c r="M41" s="19"/>
      <c r="N41" s="31"/>
      <c r="O41" s="19"/>
      <c r="P41" s="19"/>
      <c r="Q41" s="19"/>
      <c r="R41" s="19"/>
    </row>
    <row r="42" spans="1:18" ht="81.75" hidden="1" customHeight="1">
      <c r="A42" s="25"/>
      <c r="B42" s="32"/>
      <c r="C42" s="80"/>
      <c r="D42" s="80"/>
      <c r="E42" s="25"/>
      <c r="F42" s="92"/>
      <c r="G42" s="92"/>
      <c r="H42" s="92"/>
      <c r="I42" s="92"/>
      <c r="J42" s="77"/>
      <c r="K42" s="78"/>
      <c r="L42" s="33"/>
      <c r="M42" s="19"/>
      <c r="N42" s="31"/>
      <c r="O42" s="19"/>
      <c r="P42" s="19"/>
      <c r="Q42" s="19"/>
      <c r="R42" s="19"/>
    </row>
    <row r="43" spans="1:18" ht="16.5" hidden="1" customHeight="1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27"/>
      <c r="M43" s="19"/>
      <c r="N43" s="31"/>
      <c r="O43" s="19"/>
      <c r="P43" s="19"/>
      <c r="Q43" s="19"/>
      <c r="R43" s="19"/>
    </row>
    <row r="44" spans="1:18" ht="17.25" hidden="1" customHeight="1">
      <c r="A44" s="94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6"/>
      <c r="M44" s="19"/>
      <c r="N44" s="31"/>
      <c r="O44" s="19"/>
      <c r="P44" s="19"/>
      <c r="Q44" s="19"/>
      <c r="R44" s="19"/>
    </row>
    <row r="45" spans="1:18" ht="82.5" hidden="1" customHeight="1">
      <c r="A45" s="25"/>
      <c r="B45" s="32"/>
      <c r="C45" s="80"/>
      <c r="D45" s="80"/>
      <c r="E45" s="25"/>
      <c r="F45" s="92"/>
      <c r="G45" s="92"/>
      <c r="H45" s="92"/>
      <c r="I45" s="92"/>
      <c r="J45" s="77"/>
      <c r="K45" s="78"/>
      <c r="L45" s="33"/>
      <c r="M45" s="19"/>
      <c r="N45" s="19"/>
      <c r="O45" s="19"/>
      <c r="P45" s="19"/>
      <c r="Q45" s="19"/>
      <c r="R45" s="19"/>
    </row>
    <row r="46" spans="1:18" ht="82.5" hidden="1" customHeight="1">
      <c r="A46" s="25"/>
      <c r="B46" s="32"/>
      <c r="C46" s="80"/>
      <c r="D46" s="80"/>
      <c r="E46" s="25"/>
      <c r="F46" s="92"/>
      <c r="G46" s="92"/>
      <c r="H46" s="92"/>
      <c r="I46" s="92"/>
      <c r="J46" s="77"/>
      <c r="K46" s="78"/>
      <c r="L46" s="33"/>
      <c r="M46" s="19"/>
      <c r="N46" s="19"/>
      <c r="O46" s="19"/>
      <c r="P46" s="19"/>
      <c r="Q46" s="19"/>
      <c r="R46" s="19"/>
    </row>
    <row r="47" spans="1:18" ht="82.5" hidden="1" customHeight="1">
      <c r="A47" s="25"/>
      <c r="B47" s="32"/>
      <c r="C47" s="80"/>
      <c r="D47" s="80"/>
      <c r="E47" s="25"/>
      <c r="F47" s="92"/>
      <c r="G47" s="92"/>
      <c r="H47" s="92"/>
      <c r="I47" s="92"/>
      <c r="J47" s="77"/>
      <c r="K47" s="78"/>
      <c r="L47" s="33"/>
      <c r="M47" s="19"/>
      <c r="N47" s="19"/>
      <c r="O47" s="19"/>
      <c r="P47" s="19"/>
      <c r="Q47" s="19"/>
      <c r="R47" s="19"/>
    </row>
    <row r="48" spans="1:18" ht="81.75" hidden="1" customHeight="1">
      <c r="A48" s="25"/>
      <c r="B48" s="32"/>
      <c r="C48" s="80"/>
      <c r="D48" s="80"/>
      <c r="E48" s="25"/>
      <c r="F48" s="92"/>
      <c r="G48" s="92"/>
      <c r="H48" s="92"/>
      <c r="I48" s="92"/>
      <c r="J48" s="77"/>
      <c r="K48" s="78"/>
      <c r="L48" s="33"/>
      <c r="M48" s="19"/>
      <c r="N48" s="31"/>
      <c r="O48" s="19"/>
      <c r="P48" s="19"/>
      <c r="Q48" s="19"/>
      <c r="R48" s="19"/>
    </row>
    <row r="49" spans="1:23" ht="82.5" hidden="1" customHeight="1">
      <c r="A49" s="25"/>
      <c r="B49" s="32"/>
      <c r="C49" s="80"/>
      <c r="D49" s="80"/>
      <c r="E49" s="25"/>
      <c r="F49" s="92"/>
      <c r="G49" s="92"/>
      <c r="H49" s="92"/>
      <c r="I49" s="92"/>
      <c r="J49" s="77"/>
      <c r="K49" s="78"/>
      <c r="L49" s="33"/>
      <c r="M49" s="19"/>
      <c r="N49" s="19"/>
      <c r="O49" s="19"/>
      <c r="P49" s="19"/>
      <c r="Q49" s="19"/>
      <c r="R49" s="19"/>
    </row>
    <row r="50" spans="1:23" ht="15" hidden="1" customHeight="1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27"/>
      <c r="M50" s="19"/>
      <c r="N50" s="19"/>
      <c r="O50" s="19"/>
      <c r="P50" s="19"/>
      <c r="Q50" s="19"/>
      <c r="R50" s="19"/>
    </row>
    <row r="51" spans="1:23" ht="15" hidden="1" customHeight="1">
      <c r="A51" s="76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4"/>
      <c r="M51" s="19"/>
      <c r="N51" s="19"/>
      <c r="O51" s="19"/>
      <c r="P51" s="19"/>
      <c r="Q51" s="19"/>
      <c r="R51" s="19"/>
    </row>
    <row r="52" spans="1:23" ht="15" hidden="1" customHeight="1">
      <c r="A52" s="22"/>
      <c r="B52" s="34"/>
      <c r="C52" s="77"/>
      <c r="D52" s="78"/>
      <c r="E52" s="22"/>
      <c r="F52" s="79"/>
      <c r="G52" s="79"/>
      <c r="H52" s="79"/>
      <c r="I52" s="79"/>
      <c r="J52" s="77"/>
      <c r="K52" s="78"/>
      <c r="L52" s="35"/>
      <c r="M52" s="19"/>
      <c r="N52" s="19"/>
      <c r="O52" s="31"/>
      <c r="P52" s="19"/>
      <c r="Q52" s="19"/>
      <c r="R52" s="19"/>
    </row>
    <row r="53" spans="1:23" ht="15" hidden="1" customHeight="1">
      <c r="A53" s="22"/>
      <c r="B53" s="36"/>
      <c r="C53" s="99"/>
      <c r="D53" s="99"/>
      <c r="E53" s="37"/>
      <c r="F53" s="100"/>
      <c r="G53" s="100"/>
      <c r="H53" s="100"/>
      <c r="I53" s="100"/>
      <c r="J53" s="99"/>
      <c r="K53" s="99"/>
      <c r="L53" s="38"/>
      <c r="M53" s="19"/>
      <c r="N53" s="19"/>
      <c r="O53" s="19"/>
      <c r="P53" s="19"/>
      <c r="Q53" s="19"/>
      <c r="R53" s="19"/>
    </row>
    <row r="54" spans="1:23" ht="25.5" customHeight="1">
      <c r="A54" s="39" t="s">
        <v>16</v>
      </c>
      <c r="B54" s="113" t="s">
        <v>17</v>
      </c>
      <c r="C54" s="114"/>
      <c r="D54" s="114"/>
      <c r="E54" s="114"/>
      <c r="F54" s="114"/>
      <c r="G54" s="114"/>
      <c r="H54" s="114"/>
      <c r="I54" s="39" t="s">
        <v>18</v>
      </c>
      <c r="J54" s="115" t="s">
        <v>8</v>
      </c>
      <c r="K54" s="116"/>
      <c r="L54" s="48" t="s">
        <v>25</v>
      </c>
      <c r="M54" s="19"/>
      <c r="N54" s="19"/>
      <c r="O54" s="19"/>
      <c r="P54" s="31"/>
      <c r="Q54" s="19"/>
      <c r="R54" s="19"/>
    </row>
    <row r="55" spans="1:23" ht="15" customHeight="1">
      <c r="A55" s="117" t="s">
        <v>27</v>
      </c>
      <c r="B55" s="118"/>
      <c r="C55" s="118"/>
      <c r="D55" s="118"/>
      <c r="E55" s="118"/>
      <c r="F55" s="118"/>
      <c r="G55" s="118"/>
      <c r="H55" s="119"/>
      <c r="I55" s="22" t="s">
        <v>19</v>
      </c>
      <c r="J55" s="77" t="s">
        <v>19</v>
      </c>
      <c r="K55" s="78"/>
      <c r="L55" s="40">
        <f>SUM(L29,L38,L43)</f>
        <v>68659.330409999995</v>
      </c>
      <c r="M55" s="19"/>
      <c r="N55" s="19"/>
      <c r="O55" s="19"/>
      <c r="P55" s="19"/>
      <c r="Q55" s="19"/>
      <c r="R55" s="19"/>
    </row>
    <row r="56" spans="1:23" ht="29.25" customHeight="1">
      <c r="A56" s="120" t="s">
        <v>56</v>
      </c>
      <c r="B56" s="120"/>
      <c r="C56" s="120"/>
      <c r="D56" s="120"/>
      <c r="E56" s="120"/>
      <c r="F56" s="120"/>
      <c r="G56" s="120"/>
      <c r="H56" s="120"/>
      <c r="I56" s="22">
        <v>4.96</v>
      </c>
      <c r="J56" s="80"/>
      <c r="K56" s="80"/>
      <c r="L56" s="40">
        <f>L55*I56</f>
        <v>340550.27883359999</v>
      </c>
      <c r="M56" s="19"/>
      <c r="N56" s="19"/>
      <c r="O56" s="19"/>
      <c r="P56" s="19"/>
      <c r="Q56" s="19"/>
      <c r="R56" s="31"/>
    </row>
    <row r="57" spans="1:23" ht="19.5" customHeight="1">
      <c r="A57" s="108" t="s">
        <v>38</v>
      </c>
      <c r="B57" s="108"/>
      <c r="C57" s="108"/>
      <c r="D57" s="108"/>
      <c r="E57" s="108"/>
      <c r="F57" s="108"/>
      <c r="G57" s="108"/>
      <c r="H57" s="108"/>
      <c r="I57" s="41">
        <v>1</v>
      </c>
      <c r="J57" s="109"/>
      <c r="K57" s="109"/>
      <c r="L57" s="63">
        <f>L56*I57</f>
        <v>340550.27883359999</v>
      </c>
      <c r="M57" s="42"/>
      <c r="N57" s="19"/>
      <c r="O57" s="19"/>
      <c r="P57" s="19"/>
      <c r="Q57" s="19"/>
      <c r="R57" s="31"/>
    </row>
    <row r="58" spans="1:23" ht="17.25" customHeight="1">
      <c r="A58" s="108" t="s">
        <v>48</v>
      </c>
      <c r="B58" s="108"/>
      <c r="C58" s="108"/>
      <c r="D58" s="108"/>
      <c r="E58" s="108"/>
      <c r="F58" s="108"/>
      <c r="G58" s="108"/>
      <c r="H58" s="108"/>
      <c r="I58" s="41">
        <v>20</v>
      </c>
      <c r="J58" s="109"/>
      <c r="K58" s="109"/>
      <c r="L58" s="62">
        <f>L57*0.2</f>
        <v>68110.055766720005</v>
      </c>
      <c r="M58" s="43"/>
      <c r="N58" s="19"/>
      <c r="O58" s="19"/>
      <c r="P58" s="19"/>
      <c r="Q58" s="19"/>
      <c r="R58" s="31"/>
    </row>
    <row r="59" spans="1:23" ht="18.75" customHeight="1">
      <c r="A59" s="108" t="s">
        <v>49</v>
      </c>
      <c r="B59" s="108"/>
      <c r="C59" s="108"/>
      <c r="D59" s="108"/>
      <c r="E59" s="108"/>
      <c r="F59" s="108"/>
      <c r="G59" s="108"/>
      <c r="H59" s="108"/>
      <c r="I59" s="59"/>
      <c r="J59" s="109"/>
      <c r="K59" s="109"/>
      <c r="L59" s="62">
        <f>SUM(L57:L58)</f>
        <v>408660.33460031997</v>
      </c>
      <c r="M59" s="19"/>
      <c r="N59" s="19"/>
      <c r="O59" s="44"/>
      <c r="P59" s="19"/>
      <c r="Q59" s="19"/>
    </row>
    <row r="61" spans="1:23" ht="15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</row>
    <row r="62" spans="1:23" ht="15" customHeight="1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</row>
    <row r="63" spans="1:23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</row>
    <row r="64" spans="1:23">
      <c r="A64" s="51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</row>
    <row r="65" spans="1:23">
      <c r="A65" s="52"/>
      <c r="B65" s="53"/>
      <c r="C65" s="54"/>
      <c r="D65" s="55"/>
      <c r="E65" s="54"/>
      <c r="F65" s="54"/>
      <c r="G65" s="54"/>
      <c r="H65" s="54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</row>
    <row r="66" spans="1:23" ht="15" customHeight="1">
      <c r="A66" s="110"/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</row>
    <row r="67" spans="1:23" ht="15">
      <c r="A67" s="45"/>
      <c r="B67" s="45"/>
      <c r="C67" s="45"/>
      <c r="D67" s="45"/>
      <c r="E67" s="45"/>
      <c r="F67" s="45"/>
      <c r="G67" s="45"/>
      <c r="H67" s="46"/>
      <c r="I67" s="46"/>
      <c r="J67" s="46"/>
      <c r="K67" s="45"/>
      <c r="L67" s="45"/>
      <c r="M67" s="45"/>
      <c r="N67" s="45"/>
      <c r="O67" s="45"/>
      <c r="P67" s="45"/>
      <c r="Q67" s="45"/>
    </row>
  </sheetData>
  <mergeCells count="125">
    <mergeCell ref="A59:H59"/>
    <mergeCell ref="J59:K59"/>
    <mergeCell ref="A62:L62"/>
    <mergeCell ref="A66:L66"/>
    <mergeCell ref="J32:K32"/>
    <mergeCell ref="F32:I32"/>
    <mergeCell ref="C32:D32"/>
    <mergeCell ref="J31:K31"/>
    <mergeCell ref="F31:I31"/>
    <mergeCell ref="C31:D31"/>
    <mergeCell ref="A57:H57"/>
    <mergeCell ref="J57:K57"/>
    <mergeCell ref="A58:H58"/>
    <mergeCell ref="J58:K58"/>
    <mergeCell ref="B54:H54"/>
    <mergeCell ref="J54:K54"/>
    <mergeCell ref="A55:H55"/>
    <mergeCell ref="J55:K55"/>
    <mergeCell ref="A56:H56"/>
    <mergeCell ref="J56:K56"/>
    <mergeCell ref="A50:K50"/>
    <mergeCell ref="A51:L51"/>
    <mergeCell ref="C52:D52"/>
    <mergeCell ref="F52:I52"/>
    <mergeCell ref="C24:D24"/>
    <mergeCell ref="F24:I24"/>
    <mergeCell ref="J24:K24"/>
    <mergeCell ref="A29:K29"/>
    <mergeCell ref="A30:L30"/>
    <mergeCell ref="B27:E27"/>
    <mergeCell ref="F27:I27"/>
    <mergeCell ref="J27:K27"/>
    <mergeCell ref="B28:E28"/>
    <mergeCell ref="F28:I28"/>
    <mergeCell ref="J28:K28"/>
    <mergeCell ref="C25:D25"/>
    <mergeCell ref="F25:I25"/>
    <mergeCell ref="J25:K25"/>
    <mergeCell ref="C26:D26"/>
    <mergeCell ref="F26:I26"/>
    <mergeCell ref="J26:K26"/>
    <mergeCell ref="J52:K52"/>
    <mergeCell ref="C53:D53"/>
    <mergeCell ref="F53:I53"/>
    <mergeCell ref="J53:K53"/>
    <mergeCell ref="C48:D48"/>
    <mergeCell ref="F48:I48"/>
    <mergeCell ref="J48:K48"/>
    <mergeCell ref="C49:D49"/>
    <mergeCell ref="F49:I49"/>
    <mergeCell ref="J49:K49"/>
    <mergeCell ref="C46:D46"/>
    <mergeCell ref="F46:I46"/>
    <mergeCell ref="J46:K46"/>
    <mergeCell ref="C47:D47"/>
    <mergeCell ref="F47:I47"/>
    <mergeCell ref="J47:K47"/>
    <mergeCell ref="C42:D42"/>
    <mergeCell ref="F42:I42"/>
    <mergeCell ref="J42:K42"/>
    <mergeCell ref="A43:K43"/>
    <mergeCell ref="A44:L44"/>
    <mergeCell ref="C45:D45"/>
    <mergeCell ref="F45:I45"/>
    <mergeCell ref="J45:K45"/>
    <mergeCell ref="A38:K38"/>
    <mergeCell ref="A39:L39"/>
    <mergeCell ref="C40:D40"/>
    <mergeCell ref="F40:I40"/>
    <mergeCell ref="J40:K40"/>
    <mergeCell ref="C41:D41"/>
    <mergeCell ref="F41:I41"/>
    <mergeCell ref="J41:K41"/>
    <mergeCell ref="C37:D37"/>
    <mergeCell ref="F37:I37"/>
    <mergeCell ref="J37:K37"/>
    <mergeCell ref="C35:D35"/>
    <mergeCell ref="F35:I35"/>
    <mergeCell ref="J35:K35"/>
    <mergeCell ref="C36:D36"/>
    <mergeCell ref="F36:I36"/>
    <mergeCell ref="J36:K36"/>
    <mergeCell ref="C33:D33"/>
    <mergeCell ref="F33:I33"/>
    <mergeCell ref="J33:K33"/>
    <mergeCell ref="C34:D34"/>
    <mergeCell ref="F34:I34"/>
    <mergeCell ref="J34:K34"/>
    <mergeCell ref="C23:D23"/>
    <mergeCell ref="F23:I23"/>
    <mergeCell ref="J23:K23"/>
    <mergeCell ref="C21:D21"/>
    <mergeCell ref="F21:I21"/>
    <mergeCell ref="J21:K21"/>
    <mergeCell ref="C22:D22"/>
    <mergeCell ref="F22:I22"/>
    <mergeCell ref="J22:K22"/>
    <mergeCell ref="C18:D18"/>
    <mergeCell ref="F18:I18"/>
    <mergeCell ref="J18:K18"/>
    <mergeCell ref="A19:L19"/>
    <mergeCell ref="C20:D20"/>
    <mergeCell ref="F20:I20"/>
    <mergeCell ref="J20:K20"/>
    <mergeCell ref="B9:L10"/>
    <mergeCell ref="B13:L13"/>
    <mergeCell ref="B14:L14"/>
    <mergeCell ref="B15:L15"/>
    <mergeCell ref="B17:C17"/>
    <mergeCell ref="D17:L17"/>
    <mergeCell ref="B11:L12"/>
    <mergeCell ref="B7:L7"/>
    <mergeCell ref="B16:L16"/>
    <mergeCell ref="A1:B1"/>
    <mergeCell ref="I1:L1"/>
    <mergeCell ref="A2:B2"/>
    <mergeCell ref="A3:B3"/>
    <mergeCell ref="I3:L3"/>
    <mergeCell ref="I4:L4"/>
    <mergeCell ref="A5:B5"/>
    <mergeCell ref="I5:L5"/>
    <mergeCell ref="A6:B6"/>
    <mergeCell ref="I6:L6"/>
    <mergeCell ref="B8:L8"/>
    <mergeCell ref="H2:L2"/>
  </mergeCells>
  <printOptions horizontalCentered="1"/>
  <pageMargins left="0.19685039370078741" right="0.19685039370078741" top="0.19685039370078741" bottom="0.19685039370078741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Геодезия</vt:lpstr>
      <vt:lpstr>Геодезия!Область_печати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ASmirnova</cp:lastModifiedBy>
  <cp:lastPrinted>2022-10-26T08:44:05Z</cp:lastPrinted>
  <dcterms:created xsi:type="dcterms:W3CDTF">2020-12-03T11:38:23Z</dcterms:created>
  <dcterms:modified xsi:type="dcterms:W3CDTF">2022-10-27T06:54:44Z</dcterms:modified>
</cp:coreProperties>
</file>