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ЭС\oi\ЭНЕГОРОС\ИПР Ленинградская область\2022\Отправка 1 этап\Обосновывающие материалы\M_РЭ_0011РКЛО\Стоимость\"/>
    </mc:Choice>
  </mc:AlternateContent>
  <bookViews>
    <workbookView xWindow="0" yWindow="0" windowWidth="28800" windowHeight="11445" tabRatio="816" activeTab="4"/>
  </bookViews>
  <sheets>
    <sheet name="УПС_ВЛ6кВ" sheetId="27" r:id="rId1"/>
    <sheet name="УПС_Демонтаж опор ВЛ6кВ" sheetId="28" r:id="rId2"/>
    <sheet name="УПС_Демонтаж ВЛ6кВ" sheetId="29" r:id="rId3"/>
    <sheet name="УПС_КЛ6кВ 57-01" sheetId="30" r:id="rId4"/>
    <sheet name="УПС_Демонтаж КЛ6кВ  " sheetId="31" r:id="rId5"/>
    <sheet name="ИТОГО" sheetId="22" r:id="rId6"/>
  </sheets>
  <definedNames>
    <definedName name="__xlnm.Print_Area_1" localSheetId="0">#REF!</definedName>
    <definedName name="__xlnm.Print_Area_1" localSheetId="2">#REF!</definedName>
    <definedName name="__xlnm.Print_Area_1" localSheetId="4">#REF!</definedName>
    <definedName name="__xlnm.Print_Area_1" localSheetId="1">#REF!</definedName>
    <definedName name="__xlnm.Print_Area_1" localSheetId="3">#REF!</definedName>
    <definedName name="__xlnm.Print_Area_1">#REF!</definedName>
    <definedName name="_xlnm.Print_Area" localSheetId="0">УПС_ВЛ6кВ!$A$1:$P$157</definedName>
    <definedName name="_xlnm.Print_Area" localSheetId="2">'УПС_Демонтаж ВЛ6кВ'!$A$1:$P$157</definedName>
    <definedName name="_xlnm.Print_Area" localSheetId="4">'УПС_Демонтаж КЛ6кВ  '!$A$1:$P$158</definedName>
    <definedName name="_xlnm.Print_Area" localSheetId="1">'УПС_Демонтаж опор ВЛ6кВ'!$A$1:$P$157</definedName>
    <definedName name="_xlnm.Print_Area" localSheetId="3">'УПС_КЛ6кВ 57-01'!$A$1:$P$158</definedName>
    <definedName name="пс18">#REF!</definedName>
    <definedName name="пс40" localSheetId="0">#REF!</definedName>
    <definedName name="пс40" localSheetId="2">#REF!</definedName>
    <definedName name="пс40" localSheetId="4">#REF!</definedName>
    <definedName name="пс40" localSheetId="1">#REF!</definedName>
    <definedName name="пс40" localSheetId="3">#REF!</definedName>
    <definedName name="пс40">#REF!</definedName>
    <definedName name="пс42">#REF!</definedName>
  </definedNames>
  <calcPr calcId="162913" fullPrecision="0"/>
</workbook>
</file>

<file path=xl/calcChain.xml><?xml version="1.0" encoding="utf-8"?>
<calcChain xmlns="http://schemas.openxmlformats.org/spreadsheetml/2006/main">
  <c r="F98" i="31" l="1"/>
  <c r="G98" i="31" s="1"/>
  <c r="H98" i="31" s="1"/>
  <c r="I98" i="31" s="1"/>
  <c r="J98" i="31" s="1"/>
  <c r="F99" i="31"/>
  <c r="G99" i="31" s="1"/>
  <c r="H99" i="31" s="1"/>
  <c r="I99" i="31" s="1"/>
  <c r="J99" i="31" s="1"/>
  <c r="F100" i="31"/>
  <c r="G100" i="31" s="1"/>
  <c r="H100" i="31" s="1"/>
  <c r="I100" i="31" s="1"/>
  <c r="J100" i="31" s="1"/>
  <c r="F101" i="31"/>
  <c r="G101" i="31" s="1"/>
  <c r="H101" i="31" s="1"/>
  <c r="I101" i="31" s="1"/>
  <c r="J101" i="31" s="1"/>
  <c r="F97" i="31"/>
  <c r="G97" i="31" s="1"/>
  <c r="H97" i="31" s="1"/>
  <c r="I97" i="31" s="1"/>
  <c r="J97" i="31" s="1"/>
  <c r="F98" i="30"/>
  <c r="G98" i="30" s="1"/>
  <c r="H98" i="30" s="1"/>
  <c r="I98" i="30" s="1"/>
  <c r="J98" i="30" s="1"/>
  <c r="F99" i="30"/>
  <c r="G99" i="30" s="1"/>
  <c r="H99" i="30" s="1"/>
  <c r="I99" i="30" s="1"/>
  <c r="J99" i="30" s="1"/>
  <c r="F100" i="30"/>
  <c r="G100" i="30" s="1"/>
  <c r="H100" i="30" s="1"/>
  <c r="I100" i="30" s="1"/>
  <c r="J100" i="30" s="1"/>
  <c r="F101" i="30"/>
  <c r="G101" i="30" s="1"/>
  <c r="H101" i="30" s="1"/>
  <c r="I101" i="30" s="1"/>
  <c r="J101" i="30" s="1"/>
  <c r="F97" i="30"/>
  <c r="G97" i="30" s="1"/>
  <c r="H97" i="30" s="1"/>
  <c r="I97" i="30" s="1"/>
  <c r="J97" i="30" s="1"/>
  <c r="D126" i="31"/>
  <c r="C121" i="31"/>
  <c r="C120" i="31"/>
  <c r="C119" i="31"/>
  <c r="C118" i="31"/>
  <c r="C117" i="31"/>
  <c r="I111" i="31"/>
  <c r="H111" i="31"/>
  <c r="N111" i="31" s="1"/>
  <c r="G111" i="31"/>
  <c r="M111" i="31" s="1"/>
  <c r="I110" i="31"/>
  <c r="O110" i="31" s="1"/>
  <c r="H110" i="31"/>
  <c r="N110" i="31" s="1"/>
  <c r="G110" i="31"/>
  <c r="M110" i="31" s="1"/>
  <c r="I109" i="31"/>
  <c r="H109" i="31"/>
  <c r="N109" i="31" s="1"/>
  <c r="G109" i="31"/>
  <c r="M109" i="31" s="1"/>
  <c r="I108" i="31"/>
  <c r="H108" i="31"/>
  <c r="N108" i="31" s="1"/>
  <c r="G108" i="31"/>
  <c r="M108" i="31" s="1"/>
  <c r="I107" i="31"/>
  <c r="H107" i="31"/>
  <c r="N107" i="31" s="1"/>
  <c r="G107" i="31"/>
  <c r="M107" i="31" s="1"/>
  <c r="F107" i="31"/>
  <c r="F111" i="31" s="1"/>
  <c r="L111" i="31" s="1"/>
  <c r="E107" i="31"/>
  <c r="E110" i="31" s="1"/>
  <c r="K110" i="31" s="1"/>
  <c r="N101" i="31"/>
  <c r="N121" i="31" s="1"/>
  <c r="M101" i="31"/>
  <c r="M121" i="31" s="1"/>
  <c r="L101" i="31"/>
  <c r="L121" i="31" s="1"/>
  <c r="K101" i="31"/>
  <c r="N100" i="31"/>
  <c r="N120" i="31" s="1"/>
  <c r="M100" i="31"/>
  <c r="M120" i="31" s="1"/>
  <c r="L100" i="31"/>
  <c r="L120" i="31" s="1"/>
  <c r="K100" i="31"/>
  <c r="K120" i="31" s="1"/>
  <c r="N99" i="31"/>
  <c r="N119" i="31" s="1"/>
  <c r="M99" i="31"/>
  <c r="M119" i="31" s="1"/>
  <c r="L99" i="31"/>
  <c r="L119" i="31" s="1"/>
  <c r="K99" i="31"/>
  <c r="K119" i="31" s="1"/>
  <c r="N98" i="31"/>
  <c r="N118" i="31" s="1"/>
  <c r="M98" i="31"/>
  <c r="L98" i="31"/>
  <c r="L118" i="31" s="1"/>
  <c r="K98" i="31"/>
  <c r="K118" i="31" s="1"/>
  <c r="N97" i="31"/>
  <c r="N117" i="31" s="1"/>
  <c r="M97" i="31"/>
  <c r="M117" i="31" s="1"/>
  <c r="L97" i="31"/>
  <c r="L117" i="31" s="1"/>
  <c r="K97" i="31"/>
  <c r="O111" i="31"/>
  <c r="O108" i="31"/>
  <c r="H69" i="31"/>
  <c r="H68" i="31"/>
  <c r="H67" i="31"/>
  <c r="H66" i="31"/>
  <c r="H65" i="31"/>
  <c r="H64" i="31"/>
  <c r="G47" i="31"/>
  <c r="H47" i="31" s="1"/>
  <c r="H48" i="31" s="1"/>
  <c r="H51" i="31" s="1"/>
  <c r="K41" i="31"/>
  <c r="G33" i="31"/>
  <c r="H30" i="31"/>
  <c r="H31" i="31" s="1"/>
  <c r="H34" i="31" s="1"/>
  <c r="G11" i="31"/>
  <c r="H11" i="31" s="1"/>
  <c r="H14" i="31" s="1"/>
  <c r="H20" i="31" s="1"/>
  <c r="D126" i="30"/>
  <c r="C121" i="30"/>
  <c r="C120" i="30"/>
  <c r="C119" i="30"/>
  <c r="C118" i="30"/>
  <c r="C117" i="30"/>
  <c r="I111" i="30"/>
  <c r="H111" i="30"/>
  <c r="N111" i="30" s="1"/>
  <c r="G111" i="30"/>
  <c r="I110" i="30"/>
  <c r="O110" i="30" s="1"/>
  <c r="H110" i="30"/>
  <c r="N110" i="30" s="1"/>
  <c r="G110" i="30"/>
  <c r="I109" i="30"/>
  <c r="H109" i="30"/>
  <c r="N109" i="30" s="1"/>
  <c r="G109" i="30"/>
  <c r="I108" i="30"/>
  <c r="H108" i="30"/>
  <c r="N108" i="30" s="1"/>
  <c r="G108" i="30"/>
  <c r="I107" i="30"/>
  <c r="H107" i="30"/>
  <c r="N107" i="30" s="1"/>
  <c r="G107" i="30"/>
  <c r="F107" i="30"/>
  <c r="F111" i="30" s="1"/>
  <c r="L111" i="30" s="1"/>
  <c r="E107" i="30"/>
  <c r="E110" i="30" s="1"/>
  <c r="K110" i="30" s="1"/>
  <c r="N101" i="30"/>
  <c r="N121" i="30" s="1"/>
  <c r="M101" i="30"/>
  <c r="M121" i="30" s="1"/>
  <c r="L101" i="30"/>
  <c r="L121" i="30" s="1"/>
  <c r="K101" i="30"/>
  <c r="N100" i="30"/>
  <c r="N120" i="30" s="1"/>
  <c r="M100" i="30"/>
  <c r="M120" i="30" s="1"/>
  <c r="L100" i="30"/>
  <c r="L120" i="30" s="1"/>
  <c r="K100" i="30"/>
  <c r="K120" i="30" s="1"/>
  <c r="N99" i="30"/>
  <c r="N119" i="30" s="1"/>
  <c r="M99" i="30"/>
  <c r="M119" i="30" s="1"/>
  <c r="L99" i="30"/>
  <c r="L119" i="30" s="1"/>
  <c r="K99" i="30"/>
  <c r="K119" i="30" s="1"/>
  <c r="N98" i="30"/>
  <c r="N118" i="30" s="1"/>
  <c r="M98" i="30"/>
  <c r="M118" i="30" s="1"/>
  <c r="L98" i="30"/>
  <c r="L118" i="30" s="1"/>
  <c r="K98" i="30"/>
  <c r="K118" i="30" s="1"/>
  <c r="N97" i="30"/>
  <c r="M97" i="30"/>
  <c r="M117" i="30" s="1"/>
  <c r="L97" i="30"/>
  <c r="L117" i="30" s="1"/>
  <c r="K97" i="30"/>
  <c r="O108" i="30"/>
  <c r="H69" i="30"/>
  <c r="H68" i="30"/>
  <c r="H67" i="30"/>
  <c r="H66" i="30"/>
  <c r="H65" i="30"/>
  <c r="H64" i="30"/>
  <c r="G47" i="30"/>
  <c r="H47" i="30" s="1"/>
  <c r="H48" i="30" s="1"/>
  <c r="K41" i="30"/>
  <c r="G33" i="30"/>
  <c r="H30" i="30"/>
  <c r="H31" i="30" s="1"/>
  <c r="G11" i="30"/>
  <c r="H11" i="30" s="1"/>
  <c r="H14" i="30" s="1"/>
  <c r="E108" i="30" l="1"/>
  <c r="K108" i="30" s="1"/>
  <c r="E109" i="31"/>
  <c r="K109" i="31" s="1"/>
  <c r="F110" i="31"/>
  <c r="L110" i="31" s="1"/>
  <c r="P110" i="31" s="1"/>
  <c r="L107" i="30"/>
  <c r="F109" i="31"/>
  <c r="L109" i="31" s="1"/>
  <c r="F110" i="30"/>
  <c r="L110" i="30" s="1"/>
  <c r="H70" i="31"/>
  <c r="H73" i="31" s="1"/>
  <c r="L107" i="31"/>
  <c r="E108" i="31"/>
  <c r="K108" i="31" s="1"/>
  <c r="E109" i="30"/>
  <c r="K109" i="30" s="1"/>
  <c r="H70" i="30"/>
  <c r="H73" i="30" s="1"/>
  <c r="F109" i="30"/>
  <c r="L109" i="30" s="1"/>
  <c r="N112" i="31"/>
  <c r="H16" i="31"/>
  <c r="M112" i="31"/>
  <c r="N102" i="30"/>
  <c r="L122" i="31"/>
  <c r="N117" i="30"/>
  <c r="N122" i="30" s="1"/>
  <c r="K102" i="31"/>
  <c r="K117" i="31"/>
  <c r="M102" i="31"/>
  <c r="N122" i="31"/>
  <c r="H37" i="31"/>
  <c r="H33" i="31"/>
  <c r="H35" i="31"/>
  <c r="H32" i="31"/>
  <c r="H36" i="31"/>
  <c r="K121" i="31"/>
  <c r="L102" i="31"/>
  <c r="H19" i="31"/>
  <c r="H15" i="31"/>
  <c r="H17" i="31"/>
  <c r="H18" i="31"/>
  <c r="H54" i="31"/>
  <c r="H50" i="31"/>
  <c r="H52" i="31"/>
  <c r="H53" i="31"/>
  <c r="H49" i="31"/>
  <c r="N102" i="31"/>
  <c r="F108" i="31"/>
  <c r="L108" i="31" s="1"/>
  <c r="P108" i="31" s="1"/>
  <c r="E111" i="31"/>
  <c r="K111" i="31" s="1"/>
  <c r="P111" i="31" s="1"/>
  <c r="M118" i="31"/>
  <c r="M122" i="31" s="1"/>
  <c r="K107" i="31"/>
  <c r="H19" i="30"/>
  <c r="H15" i="30"/>
  <c r="H17" i="30"/>
  <c r="H18" i="30"/>
  <c r="H16" i="30"/>
  <c r="H37" i="30"/>
  <c r="H33" i="30"/>
  <c r="H35" i="30"/>
  <c r="H36" i="30"/>
  <c r="H32" i="30"/>
  <c r="H51" i="30"/>
  <c r="K102" i="30"/>
  <c r="K117" i="30"/>
  <c r="K121" i="30"/>
  <c r="H20" i="30"/>
  <c r="L122" i="30"/>
  <c r="L102" i="30"/>
  <c r="H54" i="30"/>
  <c r="H50" i="30"/>
  <c r="H52" i="30"/>
  <c r="H53" i="30"/>
  <c r="H49" i="30"/>
  <c r="H34" i="30"/>
  <c r="M122" i="30"/>
  <c r="N112" i="30"/>
  <c r="M102" i="30"/>
  <c r="F108" i="30"/>
  <c r="L108" i="30" s="1"/>
  <c r="L112" i="30" s="1"/>
  <c r="E111" i="30"/>
  <c r="K111" i="30" s="1"/>
  <c r="K107" i="30"/>
  <c r="H74" i="30" l="1"/>
  <c r="H72" i="30"/>
  <c r="H76" i="30"/>
  <c r="H75" i="30"/>
  <c r="H71" i="30"/>
  <c r="H74" i="31"/>
  <c r="H72" i="31"/>
  <c r="H76" i="31"/>
  <c r="H71" i="31"/>
  <c r="H38" i="31"/>
  <c r="H43" i="31" s="1"/>
  <c r="H77" i="30"/>
  <c r="H83" i="30" s="1"/>
  <c r="H75" i="31"/>
  <c r="H55" i="30"/>
  <c r="H57" i="30" s="1"/>
  <c r="H21" i="30"/>
  <c r="H23" i="30" s="1"/>
  <c r="C87" i="30" s="1"/>
  <c r="H21" i="31"/>
  <c r="H24" i="31" s="1"/>
  <c r="C88" i="31" s="1"/>
  <c r="K112" i="31"/>
  <c r="H55" i="31"/>
  <c r="L112" i="31"/>
  <c r="K122" i="31"/>
  <c r="H27" i="30"/>
  <c r="C91" i="30" s="1"/>
  <c r="I91" i="30" s="1"/>
  <c r="K122" i="30"/>
  <c r="K112" i="30"/>
  <c r="H38" i="30"/>
  <c r="H41" i="31" l="1"/>
  <c r="H42" i="31"/>
  <c r="H80" i="30"/>
  <c r="H44" i="31"/>
  <c r="H79" i="30"/>
  <c r="H81" i="30"/>
  <c r="H77" i="31"/>
  <c r="H82" i="30"/>
  <c r="H40" i="31"/>
  <c r="H61" i="30"/>
  <c r="H59" i="30"/>
  <c r="H60" i="30"/>
  <c r="H80" i="31"/>
  <c r="H81" i="31"/>
  <c r="H79" i="31"/>
  <c r="H83" i="31"/>
  <c r="H82" i="31"/>
  <c r="H26" i="30"/>
  <c r="C90" i="30" s="1"/>
  <c r="I90" i="30" s="1"/>
  <c r="H24" i="30"/>
  <c r="C88" i="30" s="1"/>
  <c r="I88" i="30" s="1"/>
  <c r="H58" i="30"/>
  <c r="H25" i="30"/>
  <c r="C89" i="30" s="1"/>
  <c r="D99" i="30" s="1"/>
  <c r="O99" i="30" s="1"/>
  <c r="H23" i="31"/>
  <c r="C87" i="31" s="1"/>
  <c r="I87" i="31" s="1"/>
  <c r="H27" i="31"/>
  <c r="C91" i="31" s="1"/>
  <c r="I91" i="31" s="1"/>
  <c r="H26" i="31"/>
  <c r="C90" i="31" s="1"/>
  <c r="I90" i="31" s="1"/>
  <c r="M109" i="30"/>
  <c r="M107" i="30"/>
  <c r="I87" i="30"/>
  <c r="I88" i="31"/>
  <c r="D98" i="31"/>
  <c r="O98" i="31" s="1"/>
  <c r="H25" i="31"/>
  <c r="C89" i="31" s="1"/>
  <c r="I89" i="31" s="1"/>
  <c r="M110" i="30"/>
  <c r="P110" i="30" s="1"/>
  <c r="O111" i="30"/>
  <c r="M111" i="30"/>
  <c r="P111" i="30" s="1"/>
  <c r="D101" i="30"/>
  <c r="O101" i="30" s="1"/>
  <c r="M108" i="30"/>
  <c r="P108" i="30" s="1"/>
  <c r="O107" i="31"/>
  <c r="H59" i="31"/>
  <c r="H61" i="31"/>
  <c r="H57" i="31"/>
  <c r="H58" i="31"/>
  <c r="H60" i="31"/>
  <c r="O109" i="31"/>
  <c r="P109" i="31" s="1"/>
  <c r="H43" i="30"/>
  <c r="H40" i="30"/>
  <c r="H44" i="30"/>
  <c r="H41" i="30"/>
  <c r="H42" i="30"/>
  <c r="D97" i="30"/>
  <c r="O97" i="30" s="1"/>
  <c r="O107" i="30"/>
  <c r="O109" i="30"/>
  <c r="P109" i="30" s="1"/>
  <c r="D101" i="31" l="1"/>
  <c r="O101" i="31" s="1"/>
  <c r="O121" i="31" s="1"/>
  <c r="P121" i="31" s="1"/>
  <c r="I89" i="30"/>
  <c r="I92" i="30" s="1"/>
  <c r="D97" i="31"/>
  <c r="O97" i="31" s="1"/>
  <c r="D100" i="31"/>
  <c r="O100" i="31" s="1"/>
  <c r="P100" i="31" s="1"/>
  <c r="D99" i="31"/>
  <c r="O99" i="31" s="1"/>
  <c r="O119" i="31" s="1"/>
  <c r="P119" i="31" s="1"/>
  <c r="D98" i="30"/>
  <c r="O98" i="30" s="1"/>
  <c r="O118" i="30" s="1"/>
  <c r="P118" i="30" s="1"/>
  <c r="D100" i="30"/>
  <c r="O100" i="30" s="1"/>
  <c r="C92" i="30"/>
  <c r="F92" i="30" s="1"/>
  <c r="C92" i="31"/>
  <c r="F92" i="31" s="1"/>
  <c r="O118" i="31"/>
  <c r="P118" i="31" s="1"/>
  <c r="P98" i="31"/>
  <c r="D128" i="31" s="1"/>
  <c r="O120" i="31"/>
  <c r="P120" i="31" s="1"/>
  <c r="O121" i="30"/>
  <c r="P121" i="30" s="1"/>
  <c r="P101" i="30"/>
  <c r="O120" i="30"/>
  <c r="P120" i="30" s="1"/>
  <c r="P100" i="30"/>
  <c r="M112" i="30"/>
  <c r="O112" i="31"/>
  <c r="P107" i="31"/>
  <c r="P112" i="31" s="1"/>
  <c r="P113" i="31" s="1"/>
  <c r="P99" i="31"/>
  <c r="D129" i="31" s="1"/>
  <c r="O112" i="30"/>
  <c r="P107" i="30"/>
  <c r="P112" i="30" s="1"/>
  <c r="P113" i="30" s="1"/>
  <c r="G92" i="30"/>
  <c r="O119" i="30"/>
  <c r="P119" i="30" s="1"/>
  <c r="P99" i="30"/>
  <c r="D129" i="30" s="1"/>
  <c r="G92" i="31" l="1"/>
  <c r="E92" i="30"/>
  <c r="E92" i="31"/>
  <c r="I92" i="31"/>
  <c r="D92" i="31"/>
  <c r="P101" i="31"/>
  <c r="D130" i="31" s="1"/>
  <c r="P98" i="30"/>
  <c r="D128" i="30" s="1"/>
  <c r="H92" i="30"/>
  <c r="D102" i="31"/>
  <c r="D102" i="30"/>
  <c r="D92" i="30"/>
  <c r="H92" i="31"/>
  <c r="D130" i="30"/>
  <c r="O102" i="31"/>
  <c r="O117" i="31"/>
  <c r="P97" i="31"/>
  <c r="O102" i="30"/>
  <c r="O117" i="30"/>
  <c r="P97" i="30"/>
  <c r="D127" i="31" l="1"/>
  <c r="D131" i="31" s="1"/>
  <c r="P102" i="31"/>
  <c r="P103" i="31" s="1"/>
  <c r="O122" i="31"/>
  <c r="P117" i="31"/>
  <c r="P122" i="31" s="1"/>
  <c r="P123" i="31" s="1"/>
  <c r="D127" i="30"/>
  <c r="D131" i="30" s="1"/>
  <c r="P102" i="30"/>
  <c r="P103" i="30" s="1"/>
  <c r="O122" i="30"/>
  <c r="P117" i="30"/>
  <c r="P122" i="30" s="1"/>
  <c r="P123" i="30" s="1"/>
  <c r="G11" i="28" l="1"/>
  <c r="D125" i="29"/>
  <c r="C120" i="29"/>
  <c r="C119" i="29"/>
  <c r="C118" i="29"/>
  <c r="C117" i="29"/>
  <c r="N116" i="29"/>
  <c r="C116" i="29"/>
  <c r="I110" i="29"/>
  <c r="O110" i="29" s="1"/>
  <c r="H110" i="29"/>
  <c r="N110" i="29" s="1"/>
  <c r="G110" i="29"/>
  <c r="M110" i="29" s="1"/>
  <c r="I109" i="29"/>
  <c r="O109" i="29" s="1"/>
  <c r="H109" i="29"/>
  <c r="N109" i="29" s="1"/>
  <c r="G109" i="29"/>
  <c r="M109" i="29" s="1"/>
  <c r="I108" i="29"/>
  <c r="O108" i="29" s="1"/>
  <c r="H108" i="29"/>
  <c r="N108" i="29" s="1"/>
  <c r="G108" i="29"/>
  <c r="M108" i="29" s="1"/>
  <c r="I107" i="29"/>
  <c r="O107" i="29" s="1"/>
  <c r="H107" i="29"/>
  <c r="N107" i="29" s="1"/>
  <c r="G107" i="29"/>
  <c r="M107" i="29" s="1"/>
  <c r="I106" i="29"/>
  <c r="O106" i="29" s="1"/>
  <c r="H106" i="29"/>
  <c r="N106" i="29" s="1"/>
  <c r="G106" i="29"/>
  <c r="M106" i="29" s="1"/>
  <c r="F106" i="29"/>
  <c r="F110" i="29" s="1"/>
  <c r="E106" i="29"/>
  <c r="E109" i="29" s="1"/>
  <c r="K109" i="29" s="1"/>
  <c r="N100" i="29"/>
  <c r="N120" i="29" s="1"/>
  <c r="M100" i="29"/>
  <c r="M120" i="29" s="1"/>
  <c r="F100" i="29"/>
  <c r="G100" i="29" s="1"/>
  <c r="H100" i="29" s="1"/>
  <c r="I100" i="29" s="1"/>
  <c r="J100" i="29" s="1"/>
  <c r="N99" i="29"/>
  <c r="N119" i="29" s="1"/>
  <c r="M99" i="29"/>
  <c r="M119" i="29" s="1"/>
  <c r="F99" i="29"/>
  <c r="G99" i="29" s="1"/>
  <c r="H99" i="29" s="1"/>
  <c r="I99" i="29" s="1"/>
  <c r="J99" i="29" s="1"/>
  <c r="N98" i="29"/>
  <c r="N118" i="29" s="1"/>
  <c r="M98" i="29"/>
  <c r="M118" i="29" s="1"/>
  <c r="F98" i="29"/>
  <c r="G98" i="29" s="1"/>
  <c r="H98" i="29" s="1"/>
  <c r="I98" i="29" s="1"/>
  <c r="J98" i="29" s="1"/>
  <c r="N97" i="29"/>
  <c r="N117" i="29" s="1"/>
  <c r="M97" i="29"/>
  <c r="M117" i="29" s="1"/>
  <c r="F97" i="29"/>
  <c r="G97" i="29" s="1"/>
  <c r="H97" i="29" s="1"/>
  <c r="I97" i="29" s="1"/>
  <c r="J97" i="29" s="1"/>
  <c r="M96" i="29"/>
  <c r="M116" i="29" s="1"/>
  <c r="F96" i="29"/>
  <c r="G96" i="29" s="1"/>
  <c r="H96" i="29" s="1"/>
  <c r="I96" i="29" s="1"/>
  <c r="J96" i="29" s="1"/>
  <c r="H68" i="29"/>
  <c r="H67" i="29"/>
  <c r="H66" i="29"/>
  <c r="H65" i="29"/>
  <c r="H64" i="29"/>
  <c r="H63" i="29"/>
  <c r="G46" i="29"/>
  <c r="H46" i="29" s="1"/>
  <c r="H47" i="29" s="1"/>
  <c r="K40" i="29"/>
  <c r="G32" i="29"/>
  <c r="H29" i="29"/>
  <c r="H30" i="29" s="1"/>
  <c r="H36" i="29" s="1"/>
  <c r="H11" i="29"/>
  <c r="H13" i="29" s="1"/>
  <c r="H14" i="29" s="1"/>
  <c r="D125" i="28"/>
  <c r="N120" i="28"/>
  <c r="C120" i="28"/>
  <c r="C119" i="28"/>
  <c r="N118" i="28"/>
  <c r="C118" i="28"/>
  <c r="N117" i="28"/>
  <c r="C117" i="28"/>
  <c r="N116" i="28"/>
  <c r="C116" i="28"/>
  <c r="I110" i="28"/>
  <c r="O110" i="28" s="1"/>
  <c r="H110" i="28"/>
  <c r="N110" i="28" s="1"/>
  <c r="G110" i="28"/>
  <c r="I109" i="28"/>
  <c r="O109" i="28" s="1"/>
  <c r="H109" i="28"/>
  <c r="N109" i="28" s="1"/>
  <c r="G109" i="28"/>
  <c r="I108" i="28"/>
  <c r="O108" i="28" s="1"/>
  <c r="H108" i="28"/>
  <c r="N108" i="28" s="1"/>
  <c r="G108" i="28"/>
  <c r="I107" i="28"/>
  <c r="O107" i="28" s="1"/>
  <c r="H107" i="28"/>
  <c r="N107" i="28" s="1"/>
  <c r="G107" i="28"/>
  <c r="I106" i="28"/>
  <c r="O106" i="28" s="1"/>
  <c r="H106" i="28"/>
  <c r="N106" i="28" s="1"/>
  <c r="G106" i="28"/>
  <c r="F106" i="28"/>
  <c r="F108" i="28" s="1"/>
  <c r="E106" i="28"/>
  <c r="E107" i="28" s="1"/>
  <c r="K107" i="28" s="1"/>
  <c r="M100" i="28"/>
  <c r="M120" i="28" s="1"/>
  <c r="F100" i="28"/>
  <c r="G100" i="28" s="1"/>
  <c r="H100" i="28" s="1"/>
  <c r="I100" i="28" s="1"/>
  <c r="J100" i="28" s="1"/>
  <c r="N99" i="28"/>
  <c r="N119" i="28" s="1"/>
  <c r="M99" i="28"/>
  <c r="M119" i="28" s="1"/>
  <c r="F99" i="28"/>
  <c r="G99" i="28" s="1"/>
  <c r="H99" i="28" s="1"/>
  <c r="I99" i="28" s="1"/>
  <c r="J99" i="28" s="1"/>
  <c r="M98" i="28"/>
  <c r="M118" i="28" s="1"/>
  <c r="F98" i="28"/>
  <c r="G98" i="28" s="1"/>
  <c r="H98" i="28" s="1"/>
  <c r="I98" i="28" s="1"/>
  <c r="J98" i="28" s="1"/>
  <c r="M97" i="28"/>
  <c r="M117" i="28" s="1"/>
  <c r="F97" i="28"/>
  <c r="G97" i="28" s="1"/>
  <c r="H97" i="28" s="1"/>
  <c r="I97" i="28" s="1"/>
  <c r="J97" i="28" s="1"/>
  <c r="M96" i="28"/>
  <c r="F96" i="28"/>
  <c r="G96" i="28" s="1"/>
  <c r="H96" i="28" s="1"/>
  <c r="I96" i="28" s="1"/>
  <c r="J96" i="28" s="1"/>
  <c r="H68" i="28"/>
  <c r="H67" i="28"/>
  <c r="H66" i="28"/>
  <c r="H65" i="28"/>
  <c r="H64" i="28"/>
  <c r="H63" i="28"/>
  <c r="G46" i="28"/>
  <c r="H46" i="28" s="1"/>
  <c r="H47" i="28" s="1"/>
  <c r="K40" i="28"/>
  <c r="G32" i="28"/>
  <c r="H29" i="28"/>
  <c r="H30" i="28" s="1"/>
  <c r="H11" i="28"/>
  <c r="H13" i="28" s="1"/>
  <c r="O111" i="28" l="1"/>
  <c r="E108" i="29"/>
  <c r="K108" i="29" s="1"/>
  <c r="H69" i="28"/>
  <c r="F109" i="29"/>
  <c r="F107" i="28"/>
  <c r="H32" i="29"/>
  <c r="N111" i="29"/>
  <c r="F108" i="29"/>
  <c r="O111" i="29"/>
  <c r="H69" i="29"/>
  <c r="H72" i="29" s="1"/>
  <c r="E107" i="29"/>
  <c r="K107" i="29" s="1"/>
  <c r="H18" i="29"/>
  <c r="M121" i="29"/>
  <c r="M101" i="28"/>
  <c r="N101" i="28"/>
  <c r="N121" i="28"/>
  <c r="H52" i="29"/>
  <c r="H48" i="29"/>
  <c r="H51" i="29"/>
  <c r="H50" i="29"/>
  <c r="N121" i="29"/>
  <c r="H73" i="29"/>
  <c r="H53" i="29"/>
  <c r="H49" i="29"/>
  <c r="H17" i="29"/>
  <c r="H15" i="29"/>
  <c r="H16" i="29"/>
  <c r="H19" i="29"/>
  <c r="H35" i="29"/>
  <c r="H33" i="29"/>
  <c r="H34" i="29"/>
  <c r="H31" i="29"/>
  <c r="M111" i="29"/>
  <c r="M101" i="29"/>
  <c r="N101" i="29"/>
  <c r="F107" i="29"/>
  <c r="E110" i="29"/>
  <c r="K110" i="29" s="1"/>
  <c r="K106" i="29"/>
  <c r="H52" i="28"/>
  <c r="H51" i="28"/>
  <c r="H53" i="28"/>
  <c r="H50" i="28"/>
  <c r="H49" i="28"/>
  <c r="H48" i="28"/>
  <c r="N111" i="28"/>
  <c r="H17" i="28"/>
  <c r="H16" i="28"/>
  <c r="H18" i="28"/>
  <c r="H14" i="28"/>
  <c r="H19" i="28"/>
  <c r="H15" i="28"/>
  <c r="H35" i="28"/>
  <c r="H34" i="28"/>
  <c r="H31" i="28"/>
  <c r="H36" i="28"/>
  <c r="H32" i="28"/>
  <c r="H33" i="28"/>
  <c r="H71" i="28"/>
  <c r="H74" i="28"/>
  <c r="H70" i="28"/>
  <c r="H72" i="28"/>
  <c r="H73" i="28"/>
  <c r="H75" i="28"/>
  <c r="E110" i="28"/>
  <c r="K110" i="28" s="1"/>
  <c r="M116" i="28"/>
  <c r="M121" i="28" s="1"/>
  <c r="E108" i="28"/>
  <c r="K108" i="28" s="1"/>
  <c r="F109" i="28"/>
  <c r="K106" i="28"/>
  <c r="E109" i="28"/>
  <c r="K109" i="28" s="1"/>
  <c r="F110" i="28"/>
  <c r="H70" i="29" l="1"/>
  <c r="H74" i="29"/>
  <c r="H37" i="29"/>
  <c r="H42" i="29" s="1"/>
  <c r="H54" i="28"/>
  <c r="H59" i="28" s="1"/>
  <c r="H71" i="29"/>
  <c r="H75" i="29"/>
  <c r="H37" i="28"/>
  <c r="H42" i="28" s="1"/>
  <c r="H76" i="28"/>
  <c r="H78" i="28" s="1"/>
  <c r="H54" i="29"/>
  <c r="H58" i="29" s="1"/>
  <c r="H20" i="29"/>
  <c r="H24" i="29" s="1"/>
  <c r="C88" i="29" s="1"/>
  <c r="I88" i="29" s="1"/>
  <c r="H20" i="28"/>
  <c r="H23" i="28" s="1"/>
  <c r="C87" i="28" s="1"/>
  <c r="H60" i="29"/>
  <c r="H56" i="29"/>
  <c r="H43" i="29"/>
  <c r="H40" i="29"/>
  <c r="H41" i="29"/>
  <c r="H39" i="29"/>
  <c r="K111" i="29"/>
  <c r="H40" i="28"/>
  <c r="H60" i="28"/>
  <c r="H56" i="28"/>
  <c r="H58" i="28"/>
  <c r="K111" i="28"/>
  <c r="H39" i="28" l="1"/>
  <c r="H57" i="28"/>
  <c r="H41" i="28"/>
  <c r="H79" i="28"/>
  <c r="H76" i="29"/>
  <c r="H81" i="29" s="1"/>
  <c r="H59" i="29"/>
  <c r="H57" i="29"/>
  <c r="H82" i="28"/>
  <c r="H81" i="28"/>
  <c r="H23" i="29"/>
  <c r="C87" i="29" s="1"/>
  <c r="I87" i="29" s="1"/>
  <c r="H25" i="29"/>
  <c r="C89" i="29" s="1"/>
  <c r="I89" i="29" s="1"/>
  <c r="H80" i="28"/>
  <c r="H43" i="28"/>
  <c r="H22" i="29"/>
  <c r="C86" i="29" s="1"/>
  <c r="I86" i="29" s="1"/>
  <c r="M107" i="28"/>
  <c r="I87" i="28"/>
  <c r="H24" i="28"/>
  <c r="C88" i="28" s="1"/>
  <c r="H25" i="28"/>
  <c r="C89" i="28" s="1"/>
  <c r="D99" i="28" s="1"/>
  <c r="H22" i="28"/>
  <c r="C86" i="28" s="1"/>
  <c r="H26" i="29"/>
  <c r="C90" i="29" s="1"/>
  <c r="H26" i="28"/>
  <c r="C90" i="28" s="1"/>
  <c r="L108" i="29"/>
  <c r="P108" i="29" s="1"/>
  <c r="D98" i="29"/>
  <c r="O98" i="29" s="1"/>
  <c r="O118" i="29" s="1"/>
  <c r="L109" i="29"/>
  <c r="P109" i="29" s="1"/>
  <c r="D96" i="29"/>
  <c r="L106" i="29"/>
  <c r="L107" i="29"/>
  <c r="P107" i="29" s="1"/>
  <c r="L110" i="29"/>
  <c r="P110" i="29" s="1"/>
  <c r="D97" i="28"/>
  <c r="O97" i="28" s="1"/>
  <c r="O117" i="28" s="1"/>
  <c r="L107" i="28"/>
  <c r="P107" i="28" s="1"/>
  <c r="L109" i="28"/>
  <c r="L106" i="28"/>
  <c r="L108" i="28"/>
  <c r="L110" i="28"/>
  <c r="H82" i="29" l="1"/>
  <c r="H80" i="29"/>
  <c r="H79" i="29"/>
  <c r="D97" i="29"/>
  <c r="O97" i="29" s="1"/>
  <c r="O117" i="29" s="1"/>
  <c r="H78" i="29"/>
  <c r="M106" i="28"/>
  <c r="I86" i="28"/>
  <c r="L99" i="28"/>
  <c r="L119" i="28" s="1"/>
  <c r="O99" i="28"/>
  <c r="M109" i="28"/>
  <c r="P109" i="28" s="1"/>
  <c r="I89" i="28"/>
  <c r="D99" i="29"/>
  <c r="O99" i="29" s="1"/>
  <c r="M108" i="28"/>
  <c r="I88" i="28"/>
  <c r="D98" i="28"/>
  <c r="O98" i="28" s="1"/>
  <c r="O118" i="28" s="1"/>
  <c r="P108" i="28"/>
  <c r="M110" i="28"/>
  <c r="P110" i="28" s="1"/>
  <c r="I90" i="28"/>
  <c r="C91" i="28"/>
  <c r="G91" i="28" s="1"/>
  <c r="C91" i="29"/>
  <c r="H91" i="29" s="1"/>
  <c r="L99" i="29"/>
  <c r="L119" i="29" s="1"/>
  <c r="D100" i="29"/>
  <c r="O100" i="29" s="1"/>
  <c r="O120" i="29" s="1"/>
  <c r="I90" i="29"/>
  <c r="L96" i="29"/>
  <c r="L116" i="29" s="1"/>
  <c r="O96" i="29"/>
  <c r="O116" i="29" s="1"/>
  <c r="K100" i="29"/>
  <c r="L100" i="29"/>
  <c r="L120" i="29" s="1"/>
  <c r="K98" i="29"/>
  <c r="L98" i="29"/>
  <c r="L118" i="29" s="1"/>
  <c r="K97" i="29"/>
  <c r="K117" i="29" s="1"/>
  <c r="L97" i="29"/>
  <c r="L117" i="29" s="1"/>
  <c r="K98" i="28"/>
  <c r="L98" i="28"/>
  <c r="L118" i="28" s="1"/>
  <c r="K97" i="28"/>
  <c r="L97" i="28"/>
  <c r="L117" i="28" s="1"/>
  <c r="D100" i="28"/>
  <c r="O100" i="28" s="1"/>
  <c r="O120" i="28" s="1"/>
  <c r="D96" i="28"/>
  <c r="F91" i="29"/>
  <c r="D91" i="29"/>
  <c r="K99" i="29"/>
  <c r="L111" i="29"/>
  <c r="P106" i="29"/>
  <c r="P111" i="29" s="1"/>
  <c r="P112" i="29" s="1"/>
  <c r="K118" i="29"/>
  <c r="P98" i="29"/>
  <c r="D128" i="29" s="1"/>
  <c r="K120" i="29"/>
  <c r="K96" i="29"/>
  <c r="L111" i="28"/>
  <c r="P106" i="28"/>
  <c r="K96" i="28"/>
  <c r="K99" i="28"/>
  <c r="K118" i="28"/>
  <c r="E91" i="28"/>
  <c r="D101" i="29" l="1"/>
  <c r="G91" i="29"/>
  <c r="E91" i="29"/>
  <c r="F91" i="28"/>
  <c r="P98" i="28"/>
  <c r="D128" i="28" s="1"/>
  <c r="I91" i="28"/>
  <c r="M111" i="28"/>
  <c r="D91" i="28"/>
  <c r="P117" i="29"/>
  <c r="H91" i="28"/>
  <c r="P118" i="28"/>
  <c r="P111" i="28"/>
  <c r="P112" i="28" s="1"/>
  <c r="L96" i="28"/>
  <c r="L116" i="28" s="1"/>
  <c r="O96" i="28"/>
  <c r="O116" i="28" s="1"/>
  <c r="I91" i="29"/>
  <c r="P97" i="28"/>
  <c r="D127" i="28" s="1"/>
  <c r="P100" i="29"/>
  <c r="P97" i="29"/>
  <c r="D127" i="29" s="1"/>
  <c r="P120" i="29"/>
  <c r="L101" i="29"/>
  <c r="D101" i="28"/>
  <c r="K117" i="28"/>
  <c r="P117" i="28" s="1"/>
  <c r="P118" i="29"/>
  <c r="L121" i="29"/>
  <c r="K100" i="28"/>
  <c r="K101" i="28" s="1"/>
  <c r="L100" i="28"/>
  <c r="L120" i="28" s="1"/>
  <c r="O101" i="29"/>
  <c r="O119" i="29"/>
  <c r="O121" i="29" s="1"/>
  <c r="K119" i="29"/>
  <c r="P99" i="29"/>
  <c r="K101" i="29"/>
  <c r="K116" i="29"/>
  <c r="P96" i="29"/>
  <c r="P99" i="28"/>
  <c r="K119" i="28"/>
  <c r="O119" i="28"/>
  <c r="K116" i="28"/>
  <c r="P96" i="28"/>
  <c r="O101" i="28" l="1"/>
  <c r="O121" i="28"/>
  <c r="D129" i="29"/>
  <c r="L121" i="28"/>
  <c r="L101" i="28"/>
  <c r="P119" i="29"/>
  <c r="P119" i="28"/>
  <c r="K120" i="28"/>
  <c r="P120" i="28" s="1"/>
  <c r="P100" i="28"/>
  <c r="D129" i="28" s="1"/>
  <c r="K121" i="29"/>
  <c r="P116" i="29"/>
  <c r="D126" i="29"/>
  <c r="D130" i="29" s="1"/>
  <c r="P101" i="29"/>
  <c r="P102" i="29" s="1"/>
  <c r="D126" i="28"/>
  <c r="P116" i="28"/>
  <c r="P121" i="29" l="1"/>
  <c r="P122" i="29" s="1"/>
  <c r="P101" i="28"/>
  <c r="P102" i="28" s="1"/>
  <c r="D130" i="28"/>
  <c r="P121" i="28"/>
  <c r="P122" i="28" s="1"/>
  <c r="K121" i="28"/>
  <c r="G11" i="27"/>
  <c r="D125" i="27" l="1"/>
  <c r="N120" i="27"/>
  <c r="M120" i="27"/>
  <c r="C120" i="27"/>
  <c r="C119" i="27"/>
  <c r="N118" i="27"/>
  <c r="M118" i="27"/>
  <c r="C118" i="27"/>
  <c r="N117" i="27"/>
  <c r="M117" i="27"/>
  <c r="C117" i="27"/>
  <c r="N116" i="27"/>
  <c r="M116" i="27"/>
  <c r="C116" i="27"/>
  <c r="I110" i="27"/>
  <c r="O110" i="27" s="1"/>
  <c r="H110" i="27"/>
  <c r="N110" i="27" s="1"/>
  <c r="G110" i="27"/>
  <c r="I109" i="27"/>
  <c r="O109" i="27" s="1"/>
  <c r="H109" i="27"/>
  <c r="N109" i="27" s="1"/>
  <c r="G109" i="27"/>
  <c r="I108" i="27"/>
  <c r="O108" i="27" s="1"/>
  <c r="H108" i="27"/>
  <c r="N108" i="27" s="1"/>
  <c r="G108" i="27"/>
  <c r="F108" i="27"/>
  <c r="I107" i="27"/>
  <c r="O107" i="27" s="1"/>
  <c r="H107" i="27"/>
  <c r="N107" i="27" s="1"/>
  <c r="G107" i="27"/>
  <c r="I106" i="27"/>
  <c r="O106" i="27" s="1"/>
  <c r="H106" i="27"/>
  <c r="N106" i="27" s="1"/>
  <c r="G106" i="27"/>
  <c r="F106" i="27"/>
  <c r="F107" i="27" s="1"/>
  <c r="E106" i="27"/>
  <c r="E108" i="27" s="1"/>
  <c r="K108" i="27" s="1"/>
  <c r="F100" i="27"/>
  <c r="M101" i="27"/>
  <c r="F99" i="27"/>
  <c r="F98" i="27"/>
  <c r="F97" i="27"/>
  <c r="F96" i="27"/>
  <c r="G96" i="27" s="1"/>
  <c r="G100" i="27" s="1"/>
  <c r="H100" i="27" s="1"/>
  <c r="I100" i="27" s="1"/>
  <c r="J100" i="27" s="1"/>
  <c r="H68" i="27"/>
  <c r="H67" i="27"/>
  <c r="H66" i="27"/>
  <c r="H65" i="27"/>
  <c r="H64" i="27"/>
  <c r="H63" i="27"/>
  <c r="G46" i="27"/>
  <c r="H46" i="27" s="1"/>
  <c r="H47" i="27" s="1"/>
  <c r="K40" i="27"/>
  <c r="G32" i="27"/>
  <c r="H29" i="27"/>
  <c r="H30" i="27" s="1"/>
  <c r="H36" i="27" s="1"/>
  <c r="H11" i="27"/>
  <c r="H13" i="27" s="1"/>
  <c r="O111" i="27" l="1"/>
  <c r="E109" i="27"/>
  <c r="K109" i="27" s="1"/>
  <c r="H69" i="27"/>
  <c r="N111" i="27"/>
  <c r="F109" i="27"/>
  <c r="E110" i="27"/>
  <c r="K110" i="27" s="1"/>
  <c r="K106" i="27"/>
  <c r="E107" i="27"/>
  <c r="K107" i="27" s="1"/>
  <c r="F110" i="27"/>
  <c r="M119" i="27"/>
  <c r="M121" i="27" s="1"/>
  <c r="H53" i="27"/>
  <c r="H49" i="27"/>
  <c r="H50" i="27"/>
  <c r="H52" i="27"/>
  <c r="H48" i="27"/>
  <c r="H51" i="27"/>
  <c r="H18" i="27"/>
  <c r="H14" i="27"/>
  <c r="H15" i="27"/>
  <c r="H17" i="27"/>
  <c r="H19" i="27"/>
  <c r="H16" i="27"/>
  <c r="H33" i="27"/>
  <c r="H73" i="27"/>
  <c r="H31" i="27"/>
  <c r="H34" i="27"/>
  <c r="H70" i="27"/>
  <c r="H74" i="27"/>
  <c r="H96" i="27"/>
  <c r="I96" i="27" s="1"/>
  <c r="J96" i="27" s="1"/>
  <c r="G97" i="27"/>
  <c r="H97" i="27" s="1"/>
  <c r="I97" i="27" s="1"/>
  <c r="J97" i="27" s="1"/>
  <c r="H35" i="27"/>
  <c r="H71" i="27"/>
  <c r="H75" i="27"/>
  <c r="G98" i="27"/>
  <c r="H98" i="27" s="1"/>
  <c r="I98" i="27" s="1"/>
  <c r="J98" i="27" s="1"/>
  <c r="H32" i="27"/>
  <c r="H72" i="27"/>
  <c r="G99" i="27"/>
  <c r="H99" i="27" s="1"/>
  <c r="I99" i="27" s="1"/>
  <c r="J99" i="27" s="1"/>
  <c r="H37" i="27" l="1"/>
  <c r="H54" i="27"/>
  <c r="H58" i="27" s="1"/>
  <c r="K111" i="27"/>
  <c r="H76" i="27"/>
  <c r="H79" i="27" s="1"/>
  <c r="H20" i="27"/>
  <c r="H26" i="27" s="1"/>
  <c r="C90" i="27" s="1"/>
  <c r="H78" i="27"/>
  <c r="H80" i="27"/>
  <c r="H82" i="27"/>
  <c r="H60" i="27"/>
  <c r="H56" i="27"/>
  <c r="H43" i="27"/>
  <c r="H40" i="27"/>
  <c r="H42" i="27"/>
  <c r="H39" i="27"/>
  <c r="H41" i="27"/>
  <c r="H57" i="27" l="1"/>
  <c r="H59" i="27"/>
  <c r="M110" i="27"/>
  <c r="I90" i="27"/>
  <c r="H81" i="27"/>
  <c r="H24" i="27"/>
  <c r="C88" i="27" s="1"/>
  <c r="D98" i="27" s="1"/>
  <c r="H23" i="27"/>
  <c r="C87" i="27" s="1"/>
  <c r="H25" i="27"/>
  <c r="C89" i="27" s="1"/>
  <c r="I89" i="27" s="1"/>
  <c r="H22" i="27"/>
  <c r="C86" i="27" s="1"/>
  <c r="I86" i="27" s="1"/>
  <c r="L107" i="27"/>
  <c r="L106" i="27"/>
  <c r="L108" i="27"/>
  <c r="L110" i="27"/>
  <c r="P110" i="27" s="1"/>
  <c r="D100" i="27"/>
  <c r="D99" i="27" l="1"/>
  <c r="O99" i="27" s="1"/>
  <c r="L98" i="27"/>
  <c r="O98" i="27"/>
  <c r="O118" i="27" s="1"/>
  <c r="L100" i="27"/>
  <c r="L120" i="27" s="1"/>
  <c r="O100" i="27"/>
  <c r="O120" i="27" s="1"/>
  <c r="M107" i="27"/>
  <c r="P107" i="27" s="1"/>
  <c r="I87" i="27"/>
  <c r="M108" i="27"/>
  <c r="P108" i="27" s="1"/>
  <c r="I88" i="27"/>
  <c r="D97" i="27"/>
  <c r="L109" i="27"/>
  <c r="L111" i="27" s="1"/>
  <c r="M109" i="27"/>
  <c r="L99" i="27"/>
  <c r="L119" i="27" s="1"/>
  <c r="K100" i="27"/>
  <c r="K120" i="27" s="1"/>
  <c r="C91" i="27"/>
  <c r="M106" i="27"/>
  <c r="K98" i="27"/>
  <c r="K118" i="27" s="1"/>
  <c r="L118" i="27"/>
  <c r="K97" i="27"/>
  <c r="K117" i="27" s="1"/>
  <c r="D96" i="27"/>
  <c r="K96" i="27"/>
  <c r="P98" i="27"/>
  <c r="D128" i="27" s="1"/>
  <c r="C9" i="22" s="1"/>
  <c r="K99" i="27"/>
  <c r="N99" i="27"/>
  <c r="P100" i="27" l="1"/>
  <c r="L97" i="27"/>
  <c r="L117" i="27" s="1"/>
  <c r="O97" i="27"/>
  <c r="O117" i="27" s="1"/>
  <c r="L96" i="27"/>
  <c r="P96" i="27" s="1"/>
  <c r="O96" i="27"/>
  <c r="O116" i="27" s="1"/>
  <c r="I91" i="27"/>
  <c r="M111" i="27"/>
  <c r="D91" i="27"/>
  <c r="H91" i="27"/>
  <c r="G91" i="27"/>
  <c r="D101" i="27"/>
  <c r="E91" i="27"/>
  <c r="P109" i="27"/>
  <c r="P120" i="27"/>
  <c r="P118" i="27"/>
  <c r="P117" i="27"/>
  <c r="F91" i="27"/>
  <c r="P106" i="27"/>
  <c r="L116" i="27"/>
  <c r="L121" i="27" s="1"/>
  <c r="L101" i="27"/>
  <c r="N101" i="27"/>
  <c r="N119" i="27"/>
  <c r="N121" i="27" s="1"/>
  <c r="K101" i="27"/>
  <c r="K116" i="27"/>
  <c r="K119" i="27"/>
  <c r="P99" i="27"/>
  <c r="D129" i="27" s="1"/>
  <c r="C10" i="22" s="1"/>
  <c r="O119" i="27"/>
  <c r="O121" i="27" l="1"/>
  <c r="P97" i="27"/>
  <c r="D127" i="27" s="1"/>
  <c r="C8" i="22" s="1"/>
  <c r="O101" i="27"/>
  <c r="P111" i="27"/>
  <c r="P112" i="27" s="1"/>
  <c r="P119" i="27"/>
  <c r="K121" i="27"/>
  <c r="P116" i="27"/>
  <c r="D126" i="27"/>
  <c r="C7" i="22" s="1"/>
  <c r="P101" i="27" l="1"/>
  <c r="P102" i="27" s="1"/>
  <c r="P121" i="27"/>
  <c r="P122" i="27" s="1"/>
  <c r="D130" i="27"/>
  <c r="C11" i="22" l="1"/>
</calcChain>
</file>

<file path=xl/sharedStrings.xml><?xml version="1.0" encoding="utf-8"?>
<sst xmlns="http://schemas.openxmlformats.org/spreadsheetml/2006/main" count="1071" uniqueCount="116">
  <si>
    <t>Приложение № ________</t>
  </si>
  <si>
    <t>к Приказу ОАО "Ленэнерго"</t>
  </si>
  <si>
    <t>от ______________ №_____</t>
  </si>
  <si>
    <t xml:space="preserve">Вид работ: </t>
  </si>
  <si>
    <t>год начала</t>
  </si>
  <si>
    <t>год окончания</t>
  </si>
  <si>
    <t>№ п/п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</si>
  <si>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</si>
  <si>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</si>
  <si>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</si>
  <si>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</si>
  <si>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</si>
  <si>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</si>
  <si>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</si>
  <si>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</si>
  <si>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шт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</si>
  <si>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</si>
  <si>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</si>
  <si>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</si>
  <si>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</si>
  <si>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</si>
  <si>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 xml:space="preserve">Прочие работы и затраты (ПНР, страхование и т.д.) 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</si>
  <si>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</si>
  <si>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</si>
  <si>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</si>
  <si>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ПИР</t>
  </si>
  <si>
    <t>СМР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</si>
  <si>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</si>
  <si>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</si>
  <si>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</si>
  <si>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</si>
  <si>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п.3.3</t>
  </si>
  <si>
    <t>Строительство КЛ</t>
  </si>
  <si>
    <t>в том числе:</t>
  </si>
  <si>
    <t>Стоимость в ценах 2000 г. для освоения</t>
  </si>
  <si>
    <t>ВСЕГО: тыс.руб. без НДС:</t>
  </si>
  <si>
    <t>Индексы дефляторы Минэкономразвития на период стр-ва (согласно распоряжению №69р ОАО "Россети")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</si>
  <si>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</si>
  <si>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</si>
  <si>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инд. МРР (Письмо №2836-ИП/12/ГС от 03.12.2012 на 4кв.2012)</t>
  </si>
  <si>
    <t>ВСЕГО</t>
  </si>
  <si>
    <t>ВСЕГО, тыс.руб. без НДС:</t>
  </si>
  <si>
    <t>с учетом НДС 18%</t>
  </si>
  <si>
    <t>Полная стоимость строительства в ценах 4кв.2010 с учетом снижения 10% в 2014 году и прогнозных индексов-дефляторов по освоению, тыс.руб. без НДС</t>
  </si>
  <si>
    <t>Полная стоимость строительства с учетом 10% снижения</t>
  </si>
  <si>
    <t>инд. МРР (Письмо №39160-КК/08 от 18.11.2010г. на 4 кв.2010г.)</t>
  </si>
  <si>
    <t>2014 - 1,082 *1,068 *1,059 *1,058</t>
  </si>
  <si>
    <t>2015 - 1,082 *1,068 *1,059 *1,058 *1,062</t>
  </si>
  <si>
    <t>2016 - 1,082 *1,068 *1,059 *1,058 *1,062 *1,065</t>
  </si>
  <si>
    <t>2017 - 1,082 *1,068 *1,059 *1,058 *1,062 *1,065 *1,057</t>
  </si>
  <si>
    <t>2018 - 1,082 *1,068 *1,059 *1,058 *1,062 *1,065 *1,057 *1,057</t>
  </si>
  <si>
    <t>2014 (с к=0,9)</t>
  </si>
  <si>
    <t>Плановая стоимость объекта с учетом коэффициента снижения инвестиционных затрат, тыс.руб. без НДС</t>
  </si>
  <si>
    <t>Плановая стоимость объекта с учетом снижения инвестиционных затрат</t>
  </si>
  <si>
    <t>Итого для заполнения граф ИПР, поручений</t>
  </si>
  <si>
    <t>Прочие + ПНР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</si>
  <si>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</si>
  <si>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</si>
  <si>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Ответственные за технические характеристики:</t>
  </si>
  <si>
    <t>(должность)</t>
  </si>
  <si>
    <t>(подпись)</t>
  </si>
  <si>
    <t>(расшифровка подписи)</t>
  </si>
  <si>
    <t>Ответственные за стоимостные показатели:</t>
  </si>
  <si>
    <t>Согласовано:</t>
  </si>
  <si>
    <t xml:space="preserve">И. о. начальника Департамента по сметно-договорной работе и ценообразования </t>
  </si>
  <si>
    <t>Белова С.В.</t>
  </si>
  <si>
    <t>пункт 3 ТЗ</t>
  </si>
  <si>
    <t>Строительство 2БКТП-1250/6/0,4</t>
  </si>
  <si>
    <t>Табл.6-2 (Доп-ЛЭ)</t>
  </si>
  <si>
    <t>п.3.3.</t>
  </si>
  <si>
    <t>Строительство ЦУС</t>
  </si>
  <si>
    <t>Приложение №2 к ТЗ</t>
  </si>
  <si>
    <t>ССР-аналог</t>
  </si>
  <si>
    <t>объект</t>
  </si>
  <si>
    <t>Коэффициент снижения инвестиционных затрат, соответствующий году ввода объекта в эксплуатацию (согласно распоряжению №99р от 10.03.2016 ОАО "Россети")</t>
  </si>
  <si>
    <t>в 2022</t>
  </si>
  <si>
    <t>в 2023</t>
  </si>
  <si>
    <t xml:space="preserve">Район:  </t>
  </si>
  <si>
    <t>Индексы дефляторы Минэкономразвития на период стр-ва</t>
  </si>
  <si>
    <t>с учетом НДС 20%</t>
  </si>
  <si>
    <t xml:space="preserve">1. Расчёт выполнен на основании Сборника "Укрупненных показателей стоимости строительства (реконструкции) подстанций и линий электропередачи для нужд ОАО "Холдинг МРСК"  Москва 2012г. (приказ №488 от 20.09.2012) </t>
  </si>
  <si>
    <t>п.2.7.</t>
  </si>
  <si>
    <t>км</t>
  </si>
  <si>
    <t xml:space="preserve">Прочие работы и затраты (производство работ в зимнее время, ПНР, страхование и т.д.) </t>
  </si>
  <si>
    <t xml:space="preserve"> таблица 2 таблица 1</t>
  </si>
  <si>
    <t>Реконструкция</t>
  </si>
  <si>
    <t>Идентификатор инвестиционного проекта</t>
  </si>
  <si>
    <t>Расчет стоимости  электросетевых объектов для включения в инвестиционную программу 
ООО «Сетевое предприятие «Росэнерго»</t>
  </si>
  <si>
    <t>Строительство ВЛ 0,4кВ</t>
  </si>
  <si>
    <t>в 2024</t>
  </si>
  <si>
    <t>в 2026</t>
  </si>
  <si>
    <t>в 2025</t>
  </si>
  <si>
    <t>в 2027</t>
  </si>
  <si>
    <t>инд. Минстрой России (Письмо №18410-ИФ/09 от 04.05.2021 на 2кв.2021)</t>
  </si>
  <si>
    <t>стоимость строительства в уровне цен 2 кв.2021г.</t>
  </si>
  <si>
    <t>2022  - 1,043</t>
  </si>
  <si>
    <t>2023  - 1,043*1,044</t>
  </si>
  <si>
    <t>2024  -1,043*1,044*1,044</t>
  </si>
  <si>
    <t>2025  -1,043*1,044*1,044*1,043</t>
  </si>
  <si>
    <t>2026  -1,043*1,044*1,044*1,043*1,042</t>
  </si>
  <si>
    <t>2027  -1,043*1,044*1,044*1,043*1,042*1,041</t>
  </si>
  <si>
    <t>2. В расчете стоимости применены индексы Минстрой России (Письмо № 18410-ИФ/09 от 04.05.2021 на 2 кв.2021); Индексы-дефляторы МЭР по строке "Инвестиции в основной капитал" (Данные с сайта Минэконом развития от 28.11.2018)</t>
  </si>
  <si>
    <t>Строительство  ВЛ 6кВ (реконструкция)</t>
  </si>
  <si>
    <t xml:space="preserve">Район: Ленинградская область </t>
  </si>
  <si>
    <t xml:space="preserve"> таблица 31</t>
  </si>
  <si>
    <t>Район: Ленинградская область</t>
  </si>
  <si>
    <t>Демонтаж  ВЛ 6кВ</t>
  </si>
  <si>
    <t>Демонтаж  ВЛ 6кВ (опоры)</t>
  </si>
  <si>
    <t>Строительство КЛ 6кВ</t>
  </si>
  <si>
    <t>Строительство  КЛ 6кВ</t>
  </si>
  <si>
    <t>Демонтаж  КЛ 6кВ</t>
  </si>
  <si>
    <t xml:space="preserve"> таблица 9 Раздел 5 таблица 1</t>
  </si>
  <si>
    <t xml:space="preserve"> таблица 9 таблица 1, таблица 14</t>
  </si>
  <si>
    <t>Реконструкция КВЛ-6кВ, ф.57-03 по всей протяженности (ориентировочный объем работ: протяженность ВЛ-6 кВ - 0,5 км проводом СИП-3 1х70мм2, протяженность КЛ-6 кВ - 0,15 км)</t>
  </si>
  <si>
    <t>J_РЭ011РКЛО</t>
  </si>
  <si>
    <t>M_РЭ_011РКЛО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</si>
</sst>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164" formatCode="_-* #,##0.00_р_._-;\-* #,##0.00_р_._-;_-* &quot;-&quot;??_р_._-;_-@_-"/>
    <numFmt numFmtId="165" formatCode="0.000"/>
    <numFmt numFmtId="166" formatCode="0.0%"/>
    <numFmt numFmtId="167" formatCode="0.0"/>
    <numFmt numFmtId="168" formatCode="#,##0.000000"/>
    <numFmt numFmtId="169" formatCode="#,##0.000"/>
    <numFmt numFmtId="170" formatCode="_-* #,##0.00&quot;р.&quot;_-;\-* #,##0.00&quot;р.&quot;_-;_-* &quot;-&quot;??&quot;р.&quot;_-;_-@_-"/>
    <numFmt numFmtId="171" formatCode="0.0_)"/>
    <numFmt numFmtId="172" formatCode="&quot;error&quot;;&quot;error&quot;;&quot;OK&quot;;&quot;  &quot;@"/>
    <numFmt numFmtId="173" formatCode="_-* #,##0\ _р_._-;\-* #,##0\ _р_._-;_-* &quot;-&quot;\ _р_._-;_-@_-"/>
    <numFmt numFmtId="174" formatCode="&quot;$&quot;#,##0_);[Red]\(&quot;$&quot;#,##0\)"/>
    <numFmt numFmtId="175" formatCode="_(&quot;$&quot;* #,##0.00_);_(&quot;$&quot;* \(#,##0.00\);_(&quot;$&quot;* &quot;-&quot;??_);_(@_)"/>
    <numFmt numFmtId="176" formatCode="\$#,##0\ ;\(\$#,##0\)"/>
    <numFmt numFmtId="177" formatCode="#,##0_);\(#,##0\);&quot;- &quot;;&quot;  &quot;@"/>
    <numFmt numFmtId="178" formatCode="General_)"/>
    <numFmt numFmtId="179" formatCode="_([$€-2]* #,##0.00_);_([$€-2]* \(#,##0.00\);_([$€-2]* &quot;-&quot;??_)"/>
    <numFmt numFmtId="180" formatCode="#,##0.0000_);\(#,##0.0000\);&quot;- &quot;;&quot;  &quot;@"/>
    <numFmt numFmtId="181" formatCode="_-* #,##0.00[$€-1]_-;\-* #,##0.00[$€-1]_-;_-* &quot;-&quot;??[$€-1]_-"/>
    <numFmt numFmtId="182" formatCode="_-* #,##0\ _d_._-;\-* #,##0\ _d_._-;_-* &quot;-&quot;\ _d_._-;_-@_-"/>
    <numFmt numFmtId="183" formatCode="_-* #,##0.00\ _d_._-;\-* #,##0.00\ _d_._-;_-* &quot;-&quot;??\ _d_._-;_-@_-"/>
    <numFmt numFmtId="184" formatCode="_(&quot;$&quot;* #,##0_);_(&quot;$&quot;* \(#,##0\);_(&quot;$&quot;* &quot;-&quot;_);_(@_)"/>
    <numFmt numFmtId="185" formatCode="&quot;$&quot;#,##0.00_);[Red]\(&quot;$&quot;#,##0.00\)"/>
    <numFmt numFmtId="186" formatCode=";;&quot;zero&quot;;&quot;  &quot;@"/>
    <numFmt numFmtId="187" formatCode="_-* #,##0.00\ _р_._-;\-* #,##0.00\ _р_._-;_-* &quot;-&quot;??\ _р_._-;_-@_-"/>
    <numFmt numFmtId="188" formatCode="_-* #,##0.00_р_._-;\-* #,##0.00_р_._-;_-* \-??_р_._-;_-@_-"/>
    <numFmt numFmtId="189" formatCode="_(* #,##0.00_);_(* \(#,##0.00\);_(* &quot;-&quot;??_);_(@_)"/>
  </numFmts>
  <fonts count="1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0"/>
      <name val="Pragmatica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i/>
      <sz val="11"/>
      <color indexed="23"/>
      <name val="Calibri"/>
      <family val="2"/>
      <charset val="204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sz val="10"/>
      <name val="Courier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theme="10"/>
      <name val="Arial Cyr"/>
      <charset val="204"/>
    </font>
    <font>
      <u/>
      <sz val="7.5"/>
      <color indexed="12"/>
      <name val="Arial Cyr"/>
      <charset val="204"/>
    </font>
    <font>
      <u/>
      <sz val="10"/>
      <color indexed="12"/>
      <name val="Arial CYR"/>
      <charset val="204"/>
    </font>
    <font>
      <sz val="8"/>
      <color theme="10"/>
      <name val="Arial Cyr"/>
      <charset val="204"/>
    </font>
    <font>
      <sz val="10"/>
      <color indexed="12"/>
      <name val="Arial CYR"/>
      <charset val="204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FF"/>
      <name val="Arial CYR"/>
      <charset val="204"/>
    </font>
    <font>
      <b/>
      <sz val="14"/>
      <name val="Franklin Gothic Medium"/>
      <family val="2"/>
      <charset val="204"/>
    </font>
    <font>
      <b/>
      <sz val="15"/>
      <color indexed="55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0"/>
      <color indexed="8"/>
      <name val="Arial Cyr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u/>
      <sz val="1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5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4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4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6" fillId="0" borderId="0"/>
    <xf numFmtId="0" fontId="28" fillId="2" borderId="0">
      <alignment horizontal="left" vertical="center"/>
    </xf>
    <xf numFmtId="0" fontId="28" fillId="2" borderId="0">
      <alignment horizontal="right" vertical="center"/>
    </xf>
    <xf numFmtId="0" fontId="28" fillId="2" borderId="0">
      <alignment horizontal="center" vertical="center"/>
    </xf>
    <xf numFmtId="0" fontId="16" fillId="0" borderId="0"/>
    <xf numFmtId="0" fontId="16" fillId="0" borderId="0"/>
    <xf numFmtId="0" fontId="2" fillId="0" borderId="0"/>
    <xf numFmtId="0" fontId="4" fillId="0" borderId="0"/>
    <xf numFmtId="0" fontId="7" fillId="0" borderId="0">
      <alignment vertical="top"/>
    </xf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70" fontId="34" fillId="0" borderId="0">
      <protection locked="0"/>
    </xf>
    <xf numFmtId="17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4" fillId="0" borderId="15">
      <protection locked="0"/>
    </xf>
    <xf numFmtId="0" fontId="36" fillId="4" borderId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1" borderId="0" applyNumberFormat="0" applyBorder="0" applyAlignment="0" applyProtection="0"/>
    <xf numFmtId="0" fontId="29" fillId="6" borderId="0" applyNumberFormat="0" applyBorder="0" applyAlignment="0" applyProtection="0"/>
    <xf numFmtId="0" fontId="29" fillId="12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7" fillId="15" borderId="0" applyNumberFormat="0" applyBorder="0" applyAlignment="0" applyProtection="0"/>
    <xf numFmtId="0" fontId="37" fillId="6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3" borderId="0" applyNumberFormat="0" applyBorder="0" applyAlignment="0" applyProtection="0"/>
    <xf numFmtId="0" fontId="37" fillId="16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171" fontId="38" fillId="0" borderId="0">
      <alignment horizontal="left"/>
    </xf>
    <xf numFmtId="0" fontId="39" fillId="6" borderId="0" applyNumberFormat="0" applyBorder="0" applyAlignment="0" applyProtection="0"/>
    <xf numFmtId="0" fontId="40" fillId="17" borderId="16" applyNumberFormat="0" applyAlignment="0" applyProtection="0"/>
    <xf numFmtId="172" fontId="41" fillId="0" borderId="0" applyFont="0" applyFill="0" applyBorder="0" applyAlignment="0" applyProtection="0"/>
    <xf numFmtId="0" fontId="42" fillId="23" borderId="17" applyNumberFormat="0" applyAlignment="0" applyProtection="0"/>
    <xf numFmtId="173" fontId="14" fillId="0" borderId="0" applyFont="0" applyFill="0" applyBorder="0" applyAlignment="0" applyProtection="0"/>
    <xf numFmtId="164" fontId="43" fillId="0" borderId="0" applyFont="0" applyFill="0" applyBorder="0" applyAlignment="0" applyProtection="0"/>
    <xf numFmtId="3" fontId="44" fillId="0" borderId="0" applyFont="0" applyFill="0" applyBorder="0" applyAlignment="0" applyProtection="0"/>
    <xf numFmtId="174" fontId="36" fillId="0" borderId="0" applyFont="0" applyFill="0" applyBorder="0" applyAlignment="0" applyProtection="0"/>
    <xf numFmtId="175" fontId="43" fillId="0" borderId="0" applyFont="0" applyFill="0" applyBorder="0" applyAlignment="0" applyProtection="0"/>
    <xf numFmtId="176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7" fontId="45" fillId="21" borderId="0" applyNumberFormat="0" applyBorder="0" applyAlignment="0" applyProtection="0"/>
    <xf numFmtId="178" fontId="46" fillId="0" borderId="0">
      <alignment horizontal="center"/>
    </xf>
    <xf numFmtId="38" fontId="36" fillId="0" borderId="0" applyFont="0" applyFill="0" applyBorder="0" applyAlignment="0" applyProtection="0"/>
    <xf numFmtId="0" fontId="47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33" fillId="0" borderId="0"/>
    <xf numFmtId="0" fontId="48" fillId="0" borderId="0" applyNumberFormat="0" applyFill="0" applyBorder="0" applyAlignment="0" applyProtection="0"/>
    <xf numFmtId="180" fontId="41" fillId="0" borderId="0" applyFont="0" applyFill="0" applyBorder="0" applyAlignment="0" applyProtection="0"/>
    <xf numFmtId="2" fontId="44" fillId="0" borderId="0" applyFont="0" applyFill="0" applyBorder="0" applyAlignment="0" applyProtection="0"/>
    <xf numFmtId="177" fontId="49" fillId="0" borderId="0" applyNumberFormat="0" applyFill="0" applyBorder="0" applyAlignment="0" applyProtection="0"/>
    <xf numFmtId="0" fontId="50" fillId="7" borderId="0" applyNumberFormat="0" applyBorder="0" applyAlignment="0" applyProtection="0"/>
    <xf numFmtId="38" fontId="51" fillId="24" borderId="0" applyNumberFormat="0" applyBorder="0" applyAlignment="0" applyProtection="0"/>
    <xf numFmtId="0" fontId="52" fillId="0" borderId="14" applyNumberFormat="0" applyAlignment="0" applyProtection="0">
      <alignment horizontal="left" vertical="center"/>
    </xf>
    <xf numFmtId="0" fontId="52" fillId="0" borderId="14" applyNumberFormat="0" applyAlignment="0" applyProtection="0">
      <alignment horizontal="left" vertical="center"/>
    </xf>
    <xf numFmtId="0" fontId="52" fillId="0" borderId="14" applyNumberFormat="0" applyAlignment="0" applyProtection="0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3" fillId="0" borderId="18" applyNumberFormat="0" applyFill="0" applyAlignment="0" applyProtection="0"/>
    <xf numFmtId="0" fontId="54" fillId="0" borderId="19" applyNumberFormat="0" applyFill="0" applyAlignment="0" applyProtection="0"/>
    <xf numFmtId="0" fontId="55" fillId="0" borderId="2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57" fillId="9" borderId="16" applyNumberFormat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0" fontId="58" fillId="0" borderId="21" applyNumberFormat="0" applyFill="0" applyAlignment="0" applyProtection="0"/>
    <xf numFmtId="0" fontId="59" fillId="27" borderId="0" applyNumberFormat="0" applyBorder="0" applyAlignment="0" applyProtection="0"/>
    <xf numFmtId="0" fontId="36" fillId="0" borderId="22"/>
    <xf numFmtId="0" fontId="2" fillId="0" borderId="0"/>
    <xf numFmtId="0" fontId="16" fillId="0" borderId="0"/>
    <xf numFmtId="0" fontId="41" fillId="0" borderId="0"/>
    <xf numFmtId="0" fontId="60" fillId="0" borderId="0"/>
    <xf numFmtId="0" fontId="7" fillId="0" borderId="0">
      <alignment horizontal="left"/>
    </xf>
    <xf numFmtId="0" fontId="2" fillId="0" borderId="0"/>
    <xf numFmtId="0" fontId="61" fillId="0" borderId="0"/>
    <xf numFmtId="0" fontId="62" fillId="0" borderId="0"/>
    <xf numFmtId="0" fontId="63" fillId="0" borderId="0"/>
    <xf numFmtId="0" fontId="31" fillId="0" borderId="0"/>
    <xf numFmtId="0" fontId="29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2" fontId="64" fillId="0" borderId="0" applyFont="0" applyFill="0" applyBorder="0" applyAlignment="0" applyProtection="0"/>
    <xf numFmtId="183" fontId="64" fillId="0" borderId="0" applyFont="0" applyFill="0" applyBorder="0" applyAlignment="0" applyProtection="0"/>
    <xf numFmtId="0" fontId="65" fillId="17" borderId="24" applyNumberFormat="0" applyAlignment="0" applyProtection="0"/>
    <xf numFmtId="10" fontId="2" fillId="0" borderId="0" applyFont="0" applyFill="0" applyBorder="0" applyAlignment="0" applyProtection="0"/>
    <xf numFmtId="0" fontId="41" fillId="0" borderId="0">
      <protection locked="0"/>
    </xf>
    <xf numFmtId="0" fontId="66" fillId="0" borderId="0" applyNumberFormat="0">
      <alignment horizontal="left"/>
    </xf>
    <xf numFmtId="0" fontId="28" fillId="2" borderId="0">
      <alignment horizontal="left" vertical="center"/>
    </xf>
    <xf numFmtId="0" fontId="28" fillId="2" borderId="0">
      <alignment horizontal="right" vertical="center"/>
    </xf>
    <xf numFmtId="0" fontId="67" fillId="0" borderId="0">
      <alignment horizontal="left" vertical="top"/>
    </xf>
    <xf numFmtId="0" fontId="68" fillId="0" borderId="0">
      <alignment horizontal="left" vertical="top"/>
    </xf>
    <xf numFmtId="0" fontId="28" fillId="2" borderId="0">
      <alignment horizontal="left" vertical="center"/>
    </xf>
    <xf numFmtId="0" fontId="69" fillId="0" borderId="0">
      <alignment horizontal="center" vertical="center"/>
    </xf>
    <xf numFmtId="0" fontId="28" fillId="2" borderId="0">
      <alignment horizontal="center" vertical="center"/>
    </xf>
    <xf numFmtId="0" fontId="70" fillId="0" borderId="1">
      <alignment horizontal="center" vertical="top"/>
    </xf>
    <xf numFmtId="0" fontId="71" fillId="2" borderId="0">
      <alignment horizontal="left" vertical="center"/>
    </xf>
    <xf numFmtId="0" fontId="72" fillId="0" borderId="0">
      <alignment horizontal="center" vertical="top"/>
    </xf>
    <xf numFmtId="0" fontId="73" fillId="29" borderId="0">
      <alignment horizontal="left" vertical="top"/>
    </xf>
    <xf numFmtId="0" fontId="74" fillId="0" borderId="2">
      <alignment horizontal="center" vertical="center"/>
    </xf>
    <xf numFmtId="0" fontId="73" fillId="29" borderId="0">
      <alignment horizontal="right" vertical="top"/>
    </xf>
    <xf numFmtId="0" fontId="74" fillId="0" borderId="5">
      <alignment horizontal="center" vertical="center"/>
    </xf>
    <xf numFmtId="0" fontId="75" fillId="29" borderId="0">
      <alignment horizontal="center" vertical="center"/>
    </xf>
    <xf numFmtId="0" fontId="74" fillId="0" borderId="3">
      <alignment horizontal="center" vertical="center"/>
    </xf>
    <xf numFmtId="0" fontId="75" fillId="29" borderId="0">
      <alignment horizontal="center" vertical="center"/>
    </xf>
    <xf numFmtId="0" fontId="74" fillId="0" borderId="5">
      <alignment horizontal="center" vertical="center"/>
    </xf>
    <xf numFmtId="0" fontId="75" fillId="29" borderId="0">
      <alignment horizontal="center" vertical="center"/>
    </xf>
    <xf numFmtId="0" fontId="74" fillId="0" borderId="2">
      <alignment horizontal="center" vertical="center"/>
    </xf>
    <xf numFmtId="0" fontId="75" fillId="29" borderId="0">
      <alignment horizontal="center" vertical="center"/>
    </xf>
    <xf numFmtId="0" fontId="74" fillId="0" borderId="3">
      <alignment horizontal="center" vertical="center"/>
    </xf>
    <xf numFmtId="0" fontId="75" fillId="29" borderId="0">
      <alignment horizontal="center" vertical="center"/>
    </xf>
    <xf numFmtId="0" fontId="28" fillId="2" borderId="0">
      <alignment horizontal="center" vertical="center"/>
    </xf>
    <xf numFmtId="0" fontId="76" fillId="0" borderId="1">
      <alignment horizontal="left" vertical="top"/>
    </xf>
    <xf numFmtId="0" fontId="75" fillId="29" borderId="0">
      <alignment horizontal="center" vertical="center"/>
    </xf>
    <xf numFmtId="0" fontId="74" fillId="0" borderId="0">
      <alignment horizontal="left" vertical="top"/>
    </xf>
    <xf numFmtId="0" fontId="75" fillId="29" borderId="0">
      <alignment horizontal="center"/>
    </xf>
    <xf numFmtId="0" fontId="74" fillId="0" borderId="0">
      <alignment horizontal="left" vertical="top"/>
    </xf>
    <xf numFmtId="0" fontId="75" fillId="29" borderId="0">
      <alignment horizontal="center"/>
    </xf>
    <xf numFmtId="0" fontId="74" fillId="0" borderId="0">
      <alignment horizontal="right" vertical="top"/>
    </xf>
    <xf numFmtId="0" fontId="75" fillId="29" borderId="0">
      <alignment horizontal="left" vertical="top"/>
    </xf>
    <xf numFmtId="0" fontId="74" fillId="0" borderId="0">
      <alignment horizontal="center" vertical="top"/>
    </xf>
    <xf numFmtId="0" fontId="75" fillId="29" borderId="0">
      <alignment horizontal="center" vertical="center"/>
    </xf>
    <xf numFmtId="0" fontId="74" fillId="0" borderId="0">
      <alignment horizontal="right" vertical="top"/>
    </xf>
    <xf numFmtId="0" fontId="75" fillId="29" borderId="0">
      <alignment horizontal="center" vertical="center"/>
    </xf>
    <xf numFmtId="0" fontId="68" fillId="0" borderId="1">
      <alignment horizontal="left" vertical="top"/>
    </xf>
    <xf numFmtId="0" fontId="75" fillId="29" borderId="0">
      <alignment horizontal="center" vertical="center"/>
    </xf>
    <xf numFmtId="0" fontId="68" fillId="0" borderId="0">
      <alignment horizontal="left"/>
    </xf>
    <xf numFmtId="0" fontId="77" fillId="29" borderId="0">
      <alignment horizontal="center" vertical="center"/>
    </xf>
    <xf numFmtId="0" fontId="68" fillId="0" borderId="0">
      <alignment horizontal="left"/>
    </xf>
    <xf numFmtId="0" fontId="75" fillId="29" borderId="0">
      <alignment horizontal="left" vertical="top"/>
    </xf>
    <xf numFmtId="0" fontId="68" fillId="0" borderId="1">
      <alignment horizontal="left"/>
    </xf>
    <xf numFmtId="0" fontId="75" fillId="29" borderId="0">
      <alignment horizontal="left" vertical="top"/>
    </xf>
    <xf numFmtId="0" fontId="76" fillId="0" borderId="0">
      <alignment horizontal="right" vertical="top"/>
    </xf>
    <xf numFmtId="0" fontId="78" fillId="2" borderId="0">
      <alignment horizontal="center" vertical="center"/>
    </xf>
    <xf numFmtId="0" fontId="68" fillId="0" borderId="0">
      <alignment horizontal="left" vertical="top"/>
    </xf>
    <xf numFmtId="0" fontId="75" fillId="29" borderId="0">
      <alignment horizontal="right" vertical="top"/>
    </xf>
    <xf numFmtId="0" fontId="67" fillId="0" borderId="0">
      <alignment horizontal="left" vertical="top"/>
    </xf>
    <xf numFmtId="0" fontId="75" fillId="29" borderId="0">
      <alignment horizontal="right" vertical="top"/>
    </xf>
    <xf numFmtId="0" fontId="77" fillId="29" borderId="0">
      <alignment horizontal="lef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28" fillId="29" borderId="0">
      <alignment horizontal="left" vertical="top"/>
    </xf>
    <xf numFmtId="0" fontId="28" fillId="29" borderId="0">
      <alignment horizontal="right" vertical="top"/>
    </xf>
    <xf numFmtId="0" fontId="28" fillId="29" borderId="0">
      <alignment horizontal="right" vertical="top"/>
    </xf>
    <xf numFmtId="0" fontId="74" fillId="0" borderId="0">
      <alignment horizontal="left"/>
    </xf>
    <xf numFmtId="0" fontId="79" fillId="2" borderId="0">
      <alignment horizontal="center" vertical="center"/>
    </xf>
    <xf numFmtId="0" fontId="28" fillId="29" borderId="0">
      <alignment horizontal="right" vertical="top"/>
    </xf>
    <xf numFmtId="0" fontId="77" fillId="29" borderId="0">
      <alignment horizontal="left" vertical="top"/>
    </xf>
    <xf numFmtId="0" fontId="75" fillId="0" borderId="0">
      <alignment horizontal="left" vertical="top"/>
    </xf>
    <xf numFmtId="0" fontId="28" fillId="29" borderId="0">
      <alignment horizontal="right" vertical="center"/>
    </xf>
    <xf numFmtId="0" fontId="75" fillId="0" borderId="0">
      <alignment horizontal="right" vertical="top"/>
    </xf>
    <xf numFmtId="0" fontId="28" fillId="29" borderId="0">
      <alignment horizontal="left" vertical="center"/>
    </xf>
    <xf numFmtId="0" fontId="28" fillId="29" borderId="0">
      <alignment horizontal="left" vertical="top"/>
    </xf>
    <xf numFmtId="0" fontId="28" fillId="29" borderId="0">
      <alignment horizontal="left" vertical="center"/>
    </xf>
    <xf numFmtId="0" fontId="28" fillId="29" borderId="0">
      <alignment horizontal="right" vertical="center"/>
    </xf>
    <xf numFmtId="0" fontId="28" fillId="29" borderId="0">
      <alignment horizontal="left" vertical="center"/>
    </xf>
    <xf numFmtId="0" fontId="28" fillId="29" borderId="0">
      <alignment horizontal="left" vertical="top"/>
    </xf>
    <xf numFmtId="0" fontId="28" fillId="29" borderId="0">
      <alignment horizontal="left" vertical="center"/>
    </xf>
    <xf numFmtId="0" fontId="74" fillId="0" borderId="1">
      <alignment horizontal="left"/>
    </xf>
    <xf numFmtId="0" fontId="28" fillId="2" borderId="0">
      <alignment horizontal="center" vertical="center"/>
    </xf>
    <xf numFmtId="0" fontId="28" fillId="29" borderId="0">
      <alignment horizontal="left" vertical="center"/>
    </xf>
    <xf numFmtId="0" fontId="28" fillId="29" borderId="0">
      <alignment horizontal="left" vertical="center"/>
    </xf>
    <xf numFmtId="0" fontId="77" fillId="0" borderId="25">
      <alignment horizontal="left" vertical="top"/>
    </xf>
    <xf numFmtId="0" fontId="77" fillId="0" borderId="25">
      <alignment horizontal="right" vertical="top"/>
    </xf>
    <xf numFmtId="0" fontId="28" fillId="0" borderId="0">
      <alignment horizontal="right" vertical="center"/>
    </xf>
    <xf numFmtId="0" fontId="28" fillId="0" borderId="0">
      <alignment horizontal="left" vertical="center"/>
    </xf>
    <xf numFmtId="0" fontId="28" fillId="0" borderId="0">
      <alignment horizontal="left" vertical="top"/>
    </xf>
    <xf numFmtId="0" fontId="28" fillId="0" borderId="26">
      <alignment horizontal="left" vertical="center"/>
    </xf>
    <xf numFmtId="0" fontId="28" fillId="0" borderId="0">
      <alignment horizontal="right" vertical="center"/>
    </xf>
    <xf numFmtId="0" fontId="28" fillId="0" borderId="0">
      <alignment horizontal="left" vertical="center"/>
    </xf>
    <xf numFmtId="0" fontId="67" fillId="0" borderId="1">
      <alignment horizontal="left" vertical="top"/>
    </xf>
    <xf numFmtId="0" fontId="67" fillId="0" borderId="1">
      <alignment horizontal="left" vertical="top"/>
    </xf>
    <xf numFmtId="0" fontId="73" fillId="29" borderId="0">
      <alignment horizontal="left" vertical="center"/>
    </xf>
    <xf numFmtId="0" fontId="28" fillId="0" borderId="0">
      <alignment horizontal="left" vertical="top"/>
    </xf>
    <xf numFmtId="0" fontId="28" fillId="0" borderId="26">
      <alignment horizontal="left" vertical="center"/>
    </xf>
    <xf numFmtId="0" fontId="68" fillId="0" borderId="0">
      <alignment horizontal="left" vertical="top"/>
    </xf>
    <xf numFmtId="0" fontId="28" fillId="2" borderId="0">
      <alignment horizontal="center" vertical="center"/>
    </xf>
    <xf numFmtId="0" fontId="68" fillId="0" borderId="0">
      <alignment horizontal="left" vertical="top"/>
    </xf>
    <xf numFmtId="0" fontId="28" fillId="2" borderId="0">
      <alignment horizontal="left" vertical="center"/>
    </xf>
    <xf numFmtId="0" fontId="68" fillId="0" borderId="0">
      <alignment horizontal="right" vertical="top"/>
    </xf>
    <xf numFmtId="0" fontId="28" fillId="2" borderId="0">
      <alignment horizontal="left"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4" fontId="80" fillId="30" borderId="0" applyNumberFormat="0" applyProtection="0">
      <alignment horizontal="left" vertical="center" indent="1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0" fillId="35" borderId="28" applyNumberFormat="0" applyProtection="0">
      <alignment horizontal="left" vertical="center" indent="1"/>
    </xf>
    <xf numFmtId="4" fontId="82" fillId="36" borderId="0" applyNumberFormat="0" applyProtection="0">
      <alignment horizontal="left" vertical="center" indent="1"/>
    </xf>
    <xf numFmtId="4" fontId="83" fillId="37" borderId="0" applyNumberFormat="0" applyProtection="0">
      <alignment horizontal="left" vertical="center" indent="1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78" fillId="36" borderId="0" applyNumberFormat="0" applyProtection="0">
      <alignment horizontal="left" vertical="center" indent="1"/>
    </xf>
    <xf numFmtId="4" fontId="78" fillId="30" borderId="0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16" fillId="0" borderId="0"/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4" fontId="85" fillId="41" borderId="0" applyNumberFormat="0" applyProtection="0">
      <alignment horizontal="left" vertical="center" indent="1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0" fontId="87" fillId="42" borderId="0"/>
    <xf numFmtId="49" fontId="88" fillId="42" borderId="0"/>
    <xf numFmtId="49" fontId="89" fillId="42" borderId="29"/>
    <xf numFmtId="49" fontId="89" fillId="42" borderId="29"/>
    <xf numFmtId="49" fontId="89" fillId="42" borderId="0"/>
    <xf numFmtId="0" fontId="87" fillId="43" borderId="29">
      <protection locked="0"/>
    </xf>
    <xf numFmtId="0" fontId="87" fillId="43" borderId="29">
      <protection locked="0"/>
    </xf>
    <xf numFmtId="0" fontId="87" fillId="42" borderId="0"/>
    <xf numFmtId="0" fontId="89" fillId="44" borderId="0"/>
    <xf numFmtId="0" fontId="89" fillId="45" borderId="0"/>
    <xf numFmtId="0" fontId="89" fillId="46" borderId="0"/>
    <xf numFmtId="0" fontId="90" fillId="0" borderId="0"/>
    <xf numFmtId="0" fontId="91" fillId="0" borderId="0" applyNumberFormat="0" applyFill="0" applyBorder="0" applyAlignment="0" applyProtection="0"/>
    <xf numFmtId="177" fontId="86" fillId="0" borderId="0" applyNumberFormat="0" applyFill="0" applyBorder="0" applyAlignment="0" applyProtection="0"/>
    <xf numFmtId="0" fontId="92" fillId="0" borderId="30" applyNumberFormat="0" applyFill="0" applyAlignment="0" applyProtection="0"/>
    <xf numFmtId="18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41" fillId="12" borderId="0" applyNumberFormat="0" applyBorder="0" applyAlignment="0" applyProtection="0"/>
    <xf numFmtId="186" fontId="41" fillId="0" borderId="0" applyFont="0" applyFill="0" applyBorder="0" applyAlignment="0" applyProtection="0"/>
    <xf numFmtId="0" fontId="24" fillId="0" borderId="2">
      <alignment horizontal="center"/>
    </xf>
    <xf numFmtId="0" fontId="16" fillId="0" borderId="0">
      <alignment vertical="top"/>
    </xf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178" fontId="33" fillId="0" borderId="31">
      <protection locked="0"/>
    </xf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24" fillId="0" borderId="2">
      <alignment horizontal="center"/>
    </xf>
    <xf numFmtId="0" fontId="24" fillId="0" borderId="0">
      <alignment vertical="top"/>
    </xf>
    <xf numFmtId="0" fontId="30" fillId="3" borderId="13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94" fillId="0" borderId="32">
      <alignment horizontal="left" vertical="top" indent="1"/>
    </xf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94" fillId="0" borderId="32" applyNumberFormat="0" applyFill="0" applyBorder="0" applyAlignment="0" applyProtection="0">
      <alignment horizontal="left" vertical="top" indent="1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170" fontId="16" fillId="0" borderId="0" applyFont="0" applyFill="0" applyBorder="0" applyAlignment="0" applyProtection="0"/>
    <xf numFmtId="0" fontId="102" fillId="0" borderId="0" applyBorder="0">
      <alignment horizontal="center" vertical="center" wrapText="1"/>
    </xf>
    <xf numFmtId="0" fontId="10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4" fillId="0" borderId="33" applyNumberFormat="0" applyFill="0" applyAlignment="0" applyProtection="0"/>
    <xf numFmtId="0" fontId="54" fillId="0" borderId="33" applyNumberFormat="0" applyFill="0" applyAlignment="0" applyProtection="0"/>
    <xf numFmtId="0" fontId="55" fillId="0" borderId="20" applyNumberFormat="0" applyFill="0" applyAlignment="0" applyProtection="0"/>
    <xf numFmtId="0" fontId="55" fillId="0" borderId="20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04" fillId="0" borderId="34" applyBorder="0">
      <alignment horizontal="center" vertical="center" wrapText="1"/>
    </xf>
    <xf numFmtId="178" fontId="105" fillId="47" borderId="31"/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0" fontId="16" fillId="0" borderId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24" fillId="0" borderId="0">
      <alignment horizontal="right" vertical="top" wrapText="1"/>
    </xf>
    <xf numFmtId="0" fontId="24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42" fillId="23" borderId="17" applyNumberFormat="0" applyAlignment="0" applyProtection="0"/>
    <xf numFmtId="0" fontId="42" fillId="23" borderId="17" applyNumberFormat="0" applyAlignment="0" applyProtection="0"/>
    <xf numFmtId="0" fontId="24" fillId="0" borderId="2">
      <alignment horizontal="center" wrapText="1"/>
    </xf>
    <xf numFmtId="0" fontId="16" fillId="0" borderId="0">
      <alignment vertical="top"/>
    </xf>
    <xf numFmtId="0" fontId="16" fillId="0" borderId="0"/>
    <xf numFmtId="0" fontId="107" fillId="0" borderId="0">
      <alignment horizontal="center" vertical="top" wrapText="1"/>
    </xf>
    <xf numFmtId="0" fontId="108" fillId="0" borderId="0">
      <alignment horizontal="center" vertical="center" wrapText="1"/>
    </xf>
    <xf numFmtId="0" fontId="14" fillId="48" borderId="0" applyFill="0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60" fillId="0" borderId="0"/>
    <xf numFmtId="0" fontId="4" fillId="0" borderId="0"/>
    <xf numFmtId="0" fontId="4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41" fillId="0" borderId="0"/>
    <xf numFmtId="0" fontId="16" fillId="0" borderId="0"/>
    <xf numFmtId="0" fontId="4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1" fillId="0" borderId="0"/>
    <xf numFmtId="0" fontId="41" fillId="0" borderId="0"/>
    <xf numFmtId="0" fontId="29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9" fillId="0" borderId="0">
      <alignment vertical="center" wrapText="1"/>
    </xf>
    <xf numFmtId="0" fontId="4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" fillId="0" borderId="0"/>
    <xf numFmtId="0" fontId="60" fillId="0" borderId="0"/>
    <xf numFmtId="0" fontId="16" fillId="0" borderId="0"/>
    <xf numFmtId="0" fontId="2" fillId="0" borderId="0" applyNumberFormat="0" applyFont="0" applyFill="0" applyBorder="0" applyAlignment="0" applyProtection="0">
      <alignment vertical="top"/>
    </xf>
    <xf numFmtId="0" fontId="16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10" fillId="0" borderId="0"/>
    <xf numFmtId="0" fontId="60" fillId="0" borderId="0"/>
    <xf numFmtId="0" fontId="60" fillId="0" borderId="0"/>
    <xf numFmtId="0" fontId="60" fillId="0" borderId="0"/>
    <xf numFmtId="0" fontId="111" fillId="0" borderId="0"/>
    <xf numFmtId="0" fontId="60" fillId="0" borderId="0"/>
    <xf numFmtId="0" fontId="16" fillId="0" borderId="0"/>
    <xf numFmtId="0" fontId="16" fillId="0" borderId="0"/>
    <xf numFmtId="0" fontId="78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60" fillId="0" borderId="0"/>
    <xf numFmtId="0" fontId="24" fillId="0" borderId="0"/>
    <xf numFmtId="0" fontId="24" fillId="0" borderId="2">
      <alignment horizontal="center" wrapText="1"/>
    </xf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167" fontId="112" fillId="26" borderId="35" applyNumberFormat="0" applyBorder="0" applyAlignment="0">
      <alignment vertical="center"/>
      <protection locked="0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2">
      <alignment horizontal="center"/>
    </xf>
    <xf numFmtId="0" fontId="16" fillId="0" borderId="0"/>
    <xf numFmtId="0" fontId="24" fillId="0" borderId="2">
      <alignment horizontal="center" wrapText="1"/>
    </xf>
    <xf numFmtId="0" fontId="16" fillId="0" borderId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113" fillId="0" borderId="0" applyNumberFormat="0" applyFont="0" applyBorder="0" applyAlignment="0">
      <alignment horizontal="center"/>
    </xf>
    <xf numFmtId="0" fontId="31" fillId="0" borderId="0"/>
    <xf numFmtId="0" fontId="32" fillId="0" borderId="0"/>
    <xf numFmtId="169" fontId="7" fillId="0" borderId="0">
      <alignment vertical="top"/>
    </xf>
    <xf numFmtId="169" fontId="7" fillId="0" borderId="0">
      <alignment vertical="top"/>
    </xf>
    <xf numFmtId="38" fontId="7" fillId="0" borderId="0">
      <alignment vertical="top"/>
    </xf>
    <xf numFmtId="38" fontId="7" fillId="0" borderId="0">
      <alignment vertical="top"/>
    </xf>
    <xf numFmtId="0" fontId="31" fillId="0" borderId="0"/>
    <xf numFmtId="0" fontId="31" fillId="0" borderId="0"/>
    <xf numFmtId="0" fontId="32" fillId="0" borderId="0"/>
    <xf numFmtId="3" fontId="114" fillId="0" borderId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14" fillId="0" borderId="0">
      <alignment horizontal="center"/>
    </xf>
    <xf numFmtId="0" fontId="24" fillId="0" borderId="0">
      <alignment horizontal="center"/>
    </xf>
    <xf numFmtId="173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8" fontId="33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89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4" fontId="106" fillId="48" borderId="0" applyFont="0" applyBorder="0">
      <alignment horizontal="right"/>
    </xf>
    <xf numFmtId="4" fontId="106" fillId="48" borderId="36" applyBorder="0">
      <alignment horizontal="right"/>
    </xf>
    <xf numFmtId="4" fontId="106" fillId="48" borderId="36" applyBorder="0">
      <alignment horizontal="right"/>
    </xf>
    <xf numFmtId="4" fontId="106" fillId="49" borderId="37" applyBorder="0">
      <alignment horizontal="right"/>
    </xf>
    <xf numFmtId="4" fontId="106" fillId="49" borderId="37" applyBorder="0">
      <alignment horizontal="right"/>
    </xf>
    <xf numFmtId="0" fontId="24" fillId="0" borderId="0">
      <alignment horizontal="left" vertical="top"/>
    </xf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0" fontId="16" fillId="0" borderId="0"/>
    <xf numFmtId="170" fontId="34" fillId="0" borderId="0">
      <protection locked="0"/>
    </xf>
    <xf numFmtId="0" fontId="24" fillId="0" borderId="0"/>
  </cellStyleXfs>
  <cellXfs count="381">
    <xf numFmtId="0" fontId="0" fillId="0" borderId="0" xfId="0"/>
    <xf numFmtId="0" fontId="3" fillId="0" borderId="0" xfId="2" applyFont="1" applyFill="1"/>
    <xf numFmtId="0" fontId="4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right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/>
    <xf numFmtId="0" fontId="8" fillId="0" borderId="0" xfId="2" applyFont="1" applyFill="1" applyAlignment="1">
      <alignment wrapText="1"/>
    </xf>
    <xf numFmtId="0" fontId="10" fillId="0" borderId="0" xfId="2" applyFont="1" applyFill="1" applyAlignment="1">
      <alignment wrapText="1"/>
    </xf>
    <xf numFmtId="49" fontId="11" fillId="0" borderId="0" xfId="2" applyNumberFormat="1" applyFont="1" applyFill="1" applyAlignment="1">
      <alignment horizontal="center" vertical="center"/>
    </xf>
    <xf numFmtId="0" fontId="13" fillId="0" borderId="0" xfId="2" applyFont="1"/>
    <xf numFmtId="49" fontId="4" fillId="0" borderId="0" xfId="2" applyNumberFormat="1" applyFont="1" applyFill="1" applyAlignment="1">
      <alignment horizontal="left"/>
    </xf>
    <xf numFmtId="0" fontId="4" fillId="0" borderId="0" xfId="2" applyFont="1" applyFill="1"/>
    <xf numFmtId="49" fontId="4" fillId="0" borderId="0" xfId="2" applyNumberFormat="1" applyFont="1" applyFill="1" applyAlignment="1">
      <alignment horizontal="right"/>
    </xf>
    <xf numFmtId="49" fontId="4" fillId="0" borderId="0" xfId="2" applyNumberFormat="1" applyFont="1" applyFill="1" applyAlignment="1">
      <alignment horizontal="right" vertical="center"/>
    </xf>
    <xf numFmtId="2" fontId="4" fillId="0" borderId="0" xfId="2" applyNumberFormat="1" applyFont="1" applyFill="1"/>
    <xf numFmtId="0" fontId="4" fillId="0" borderId="0" xfId="2" applyFont="1" applyFill="1" applyAlignment="1">
      <alignment horizontal="center" vertical="center"/>
    </xf>
    <xf numFmtId="0" fontId="14" fillId="0" borderId="0" xfId="2" applyFont="1" applyFill="1"/>
    <xf numFmtId="0" fontId="5" fillId="0" borderId="0" xfId="2" applyFont="1" applyFill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vertical="center"/>
    </xf>
    <xf numFmtId="2" fontId="3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14" fillId="0" borderId="0" xfId="2" quotePrefix="1" applyFont="1" applyFill="1"/>
    <xf numFmtId="0" fontId="5" fillId="0" borderId="0" xfId="0" applyFont="1" applyFill="1" applyAlignment="1">
      <alignment vertical="center"/>
    </xf>
    <xf numFmtId="0" fontId="5" fillId="0" borderId="0" xfId="0" quotePrefix="1" applyFont="1" applyFill="1" applyAlignment="1">
      <alignment vertical="center"/>
    </xf>
    <xf numFmtId="2" fontId="3" fillId="0" borderId="0" xfId="2" applyNumberFormat="1" applyFont="1" applyFill="1" applyAlignment="1">
      <alignment horizontal="center" vertical="center"/>
    </xf>
    <xf numFmtId="9" fontId="14" fillId="0" borderId="0" xfId="2" applyNumberFormat="1" applyFont="1" applyFill="1"/>
    <xf numFmtId="0" fontId="5" fillId="0" borderId="0" xfId="2" quotePrefix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4" fontId="5" fillId="0" borderId="0" xfId="2" applyNumberFormat="1" applyFont="1" applyFill="1" applyAlignment="1">
      <alignment vertical="top"/>
    </xf>
    <xf numFmtId="0" fontId="5" fillId="0" borderId="0" xfId="0" quotePrefix="1" applyFont="1" applyFill="1" applyAlignment="1">
      <alignment vertical="top"/>
    </xf>
    <xf numFmtId="2" fontId="3" fillId="0" borderId="0" xfId="0" applyNumberFormat="1" applyFont="1" applyFill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right" vertical="center" wrapText="1"/>
    </xf>
    <xf numFmtId="9" fontId="10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right"/>
    </xf>
    <xf numFmtId="2" fontId="4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top"/>
    </xf>
    <xf numFmtId="0" fontId="10" fillId="0" borderId="2" xfId="3" applyFont="1" applyFill="1" applyBorder="1" applyAlignment="1">
      <alignment horizontal="right" vertical="center" wrapText="1"/>
    </xf>
    <xf numFmtId="0" fontId="4" fillId="0" borderId="2" xfId="0" applyFont="1" applyFill="1" applyBorder="1"/>
    <xf numFmtId="2" fontId="4" fillId="0" borderId="2" xfId="3" applyNumberFormat="1" applyFont="1" applyFill="1" applyBorder="1" applyAlignment="1">
      <alignment horizontal="right"/>
    </xf>
    <xf numFmtId="0" fontId="10" fillId="0" borderId="2" xfId="3" applyFont="1" applyFill="1" applyBorder="1" applyAlignment="1">
      <alignment horizontal="right" wrapText="1"/>
    </xf>
    <xf numFmtId="2" fontId="10" fillId="0" borderId="2" xfId="0" applyNumberFormat="1" applyFont="1" applyFill="1" applyBorder="1" applyAlignment="1">
      <alignment horizontal="right" vertical="center" wrapText="1"/>
    </xf>
    <xf numFmtId="2" fontId="10" fillId="0" borderId="2" xfId="3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2" fontId="4" fillId="0" borderId="2" xfId="0" applyNumberFormat="1" applyFont="1" applyFill="1" applyBorder="1" applyAlignment="1">
      <alignment horizontal="right" vertical="center" wrapText="1"/>
    </xf>
    <xf numFmtId="166" fontId="4" fillId="0" borderId="2" xfId="3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10" fontId="15" fillId="0" borderId="0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horizontal="right" vertical="center"/>
    </xf>
    <xf numFmtId="168" fontId="4" fillId="0" borderId="0" xfId="3" applyNumberFormat="1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right" vertical="center" wrapText="1"/>
    </xf>
    <xf numFmtId="2" fontId="10" fillId="0" borderId="0" xfId="3" applyNumberFormat="1" applyFont="1" applyFill="1" applyBorder="1" applyAlignment="1">
      <alignment horizontal="right"/>
    </xf>
    <xf numFmtId="2" fontId="10" fillId="0" borderId="0" xfId="2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right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2" fontId="10" fillId="0" borderId="0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right" vertical="center" wrapText="1"/>
    </xf>
    <xf numFmtId="2" fontId="4" fillId="0" borderId="2" xfId="3" applyNumberFormat="1" applyFont="1" applyFill="1" applyBorder="1" applyAlignment="1">
      <alignment horizontal="center"/>
    </xf>
    <xf numFmtId="168" fontId="4" fillId="0" borderId="8" xfId="3" applyNumberFormat="1" applyFont="1" applyFill="1" applyBorder="1" applyAlignment="1">
      <alignment horizontal="center"/>
    </xf>
    <xf numFmtId="4" fontId="4" fillId="0" borderId="2" xfId="3" applyNumberFormat="1" applyFont="1" applyFill="1" applyBorder="1" applyAlignment="1">
      <alignment horizontal="right"/>
    </xf>
    <xf numFmtId="0" fontId="15" fillId="0" borderId="0" xfId="2" applyFont="1" applyFill="1" applyBorder="1" applyAlignment="1">
      <alignment vertical="center" wrapText="1"/>
    </xf>
    <xf numFmtId="4" fontId="15" fillId="0" borderId="0" xfId="2" applyNumberFormat="1" applyFont="1" applyFill="1" applyBorder="1" applyAlignment="1">
      <alignment vertical="center" wrapText="1"/>
    </xf>
    <xf numFmtId="168" fontId="4" fillId="0" borderId="2" xfId="3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right" vertical="center" wrapText="1"/>
    </xf>
    <xf numFmtId="0" fontId="17" fillId="0" borderId="0" xfId="0" applyFont="1"/>
    <xf numFmtId="0" fontId="19" fillId="0" borderId="0" xfId="0" applyFont="1"/>
    <xf numFmtId="4" fontId="20" fillId="0" borderId="0" xfId="0" applyNumberFormat="1" applyFont="1" applyFill="1" applyBorder="1"/>
    <xf numFmtId="0" fontId="15" fillId="0" borderId="3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/>
    </xf>
    <xf numFmtId="2" fontId="4" fillId="0" borderId="7" xfId="3" applyNumberFormat="1" applyFont="1" applyFill="1" applyBorder="1" applyAlignment="1">
      <alignment horizontal="center"/>
    </xf>
    <xf numFmtId="168" fontId="4" fillId="0" borderId="5" xfId="3" applyNumberFormat="1" applyFont="1" applyFill="1" applyBorder="1" applyAlignment="1">
      <alignment horizontal="center" vertical="center" wrapText="1"/>
    </xf>
    <xf numFmtId="4" fontId="4" fillId="0" borderId="8" xfId="3" applyNumberFormat="1" applyFont="1" applyFill="1" applyBorder="1" applyAlignment="1">
      <alignment horizontal="right"/>
    </xf>
    <xf numFmtId="2" fontId="4" fillId="0" borderId="11" xfId="3" applyNumberFormat="1" applyFont="1" applyFill="1" applyBorder="1" applyAlignment="1">
      <alignment horizontal="center"/>
    </xf>
    <xf numFmtId="168" fontId="4" fillId="0" borderId="12" xfId="3" applyNumberFormat="1" applyFont="1" applyFill="1" applyBorder="1" applyAlignment="1">
      <alignment horizontal="center" vertical="center" wrapText="1"/>
    </xf>
    <xf numFmtId="168" fontId="4" fillId="0" borderId="8" xfId="3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4" fontId="4" fillId="0" borderId="0" xfId="3" applyNumberFormat="1" applyFont="1" applyFill="1" applyBorder="1" applyAlignment="1">
      <alignment horizontal="right"/>
    </xf>
    <xf numFmtId="169" fontId="4" fillId="0" borderId="2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left"/>
    </xf>
    <xf numFmtId="0" fontId="14" fillId="0" borderId="0" xfId="2" applyFont="1" applyFill="1" applyBorder="1" applyAlignment="1">
      <alignment horizontal="left"/>
    </xf>
    <xf numFmtId="0" fontId="14" fillId="0" borderId="0" xfId="2" applyFont="1" applyFill="1" applyBorder="1"/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/>
    <xf numFmtId="0" fontId="8" fillId="0" borderId="0" xfId="2" applyFont="1" applyFill="1" applyBorder="1"/>
    <xf numFmtId="49" fontId="4" fillId="0" borderId="0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right" vertical="center"/>
    </xf>
    <xf numFmtId="164" fontId="4" fillId="0" borderId="0" xfId="1" applyFont="1" applyFill="1" applyAlignment="1">
      <alignment horizontal="center" vertical="center"/>
    </xf>
    <xf numFmtId="0" fontId="22" fillId="0" borderId="0" xfId="2" applyFont="1" applyFill="1" applyAlignment="1">
      <alignment horizontal="center" vertical="center"/>
    </xf>
    <xf numFmtId="0" fontId="23" fillId="0" borderId="0" xfId="2" applyFont="1" applyFill="1"/>
    <xf numFmtId="0" fontId="3" fillId="0" borderId="0" xfId="2" applyFont="1" applyFill="1" applyBorder="1"/>
    <xf numFmtId="0" fontId="22" fillId="0" borderId="0" xfId="2" applyFont="1" applyFill="1" applyBorder="1"/>
    <xf numFmtId="49" fontId="3" fillId="0" borderId="0" xfId="2" applyNumberFormat="1" applyFont="1" applyFill="1" applyBorder="1" applyAlignment="1">
      <alignment horizontal="center" vertical="center" wrapText="1"/>
    </xf>
    <xf numFmtId="49" fontId="10" fillId="0" borderId="0" xfId="2" applyNumberFormat="1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right"/>
    </xf>
    <xf numFmtId="0" fontId="25" fillId="0" borderId="0" xfId="2" applyFont="1" applyFill="1" applyBorder="1" applyAlignment="1">
      <alignment horizontal="right"/>
    </xf>
    <xf numFmtId="165" fontId="25" fillId="0" borderId="0" xfId="2" applyNumberFormat="1" applyFont="1" applyFill="1" applyBorder="1" applyAlignment="1">
      <alignment horizontal="right"/>
    </xf>
    <xf numFmtId="0" fontId="4" fillId="0" borderId="0" xfId="2" applyFont="1" applyFill="1" applyAlignment="1">
      <alignment vertical="top" wrapText="1"/>
    </xf>
    <xf numFmtId="0" fontId="14" fillId="0" borderId="0" xfId="2" applyFont="1" applyFill="1" applyAlignment="1"/>
    <xf numFmtId="0" fontId="4" fillId="0" borderId="0" xfId="2" applyFont="1" applyFill="1" applyAlignment="1">
      <alignment horizontal="left" wrapText="1"/>
    </xf>
    <xf numFmtId="0" fontId="4" fillId="0" borderId="0" xfId="2" applyFont="1" applyFill="1" applyAlignment="1"/>
    <xf numFmtId="2" fontId="4" fillId="0" borderId="0" xfId="2" applyNumberFormat="1" applyFont="1" applyFill="1" applyAlignment="1"/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left" vertical="top"/>
    </xf>
    <xf numFmtId="0" fontId="4" fillId="0" borderId="1" xfId="2" applyFont="1" applyFill="1" applyBorder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vertical="center"/>
    </xf>
    <xf numFmtId="0" fontId="24" fillId="0" borderId="0" xfId="2" applyFont="1" applyFill="1" applyBorder="1" applyAlignment="1"/>
    <xf numFmtId="0" fontId="4" fillId="0" borderId="0" xfId="2" applyFont="1" applyFill="1" applyBorder="1" applyAlignment="1">
      <alignment vertical="center"/>
    </xf>
    <xf numFmtId="0" fontId="26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2" fontId="26" fillId="0" borderId="0" xfId="2" applyNumberFormat="1" applyFont="1" applyFill="1"/>
    <xf numFmtId="0" fontId="26" fillId="0" borderId="0" xfId="2" applyFont="1" applyFill="1" applyAlignment="1">
      <alignment horizontal="center" vertical="center"/>
    </xf>
    <xf numFmtId="0" fontId="27" fillId="0" borderId="0" xfId="2" applyFont="1" applyFill="1"/>
    <xf numFmtId="2" fontId="3" fillId="0" borderId="0" xfId="2" applyNumberFormat="1" applyFont="1" applyFill="1"/>
    <xf numFmtId="49" fontId="26" fillId="0" borderId="0" xfId="2" applyNumberFormat="1" applyFont="1" applyFill="1" applyBorder="1" applyAlignment="1">
      <alignment horizontal="right" vertical="center"/>
    </xf>
    <xf numFmtId="49" fontId="26" fillId="0" borderId="0" xfId="2" applyNumberFormat="1" applyFont="1" applyFill="1" applyBorder="1" applyAlignment="1">
      <alignment horizontal="left" vertical="center"/>
    </xf>
    <xf numFmtId="0" fontId="26" fillId="0" borderId="0" xfId="2" applyFont="1" applyFill="1" applyBorder="1"/>
    <xf numFmtId="0" fontId="26" fillId="0" borderId="0" xfId="2" applyFont="1" applyFill="1"/>
    <xf numFmtId="0" fontId="4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left" wrapText="1"/>
    </xf>
    <xf numFmtId="0" fontId="3" fillId="0" borderId="1" xfId="2" applyFont="1" applyFill="1" applyBorder="1"/>
    <xf numFmtId="0" fontId="12" fillId="0" borderId="0" xfId="2" applyFont="1" applyFill="1" applyAlignment="1">
      <alignment horizontal="center" vertical="center"/>
    </xf>
    <xf numFmtId="0" fontId="13" fillId="0" borderId="0" xfId="2" applyFont="1" applyFill="1"/>
    <xf numFmtId="4" fontId="4" fillId="0" borderId="2" xfId="3" applyNumberFormat="1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4" fontId="10" fillId="0" borderId="3" xfId="2" applyNumberFormat="1" applyFont="1" applyFill="1" applyBorder="1" applyAlignment="1">
      <alignment horizontal="right" vertical="center" wrapText="1"/>
    </xf>
    <xf numFmtId="4" fontId="18" fillId="0" borderId="3" xfId="0" applyNumberFormat="1" applyFont="1" applyFill="1" applyBorder="1" applyAlignment="1">
      <alignment horizontal="right" vertical="center" wrapText="1"/>
    </xf>
    <xf numFmtId="0" fontId="19" fillId="0" borderId="0" xfId="0" applyFont="1" applyFill="1"/>
    <xf numFmtId="0" fontId="19" fillId="0" borderId="0" xfId="0" applyFont="1" applyFill="1" applyBorder="1"/>
    <xf numFmtId="0" fontId="10" fillId="0" borderId="2" xfId="2" applyFont="1" applyFill="1" applyBorder="1" applyAlignment="1">
      <alignment vertical="center" wrapText="1"/>
    </xf>
    <xf numFmtId="4" fontId="18" fillId="0" borderId="3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5" fillId="0" borderId="0" xfId="2" applyFont="1"/>
    <xf numFmtId="4" fontId="10" fillId="0" borderId="2" xfId="2" applyNumberFormat="1" applyFont="1" applyBorder="1" applyAlignment="1">
      <alignment horizontal="right" vertical="center" wrapText="1"/>
    </xf>
    <xf numFmtId="0" fontId="15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49" fontId="4" fillId="0" borderId="0" xfId="2" applyNumberFormat="1" applyFont="1" applyAlignment="1">
      <alignment horizontal="center" vertical="center" wrapText="1"/>
    </xf>
    <xf numFmtId="0" fontId="8" fillId="0" borderId="0" xfId="2" applyFont="1"/>
    <xf numFmtId="2" fontId="9" fillId="0" borderId="0" xfId="2" applyNumberFormat="1" applyFont="1" applyFill="1" applyAlignment="1">
      <alignment horizontal="right" vertical="center"/>
    </xf>
    <xf numFmtId="49" fontId="9" fillId="0" borderId="0" xfId="2" applyNumberFormat="1" applyFont="1" applyFill="1" applyAlignment="1">
      <alignment horizontal="center" vertical="center"/>
    </xf>
    <xf numFmtId="9" fontId="4" fillId="0" borderId="2" xfId="3" applyNumberFormat="1" applyFont="1" applyFill="1" applyBorder="1" applyAlignment="1">
      <alignment horizontal="center" vertical="center" wrapText="1"/>
    </xf>
    <xf numFmtId="0" fontId="117" fillId="0" borderId="0" xfId="0" applyFont="1" applyFill="1"/>
    <xf numFmtId="4" fontId="117" fillId="0" borderId="0" xfId="0" applyNumberFormat="1" applyFont="1" applyFill="1"/>
    <xf numFmtId="0" fontId="118" fillId="0" borderId="0" xfId="2" applyFont="1" applyFill="1" applyAlignment="1">
      <alignment horizontal="center" vertical="center"/>
    </xf>
    <xf numFmtId="0" fontId="11" fillId="0" borderId="10" xfId="2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vertical="center" wrapText="1"/>
    </xf>
    <xf numFmtId="4" fontId="10" fillId="0" borderId="10" xfId="2" applyNumberFormat="1" applyFont="1" applyFill="1" applyBorder="1" applyAlignment="1">
      <alignment horizontal="right" vertical="center" wrapText="1"/>
    </xf>
    <xf numFmtId="4" fontId="18" fillId="0" borderId="10" xfId="0" applyNumberFormat="1" applyFont="1" applyFill="1" applyBorder="1" applyAlignment="1">
      <alignment horizontal="right" vertical="center" wrapText="1"/>
    </xf>
    <xf numFmtId="0" fontId="15" fillId="0" borderId="10" xfId="2" applyFont="1" applyFill="1" applyBorder="1" applyAlignment="1">
      <alignment vertical="center" wrapText="1"/>
    </xf>
    <xf numFmtId="4" fontId="10" fillId="0" borderId="10" xfId="0" applyNumberFormat="1" applyFont="1" applyFill="1" applyBorder="1" applyAlignment="1">
      <alignment horizontal="right" vertical="center" wrapText="1"/>
    </xf>
    <xf numFmtId="0" fontId="4" fillId="0" borderId="0" xfId="2" applyNumberFormat="1" applyFont="1" applyFill="1"/>
    <xf numFmtId="0" fontId="23" fillId="0" borderId="0" xfId="2" applyFont="1" applyFill="1" applyBorder="1"/>
    <xf numFmtId="0" fontId="24" fillId="0" borderId="0" xfId="2" applyFont="1" applyFill="1" applyBorder="1" applyAlignment="1">
      <alignment vertical="center" wrapText="1"/>
    </xf>
    <xf numFmtId="0" fontId="118" fillId="0" borderId="0" xfId="2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 wrapText="1"/>
    </xf>
    <xf numFmtId="10" fontId="118" fillId="0" borderId="0" xfId="2" applyNumberFormat="1" applyFont="1" applyFill="1" applyBorder="1" applyAlignment="1">
      <alignment vertical="center"/>
    </xf>
    <xf numFmtId="4" fontId="10" fillId="0" borderId="0" xfId="3" applyNumberFormat="1" applyFont="1" applyFill="1" applyBorder="1" applyAlignment="1">
      <alignment horizontal="right" vertical="center" wrapText="1"/>
    </xf>
    <xf numFmtId="9" fontId="10" fillId="0" borderId="0" xfId="2" applyNumberFormat="1" applyFont="1" applyFill="1" applyBorder="1" applyAlignment="1">
      <alignment horizontal="center" vertical="center" wrapText="1"/>
    </xf>
    <xf numFmtId="4" fontId="22" fillId="0" borderId="0" xfId="2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right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left" vertical="top" wrapText="1"/>
    </xf>
    <xf numFmtId="0" fontId="21" fillId="0" borderId="0" xfId="2" applyFont="1" applyFill="1" applyBorder="1" applyAlignment="1">
      <alignment horizontal="center" wrapText="1"/>
    </xf>
    <xf numFmtId="0" fontId="10" fillId="0" borderId="0" xfId="2" applyFont="1" applyFill="1"/>
    <xf numFmtId="0" fontId="11" fillId="0" borderId="0" xfId="0" applyFont="1" applyFill="1" applyBorder="1" applyAlignment="1">
      <alignment vertical="center" wrapText="1"/>
    </xf>
    <xf numFmtId="166" fontId="4" fillId="0" borderId="0" xfId="2" applyNumberFormat="1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0" fillId="0" borderId="2" xfId="2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center" vertical="center"/>
    </xf>
    <xf numFmtId="0" fontId="6" fillId="0" borderId="0" xfId="2" applyFont="1"/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 vertical="center"/>
    </xf>
    <xf numFmtId="0" fontId="7" fillId="0" borderId="0" xfId="2" applyFont="1"/>
    <xf numFmtId="4" fontId="5" fillId="0" borderId="0" xfId="2" applyNumberFormat="1" applyFont="1" applyAlignment="1">
      <alignment vertical="center"/>
    </xf>
    <xf numFmtId="0" fontId="5" fillId="0" borderId="0" xfId="2" applyFont="1" applyAlignment="1">
      <alignment vertical="center"/>
    </xf>
    <xf numFmtId="0" fontId="14" fillId="0" borderId="0" xfId="2" applyFont="1"/>
    <xf numFmtId="0" fontId="14" fillId="0" borderId="0" xfId="2" quotePrefix="1" applyFont="1"/>
    <xf numFmtId="0" fontId="5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9" fontId="14" fillId="0" borderId="0" xfId="2" applyNumberFormat="1" applyFont="1"/>
    <xf numFmtId="0" fontId="5" fillId="0" borderId="0" xfId="2" quotePrefix="1" applyFont="1" applyAlignment="1">
      <alignment vertical="center"/>
    </xf>
    <xf numFmtId="0" fontId="5" fillId="0" borderId="0" xfId="0" applyFont="1" applyAlignment="1">
      <alignment vertical="top"/>
    </xf>
    <xf numFmtId="0" fontId="5" fillId="0" borderId="0" xfId="0" applyFont="1"/>
    <xf numFmtId="4" fontId="5" fillId="0" borderId="0" xfId="2" applyNumberFormat="1" applyFont="1" applyAlignment="1">
      <alignment vertical="top"/>
    </xf>
    <xf numFmtId="0" fontId="5" fillId="0" borderId="0" xfId="0" quotePrefix="1" applyFont="1" applyAlignment="1">
      <alignment vertical="top"/>
    </xf>
    <xf numFmtId="2" fontId="5" fillId="0" borderId="0" xfId="0" applyNumberFormat="1" applyFont="1" applyAlignment="1">
      <alignment vertical="top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0" fontId="15" fillId="0" borderId="0" xfId="0" applyNumberFormat="1" applyFont="1" applyFill="1" applyAlignment="1">
      <alignment vertical="center" wrapText="1"/>
    </xf>
    <xf numFmtId="0" fontId="15" fillId="0" borderId="0" xfId="2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168" fontId="4" fillId="0" borderId="0" xfId="3" applyNumberFormat="1" applyFont="1" applyFill="1" applyAlignment="1">
      <alignment horizontal="center" vertical="center" wrapText="1"/>
    </xf>
    <xf numFmtId="4" fontId="4" fillId="0" borderId="0" xfId="3" applyNumberFormat="1" applyFont="1" applyFill="1" applyAlignment="1">
      <alignment horizontal="center"/>
    </xf>
    <xf numFmtId="4" fontId="10" fillId="0" borderId="0" xfId="0" applyNumberFormat="1" applyFont="1" applyFill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2" fontId="10" fillId="0" borderId="0" xfId="3" applyNumberFormat="1" applyFont="1" applyFill="1" applyAlignment="1">
      <alignment horizontal="right"/>
    </xf>
    <xf numFmtId="2" fontId="10" fillId="0" borderId="0" xfId="2" applyNumberFormat="1" applyFont="1" applyFill="1" applyAlignment="1">
      <alignment horizontal="right" vertical="center" wrapText="1"/>
    </xf>
    <xf numFmtId="4" fontId="10" fillId="0" borderId="0" xfId="2" applyNumberFormat="1" applyFont="1" applyFill="1" applyAlignment="1">
      <alignment horizontal="right" vertical="center" wrapText="1"/>
    </xf>
    <xf numFmtId="4" fontId="10" fillId="0" borderId="0" xfId="2" applyNumberFormat="1" applyFont="1" applyAlignment="1">
      <alignment horizontal="right" vertical="center" wrapText="1"/>
    </xf>
    <xf numFmtId="0" fontId="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2" fontId="10" fillId="0" borderId="0" xfId="2" applyNumberFormat="1" applyFont="1" applyFill="1" applyAlignment="1">
      <alignment horizontal="center" vertical="center" wrapText="1"/>
    </xf>
    <xf numFmtId="0" fontId="15" fillId="0" borderId="0" xfId="2" applyFont="1" applyFill="1" applyAlignment="1">
      <alignment vertical="center" wrapText="1"/>
    </xf>
    <xf numFmtId="4" fontId="15" fillId="0" borderId="0" xfId="2" applyNumberFormat="1" applyFont="1" applyFill="1" applyAlignment="1">
      <alignment vertical="center" wrapText="1"/>
    </xf>
    <xf numFmtId="4" fontId="20" fillId="0" borderId="0" xfId="0" applyNumberFormat="1" applyFont="1" applyFill="1"/>
    <xf numFmtId="0" fontId="10" fillId="0" borderId="0" xfId="2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4" fontId="4" fillId="0" borderId="0" xfId="3" applyNumberFormat="1" applyFont="1" applyFill="1" applyAlignment="1">
      <alignment horizontal="right"/>
    </xf>
    <xf numFmtId="0" fontId="4" fillId="0" borderId="0" xfId="2" applyFont="1" applyFill="1" applyAlignment="1">
      <alignment horizontal="left"/>
    </xf>
    <xf numFmtId="0" fontId="14" fillId="0" borderId="0" xfId="2" applyFont="1" applyFill="1" applyAlignment="1">
      <alignment horizontal="left"/>
    </xf>
    <xf numFmtId="0" fontId="21" fillId="0" borderId="0" xfId="2" applyFont="1" applyFill="1" applyAlignment="1">
      <alignment horizontal="center" wrapText="1"/>
    </xf>
    <xf numFmtId="0" fontId="8" fillId="0" borderId="0" xfId="2" applyFont="1" applyFill="1"/>
    <xf numFmtId="49" fontId="4" fillId="0" borderId="0" xfId="2" applyNumberFormat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10" fillId="0" borderId="0" xfId="3" applyFont="1" applyFill="1" applyAlignment="1">
      <alignment horizontal="right" vertical="center" wrapText="1"/>
    </xf>
    <xf numFmtId="4" fontId="4" fillId="0" borderId="0" xfId="2" applyNumberFormat="1" applyFont="1" applyFill="1" applyAlignment="1">
      <alignment horizontal="right" vertical="center"/>
    </xf>
    <xf numFmtId="0" fontId="23" fillId="0" borderId="0" xfId="2" applyFont="1"/>
    <xf numFmtId="0" fontId="24" fillId="0" borderId="0" xfId="2" applyFont="1" applyFill="1" applyAlignment="1">
      <alignment vertical="center" wrapText="1"/>
    </xf>
    <xf numFmtId="0" fontId="118" fillId="0" borderId="0" xfId="2" applyFont="1" applyFill="1" applyAlignment="1">
      <alignment vertical="center"/>
    </xf>
    <xf numFmtId="10" fontId="10" fillId="0" borderId="0" xfId="0" applyNumberFormat="1" applyFont="1" applyFill="1" applyAlignment="1">
      <alignment horizontal="right" vertical="center" wrapText="1"/>
    </xf>
    <xf numFmtId="10" fontId="118" fillId="0" borderId="0" xfId="2" applyNumberFormat="1" applyFont="1" applyFill="1" applyAlignment="1">
      <alignment vertical="center"/>
    </xf>
    <xf numFmtId="4" fontId="10" fillId="0" borderId="0" xfId="3" applyNumberFormat="1" applyFont="1" applyFill="1" applyAlignment="1">
      <alignment horizontal="right" vertical="center" wrapText="1"/>
    </xf>
    <xf numFmtId="9" fontId="10" fillId="0" borderId="0" xfId="2" applyNumberFormat="1" applyFont="1" applyFill="1" applyAlignment="1">
      <alignment horizontal="center" vertical="center" wrapText="1"/>
    </xf>
    <xf numFmtId="4" fontId="22" fillId="0" borderId="0" xfId="2" applyNumberFormat="1" applyFont="1" applyFill="1" applyAlignment="1">
      <alignment vertical="center"/>
    </xf>
    <xf numFmtId="0" fontId="22" fillId="0" borderId="0" xfId="2" applyFont="1" applyFill="1"/>
    <xf numFmtId="49" fontId="3" fillId="0" borderId="0" xfId="2" applyNumberFormat="1" applyFont="1" applyFill="1" applyAlignment="1">
      <alignment horizontal="center" vertical="center" wrapText="1"/>
    </xf>
    <xf numFmtId="49" fontId="10" fillId="0" borderId="0" xfId="2" applyNumberFormat="1" applyFont="1" applyFill="1" applyAlignment="1">
      <alignment horizontal="center" vertical="center" wrapText="1"/>
    </xf>
    <xf numFmtId="4" fontId="10" fillId="0" borderId="0" xfId="2" applyNumberFormat="1" applyFont="1" applyFill="1" applyAlignment="1">
      <alignment horizontal="right"/>
    </xf>
    <xf numFmtId="0" fontId="25" fillId="0" borderId="0" xfId="2" applyFont="1" applyFill="1" applyAlignment="1">
      <alignment horizontal="right"/>
    </xf>
    <xf numFmtId="165" fontId="25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/>
    </xf>
    <xf numFmtId="0" fontId="24" fillId="0" borderId="0" xfId="2" applyFont="1" applyFill="1"/>
    <xf numFmtId="0" fontId="4" fillId="0" borderId="0" xfId="2" applyFont="1" applyAlignment="1">
      <alignment horizontal="left"/>
    </xf>
    <xf numFmtId="0" fontId="14" fillId="0" borderId="0" xfId="2" applyFont="1" applyAlignment="1">
      <alignment horizontal="left"/>
    </xf>
    <xf numFmtId="0" fontId="4" fillId="0" borderId="0" xfId="2" applyFont="1" applyAlignment="1">
      <alignment wrapText="1"/>
    </xf>
    <xf numFmtId="0" fontId="4" fillId="0" borderId="0" xfId="2" applyFont="1" applyAlignment="1">
      <alignment vertical="center"/>
    </xf>
    <xf numFmtId="2" fontId="4" fillId="0" borderId="0" xfId="2" applyNumberFormat="1" applyFont="1"/>
    <xf numFmtId="0" fontId="4" fillId="0" borderId="0" xfId="2" applyFont="1" applyAlignment="1">
      <alignment horizontal="center" vertical="center"/>
    </xf>
    <xf numFmtId="0" fontId="119" fillId="0" borderId="0" xfId="2" applyFont="1" applyAlignment="1">
      <alignment horizontal="left"/>
    </xf>
    <xf numFmtId="0" fontId="26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2" fontId="26" fillId="0" borderId="0" xfId="2" applyNumberFormat="1" applyFont="1"/>
    <xf numFmtId="0" fontId="26" fillId="0" borderId="0" xfId="2" applyFont="1" applyAlignment="1">
      <alignment horizontal="center" vertical="center"/>
    </xf>
    <xf numFmtId="0" fontId="27" fillId="0" borderId="0" xfId="2" applyFont="1"/>
    <xf numFmtId="2" fontId="3" fillId="0" borderId="0" xfId="2" applyNumberFormat="1" applyFont="1"/>
    <xf numFmtId="49" fontId="26" fillId="0" borderId="0" xfId="2" applyNumberFormat="1" applyFont="1" applyAlignment="1">
      <alignment horizontal="right" vertical="center"/>
    </xf>
    <xf numFmtId="49" fontId="26" fillId="0" borderId="0" xfId="2" applyNumberFormat="1" applyFont="1" applyAlignment="1">
      <alignment horizontal="left" vertical="center"/>
    </xf>
    <xf numFmtId="0" fontId="26" fillId="0" borderId="0" xfId="2" applyFont="1"/>
    <xf numFmtId="0" fontId="24" fillId="0" borderId="0" xfId="2" applyFont="1"/>
    <xf numFmtId="0" fontId="21" fillId="0" borderId="0" xfId="2" applyFont="1" applyAlignment="1">
      <alignment horizontal="center" wrapText="1"/>
    </xf>
    <xf numFmtId="0" fontId="4" fillId="0" borderId="0" xfId="2" applyFont="1"/>
    <xf numFmtId="0" fontId="5" fillId="0" borderId="0" xfId="2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0" fontId="15" fillId="0" borderId="0" xfId="0" applyNumberFormat="1" applyFont="1" applyAlignment="1">
      <alignment vertical="center" wrapText="1"/>
    </xf>
    <xf numFmtId="4" fontId="4" fillId="0" borderId="0" xfId="3" applyNumberFormat="1" applyFont="1" applyAlignment="1">
      <alignment horizontal="center"/>
    </xf>
    <xf numFmtId="2" fontId="10" fillId="0" borderId="0" xfId="2" applyNumberFormat="1" applyFont="1" applyAlignment="1">
      <alignment horizontal="right" vertical="center" wrapText="1"/>
    </xf>
    <xf numFmtId="0" fontId="120" fillId="0" borderId="10" xfId="2" applyFont="1" applyBorder="1" applyAlignment="1">
      <alignment vertical="center" wrapText="1"/>
    </xf>
    <xf numFmtId="2" fontId="120" fillId="0" borderId="10" xfId="2" applyNumberFormat="1" applyFont="1" applyBorder="1" applyAlignment="1">
      <alignment vertical="center" wrapText="1"/>
    </xf>
    <xf numFmtId="0" fontId="15" fillId="0" borderId="0" xfId="2" applyFont="1" applyAlignment="1">
      <alignment vertical="center" wrapText="1"/>
    </xf>
    <xf numFmtId="4" fontId="15" fillId="0" borderId="0" xfId="2" applyNumberFormat="1" applyFont="1" applyAlignment="1">
      <alignment vertical="center" wrapText="1"/>
    </xf>
    <xf numFmtId="4" fontId="121" fillId="0" borderId="10" xfId="2" applyNumberFormat="1" applyFont="1" applyBorder="1" applyAlignment="1">
      <alignment horizontal="right" vertical="center" wrapText="1"/>
    </xf>
    <xf numFmtId="4" fontId="122" fillId="0" borderId="10" xfId="0" applyNumberFormat="1" applyFont="1" applyBorder="1" applyAlignment="1">
      <alignment horizontal="right" vertical="center" wrapText="1"/>
    </xf>
    <xf numFmtId="0" fontId="123" fillId="0" borderId="10" xfId="2" applyFont="1" applyBorder="1" applyAlignment="1">
      <alignment vertical="center" wrapText="1"/>
    </xf>
    <xf numFmtId="4" fontId="121" fillId="0" borderId="10" xfId="0" applyNumberFormat="1" applyFont="1" applyBorder="1" applyAlignment="1">
      <alignment horizontal="right" vertical="center" wrapText="1"/>
    </xf>
    <xf numFmtId="0" fontId="8" fillId="0" borderId="0" xfId="2" applyFont="1" applyFill="1" applyAlignment="1">
      <alignment horizontal="center" vertical="center" wrapText="1"/>
    </xf>
    <xf numFmtId="4" fontId="116" fillId="0" borderId="1" xfId="2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right" vertical="center" wrapText="1"/>
    </xf>
    <xf numFmtId="2" fontId="4" fillId="50" borderId="0" xfId="2" applyNumberFormat="1" applyFont="1" applyFill="1" applyAlignment="1">
      <alignment horizontal="left" vertical="center" wrapText="1"/>
    </xf>
    <xf numFmtId="2" fontId="25" fillId="50" borderId="0" xfId="2" applyNumberFormat="1" applyFont="1" applyFill="1" applyAlignment="1">
      <alignment horizontal="left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right" vertical="center" wrapText="1"/>
    </xf>
    <xf numFmtId="0" fontId="10" fillId="0" borderId="4" xfId="2" applyFont="1" applyFill="1" applyBorder="1" applyAlignment="1">
      <alignment horizontal="right" vertical="center" wrapText="1"/>
    </xf>
    <xf numFmtId="0" fontId="10" fillId="0" borderId="5" xfId="2" applyFont="1" applyFill="1" applyBorder="1" applyAlignment="1">
      <alignment horizontal="right" vertical="center" wrapText="1"/>
    </xf>
    <xf numFmtId="4" fontId="18" fillId="0" borderId="9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10" fillId="0" borderId="5" xfId="3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0" fillId="0" borderId="0" xfId="2" applyFont="1" applyFill="1" applyAlignment="1">
      <alignment horizontal="left" vertical="top" wrapText="1"/>
    </xf>
    <xf numFmtId="0" fontId="10" fillId="0" borderId="0" xfId="2" applyFont="1" applyFill="1" applyAlignment="1"/>
    <xf numFmtId="0" fontId="10" fillId="0" borderId="0" xfId="2" applyFont="1" applyFill="1" applyBorder="1" applyAlignment="1">
      <alignment horizontal="left" wrapText="1"/>
    </xf>
    <xf numFmtId="0" fontId="21" fillId="0" borderId="0" xfId="2" applyFont="1" applyFill="1" applyBorder="1" applyAlignment="1">
      <alignment horizontal="center" wrapText="1"/>
    </xf>
    <xf numFmtId="0" fontId="21" fillId="0" borderId="0" xfId="2" applyFont="1" applyFill="1" applyAlignment="1">
      <alignment horizontal="center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/>
    <xf numFmtId="0" fontId="10" fillId="0" borderId="3" xfId="3" applyFont="1" applyBorder="1" applyAlignment="1">
      <alignment horizontal="right" vertical="center" wrapText="1"/>
    </xf>
    <xf numFmtId="0" fontId="10" fillId="0" borderId="5" xfId="3" applyFont="1" applyBorder="1" applyAlignment="1">
      <alignment horizontal="right" vertical="center" wrapText="1"/>
    </xf>
    <xf numFmtId="0" fontId="10" fillId="0" borderId="2" xfId="2" applyFont="1" applyBorder="1" applyAlignment="1">
      <alignment horizontal="right" vertical="center" wrapText="1"/>
    </xf>
    <xf numFmtId="2" fontId="4" fillId="50" borderId="9" xfId="2" applyNumberFormat="1" applyFont="1" applyFill="1" applyBorder="1" applyAlignment="1">
      <alignment horizontal="center" vertical="center" wrapText="1"/>
    </xf>
    <xf numFmtId="0" fontId="12" fillId="0" borderId="9" xfId="2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2" fontId="4" fillId="0" borderId="0" xfId="2" applyNumberFormat="1" applyFont="1" applyFill="1" applyAlignment="1">
      <alignment horizontal="left" vertical="center" wrapText="1"/>
    </xf>
  </cellXfs>
  <cellStyles count="7240">
    <cellStyle name="]_x000d__x000a_Zoomed=1_x000d__x000a_Row=0_x000d__x000a_Column=0_x000d__x000a_Height=0_x000d__x000a_Width=0_x000d__x000a_FontName=FoxFont_x000d__x000a_FontStyle=0_x000d__x000a_FontSize=9_x000d__x000a_PrtFontName=FoxPrin" xfId="16"/>
    <cellStyle name="_2005_БЮДЖЕТ В4 ==11.11.==  КР Дороги, Мосты" xfId="17"/>
    <cellStyle name="_2006_06_28_MGRES_inventories_request" xfId="18"/>
    <cellStyle name="_forma_rascheta_effectivnosti_proekta (00174077$$$)" xfId="19"/>
    <cellStyle name="_Альбом  от 25.08.06 недействующая редакция" xfId="20"/>
    <cellStyle name="_Альбом бюджетных форм   от 23.08.05" xfId="21"/>
    <cellStyle name="_Альбом бюджетных форм   от 25.08.05" xfId="22"/>
    <cellStyle name="_Альбом бюджетных форм от 18.07.06" xfId="23"/>
    <cellStyle name="_Анализ КТП_регионы" xfId="24"/>
    <cellStyle name="_Анализ по ст. Колодзей" xfId="25"/>
    <cellStyle name="_АРМ_БП_РСК_V6.1.unprotec" xfId="26"/>
    <cellStyle name="_Аудит ожид 2009" xfId="27"/>
    <cellStyle name="_ББюджетные формы.Инвестиции" xfId="28"/>
    <cellStyle name="_ББюджетные формы.Расходы" xfId="29"/>
    <cellStyle name="_Бюджетные формы. Закупки" xfId="30"/>
    <cellStyle name="_Бюджетные формы.Доходы" xfId="31"/>
    <cellStyle name="_Бюджетные формы.Расходы v.3.1" xfId="32"/>
    <cellStyle name="_Бюджетные формы.Расходы_19.10.07" xfId="33"/>
    <cellStyle name="_Бюджетные формы.Финансы" xfId="34"/>
    <cellStyle name="_Бюджетные формы.ФинБюджеты" xfId="35"/>
    <cellStyle name="_выручка по присоединениям2" xfId="36"/>
    <cellStyle name="_график по лиз плат 20.07.07 + поставка" xfId="37"/>
    <cellStyle name="_ГТЭС Формат защиты ИП для филиалов 2010 (2)" xfId="38"/>
    <cellStyle name="_Доходы, финансовые бюджеты" xfId="39"/>
    <cellStyle name="_ДПН ГтЭС 03-03-09 к испр" xfId="40"/>
    <cellStyle name="_ДПН ГтэС 21-04-09" xfId="41"/>
    <cellStyle name="_ДПН Тихв 21-04-09" xfId="42"/>
    <cellStyle name="_ДПН ТхЭС 04-03-09" xfId="43"/>
    <cellStyle name="_Запрос-Сети-дох-22-12" xfId="44"/>
    <cellStyle name="_Затратный СШГЭС  14 11 2004" xfId="45"/>
    <cellStyle name="_Инвест ТЗ" xfId="46"/>
    <cellStyle name="_Инвест ТЗ АВТОМАТИЗАЦИЯ  1.06.06   Ф" xfId="47"/>
    <cellStyle name="_Инвест ТЗ АВТОМАТИЗАЦИЯ  31.05.06   Ф нов" xfId="48"/>
    <cellStyle name="_Инвест. программа-лизинг(Яковлев)" xfId="49"/>
    <cellStyle name="_Индексация исторических затрат" xfId="50"/>
    <cellStyle name="_информфция о кредитном портфеле" xfId="51"/>
    <cellStyle name="_информфция о кредитном портфеле 25.10.2007" xfId="52"/>
    <cellStyle name="_ИП 17032006" xfId="53"/>
    <cellStyle name="_ИП СО 2006-2010 отпр 22 01 07" xfId="54"/>
    <cellStyle name="_ИП ФСК 10_10_07 куцанкиной" xfId="55"/>
    <cellStyle name="_ИП ФСК на 2008-2012 17 12 071" xfId="56"/>
    <cellStyle name="_ИПР Холдинга (от Шаркевич) (00137FFF$$$)" xfId="57"/>
    <cellStyle name="_источники инв программы_Комиэнерго" xfId="58"/>
    <cellStyle name="_итоговый файл 1" xfId="59"/>
    <cellStyle name="_каб сеть нез 2010" xfId="60"/>
    <cellStyle name="_Классификаторы" xfId="61"/>
    <cellStyle name="_классификаторы УБМ (изменения)" xfId="62"/>
    <cellStyle name="_Книга1" xfId="63"/>
    <cellStyle name="_Книга1_ARM_БП_ЛЭ_V10" xfId="64"/>
    <cellStyle name="_Книга1_Копия АРМ_БП_РСК_V10 0_20100213" xfId="65"/>
    <cellStyle name="_Книга1_Копия АРМ_БП_РСК_V10 0_20100213_Копия МРСК_СК_ARM_BP_RSK_V10_0" xfId="66"/>
    <cellStyle name="_Книга1_Копия АРМ_БП_РСК_V10 0_20100213_Копия МРСК_СК_ARM_BP_RSK_V10_0 (2)" xfId="67"/>
    <cellStyle name="_Книга1_Копия МРСК_СК_ARM_BP_RSK_V10_0" xfId="68"/>
    <cellStyle name="_Книга1_Копия МРСК_СК_ARM_BP_RSK_V10_0 (2)" xfId="69"/>
    <cellStyle name="_Книга5" xfId="70"/>
    <cellStyle name="_Копия Прил 2(Показатели ИП)" xfId="71"/>
    <cellStyle name="_Копия Программа первоочередных мер_(правка 18 05 06 Усаров_2А_3)" xfId="72"/>
    <cellStyle name="_Копия Форматы УУ15" xfId="73"/>
    <cellStyle name="_Лист Microsoft Excel" xfId="74"/>
    <cellStyle name="_Материалы на эксплуатацию для Г А " xfId="75"/>
    <cellStyle name="_Перегруппировка_нов формат" xfId="76"/>
    <cellStyle name="_Плановая протяженность Января" xfId="77"/>
    <cellStyle name="_Прил 4_Формат-РСК_29.11.06_new finalприм" xfId="78"/>
    <cellStyle name="_Прил1-1 (МГИ) (Дубинину) 22 01 07" xfId="79"/>
    <cellStyle name="_ПРИЛОЖЕНИЕ  _24 2009- 2013 (09.02.2009) (0016F046033)" xfId="80"/>
    <cellStyle name="_Приложение 1 к Соглашению за 2007" xfId="81"/>
    <cellStyle name="_Приложение №5а_перегруппировка МРСК СЗ" xfId="82"/>
    <cellStyle name="_Приложение МТС-3-КС" xfId="83"/>
    <cellStyle name="_Приложение-МТС--2-1" xfId="84"/>
    <cellStyle name="_Приложения" xfId="85"/>
    <cellStyle name="_Приложения 3,4,5" xfId="86"/>
    <cellStyle name="_Приложения приказ отчетность" xfId="87"/>
    <cellStyle name="_Программа СО 7-09 для СД от 29 марта" xfId="88"/>
    <cellStyle name="_Производств-е показатели ЮНГ на 2005 на 49700 для согласования" xfId="89"/>
    <cellStyle name="_Расходы" xfId="90"/>
    <cellStyle name="_Расчет ВВ подстанций" xfId="91"/>
    <cellStyle name="_Расчет ВЛ таб.формата 12 рыба" xfId="92"/>
    <cellStyle name="_Расшифровка по приоритетам_МРСК 2" xfId="93"/>
    <cellStyle name="_СВОДНЫЙ3" xfId="94"/>
    <cellStyle name="_Сергееву_тех х-ки_18.11" xfId="95"/>
    <cellStyle name="_СО 2006-2010  Прил1-1 (Дубинину)" xfId="96"/>
    <cellStyle name="_Справка фин-я и затрат (после отпуска)" xfId="97"/>
    <cellStyle name="_Страхование имущества(для тарифа 2010)" xfId="98"/>
    <cellStyle name="_Структура ИП-2008 ЛО-25 03 08" xfId="99"/>
    <cellStyle name="_таб.4-5 Указ._84-У" xfId="100"/>
    <cellStyle name="_Табл П2-5 (вар18-10-2006)" xfId="101"/>
    <cellStyle name="_Табл. 17 СПБ и ЛО" xfId="102"/>
    <cellStyle name="_ТЭП по планированию доходов на передачу ээ" xfId="103"/>
    <cellStyle name="_ТЭП формат" xfId="104"/>
    <cellStyle name="_Узлы учета_10.08" xfId="105"/>
    <cellStyle name="_Финальная версия с визой РЭК" xfId="106"/>
    <cellStyle name="_Форма 6  РТК.xls(отчет по Адр пр. ЛО)" xfId="107"/>
    <cellStyle name="_Форма исх." xfId="108"/>
    <cellStyle name="_Форма Приложения 16" xfId="109"/>
    <cellStyle name="_Формат ДПН (предложения ФСК) 01.02.08г. Сравнение" xfId="110"/>
    <cellStyle name="_Формат расчета амортизации" xfId="111"/>
    <cellStyle name="_Формат расчета амортизации (факт 1 кв., план 2-4 кв.)" xfId="112"/>
    <cellStyle name="_Формат укрупненного расчета стоимости строительства (реконструкции) объекта ПЭС" xfId="113"/>
    <cellStyle name="_Формат-РСК_2007_12 02 06_м" xfId="114"/>
    <cellStyle name="_Форматы УУ_12 _1_1_1_1" xfId="115"/>
    <cellStyle name="_Форматы УУ_резерв" xfId="116"/>
    <cellStyle name="_Формы 6,7,КС-ввод" xfId="117"/>
    <cellStyle name="_формы Ленэнерго -изменения2" xfId="118"/>
    <cellStyle name="_фск, выручка, потери" xfId="119"/>
    <cellStyle name="”ќђќ‘ћ‚›‰" xfId="120"/>
    <cellStyle name="”љ‘ђћ‚ђќќ›‰" xfId="121"/>
    <cellStyle name="„…ќ…†ќ›‰" xfId="122"/>
    <cellStyle name="‡ђѓћ‹ћ‚ћљ1" xfId="123"/>
    <cellStyle name="‡ђѓћ‹ћ‚ћљ2" xfId="124"/>
    <cellStyle name="’ћѓћ‚›‰" xfId="125"/>
    <cellStyle name="1Normal" xfId="126"/>
    <cellStyle name="20% - Accent1" xfId="127"/>
    <cellStyle name="20% - Accent2" xfId="128"/>
    <cellStyle name="20% - Accent3" xfId="129"/>
    <cellStyle name="20% - Accent4" xfId="130"/>
    <cellStyle name="20% - Accent5" xfId="131"/>
    <cellStyle name="20% - Accent6" xfId="132"/>
    <cellStyle name="20% - Акцент1 2" xfId="133"/>
    <cellStyle name="20% - Акцент1 3" xfId="134"/>
    <cellStyle name="20% - Акцент2 2" xfId="135"/>
    <cellStyle name="20% - Акцент2 3" xfId="136"/>
    <cellStyle name="20% - Акцент3 2" xfId="137"/>
    <cellStyle name="20% - Акцент3 3" xfId="138"/>
    <cellStyle name="20% - Акцент4 2" xfId="139"/>
    <cellStyle name="20% - Акцент4 3" xfId="140"/>
    <cellStyle name="20% - Акцент5 2" xfId="141"/>
    <cellStyle name="20% - Акцент5 3" xfId="142"/>
    <cellStyle name="20% - Акцент6 2" xfId="143"/>
    <cellStyle name="20% - Акцент6 3" xfId="144"/>
    <cellStyle name="40% - Accent1" xfId="145"/>
    <cellStyle name="40% - Accent2" xfId="146"/>
    <cellStyle name="40% - Accent3" xfId="147"/>
    <cellStyle name="40% - Accent4" xfId="148"/>
    <cellStyle name="40% - Accent5" xfId="149"/>
    <cellStyle name="40% - Accent6" xfId="150"/>
    <cellStyle name="40% - Акцент1 2" xfId="151"/>
    <cellStyle name="40% - Акцент1 3" xfId="152"/>
    <cellStyle name="40% - Акцент2 2" xfId="153"/>
    <cellStyle name="40% - Акцент2 3" xfId="154"/>
    <cellStyle name="40% - Акцент3 2" xfId="155"/>
    <cellStyle name="40% - Акцент3 3" xfId="156"/>
    <cellStyle name="40% - Акцент4 2" xfId="157"/>
    <cellStyle name="40% - Акцент4 3" xfId="158"/>
    <cellStyle name="40% - Акцент5 2" xfId="159"/>
    <cellStyle name="40% - Акцент5 3" xfId="160"/>
    <cellStyle name="40% - Акцент6 2" xfId="161"/>
    <cellStyle name="40% - Акцент6 3" xfId="162"/>
    <cellStyle name="60% - Accent1" xfId="163"/>
    <cellStyle name="60% - Accent2" xfId="164"/>
    <cellStyle name="60% - Accent3" xfId="165"/>
    <cellStyle name="60% - Accent4" xfId="166"/>
    <cellStyle name="60% - Accent5" xfId="167"/>
    <cellStyle name="60% - Accent6" xfId="168"/>
    <cellStyle name="60% - Акцент1 2" xfId="169"/>
    <cellStyle name="60% - Акцент1 3" xfId="170"/>
    <cellStyle name="60% - Акцент2 2" xfId="171"/>
    <cellStyle name="60% - Акцент2 3" xfId="172"/>
    <cellStyle name="60% - Акцент3 2" xfId="173"/>
    <cellStyle name="60% - Акцент3 3" xfId="174"/>
    <cellStyle name="60% - Акцент4 2" xfId="175"/>
    <cellStyle name="60% - Акцент4 3" xfId="176"/>
    <cellStyle name="60% - Акцент5 2" xfId="177"/>
    <cellStyle name="60% - Акцент5 3" xfId="178"/>
    <cellStyle name="60% - Акцент6 2" xfId="179"/>
    <cellStyle name="60% - Акцент6 3" xfId="180"/>
    <cellStyle name="Accent1" xfId="181"/>
    <cellStyle name="Accent2" xfId="182"/>
    <cellStyle name="Accent3" xfId="183"/>
    <cellStyle name="Accent4" xfId="184"/>
    <cellStyle name="Accent5" xfId="185"/>
    <cellStyle name="Accent6" xfId="186"/>
    <cellStyle name="alternate" xfId="187"/>
    <cellStyle name="Bad" xfId="188"/>
    <cellStyle name="Calculation" xfId="189"/>
    <cellStyle name="Check" xfId="190"/>
    <cellStyle name="Check Cell" xfId="191"/>
    <cellStyle name="Comma [0]" xfId="192"/>
    <cellStyle name="Comma_Computer Price" xfId="193"/>
    <cellStyle name="Comma0" xfId="194"/>
    <cellStyle name="Currency [0]" xfId="195"/>
    <cellStyle name="Currency_Computer Price" xfId="196"/>
    <cellStyle name="Currency0" xfId="197"/>
    <cellStyle name="Date" xfId="198"/>
    <cellStyle name="Deviant" xfId="199"/>
    <cellStyle name="done" xfId="200"/>
    <cellStyle name="Dziesiêtny [0]_1" xfId="201"/>
    <cellStyle name="Dziesiêtny_1" xfId="202"/>
    <cellStyle name="Euro" xfId="203"/>
    <cellStyle name="Excel Built-in Normal" xfId="204"/>
    <cellStyle name="Explanatory Text" xfId="205"/>
    <cellStyle name="Factor" xfId="206"/>
    <cellStyle name="Fixed" xfId="207"/>
    <cellStyle name="From" xfId="208"/>
    <cellStyle name="Good" xfId="209"/>
    <cellStyle name="Grey" xfId="210"/>
    <cellStyle name="Header1" xfId="211"/>
    <cellStyle name="Header1 2" xfId="212"/>
    <cellStyle name="Header1 3" xfId="213"/>
    <cellStyle name="Header2" xfId="214"/>
    <cellStyle name="Header2 2" xfId="215"/>
    <cellStyle name="Header2 2 10" xfId="216"/>
    <cellStyle name="Header2 2 11" xfId="217"/>
    <cellStyle name="Header2 2 12" xfId="218"/>
    <cellStyle name="Header2 2 2" xfId="219"/>
    <cellStyle name="Header2 2 3" xfId="220"/>
    <cellStyle name="Header2 2 4" xfId="221"/>
    <cellStyle name="Header2 2 5" xfId="222"/>
    <cellStyle name="Header2 2 6" xfId="223"/>
    <cellStyle name="Header2 2 7" xfId="224"/>
    <cellStyle name="Header2 2 8" xfId="225"/>
    <cellStyle name="Header2 2 9" xfId="226"/>
    <cellStyle name="Header2 3" xfId="227"/>
    <cellStyle name="Header2 3 2" xfId="228"/>
    <cellStyle name="Header2 4" xfId="229"/>
    <cellStyle name="Header2 4 2" xfId="230"/>
    <cellStyle name="Header2 5" xfId="231"/>
    <cellStyle name="Header2 5 2" xfId="232"/>
    <cellStyle name="Header2 6" xfId="233"/>
    <cellStyle name="Header2 6 2" xfId="234"/>
    <cellStyle name="Header2 7" xfId="235"/>
    <cellStyle name="Heading 1" xfId="236"/>
    <cellStyle name="Heading 2" xfId="237"/>
    <cellStyle name="Heading 3" xfId="238"/>
    <cellStyle name="Heading 4" xfId="239"/>
    <cellStyle name="Hyperlink_Info gathering example (hydro)" xfId="240"/>
    <cellStyle name="Iau?iue_?iardu1999a" xfId="241"/>
    <cellStyle name="Input" xfId="242"/>
    <cellStyle name="Input [yellow]" xfId="243"/>
    <cellStyle name="Input [yellow] 2" xfId="244"/>
    <cellStyle name="Input [yellow] 2 10" xfId="245"/>
    <cellStyle name="Input [yellow] 2 2" xfId="246"/>
    <cellStyle name="Input [yellow] 2 3" xfId="247"/>
    <cellStyle name="Input [yellow] 2 4" xfId="248"/>
    <cellStyle name="Input [yellow] 2 5" xfId="249"/>
    <cellStyle name="Input [yellow] 2 6" xfId="250"/>
    <cellStyle name="Input [yellow] 2 7" xfId="251"/>
    <cellStyle name="Input [yellow] 2 8" xfId="252"/>
    <cellStyle name="Input [yellow] 2 9" xfId="253"/>
    <cellStyle name="Input [yellow] 3" xfId="254"/>
    <cellStyle name="Input [yellow] 3 10" xfId="255"/>
    <cellStyle name="Input [yellow] 3 11" xfId="256"/>
    <cellStyle name="Input [yellow] 3 12" xfId="257"/>
    <cellStyle name="Input [yellow] 3 13" xfId="258"/>
    <cellStyle name="Input [yellow] 3 2" xfId="259"/>
    <cellStyle name="Input [yellow] 3 3" xfId="260"/>
    <cellStyle name="Input [yellow] 3 4" xfId="261"/>
    <cellStyle name="Input [yellow] 3 5" xfId="262"/>
    <cellStyle name="Input [yellow] 3 6" xfId="263"/>
    <cellStyle name="Input [yellow] 3 7" xfId="264"/>
    <cellStyle name="Input [yellow] 3 8" xfId="265"/>
    <cellStyle name="Input [yellow] 3 9" xfId="266"/>
    <cellStyle name="Input [yellow] 4" xfId="267"/>
    <cellStyle name="Input [yellow] 5" xfId="268"/>
    <cellStyle name="Input [yellow] 6" xfId="269"/>
    <cellStyle name="Input [yellow] 7" xfId="270"/>
    <cellStyle name="Input [yellow] 8" xfId="271"/>
    <cellStyle name="Input [yellow] 9" xfId="272"/>
    <cellStyle name="Input 10" xfId="273"/>
    <cellStyle name="Input 11" xfId="274"/>
    <cellStyle name="Input 12" xfId="275"/>
    <cellStyle name="Input 13" xfId="276"/>
    <cellStyle name="Input 2" xfId="277"/>
    <cellStyle name="Input 2 10" xfId="278"/>
    <cellStyle name="Input 2 2" xfId="279"/>
    <cellStyle name="Input 2 3" xfId="280"/>
    <cellStyle name="Input 2 4" xfId="281"/>
    <cellStyle name="Input 2 5" xfId="282"/>
    <cellStyle name="Input 2 6" xfId="283"/>
    <cellStyle name="Input 2 7" xfId="284"/>
    <cellStyle name="Input 2 8" xfId="285"/>
    <cellStyle name="Input 2 9" xfId="286"/>
    <cellStyle name="Input 3" xfId="287"/>
    <cellStyle name="Input 3 10" xfId="288"/>
    <cellStyle name="Input 3 11" xfId="289"/>
    <cellStyle name="Input 3 12" xfId="290"/>
    <cellStyle name="Input 3 13" xfId="291"/>
    <cellStyle name="Input 3 2" xfId="292"/>
    <cellStyle name="Input 3 3" xfId="293"/>
    <cellStyle name="Input 3 4" xfId="294"/>
    <cellStyle name="Input 3 5" xfId="295"/>
    <cellStyle name="Input 3 6" xfId="296"/>
    <cellStyle name="Input 3 7" xfId="297"/>
    <cellStyle name="Input 3 8" xfId="298"/>
    <cellStyle name="Input 3 9" xfId="299"/>
    <cellStyle name="Input 4" xfId="300"/>
    <cellStyle name="Input 4 10" xfId="301"/>
    <cellStyle name="Input 4 11" xfId="302"/>
    <cellStyle name="Input 4 12" xfId="303"/>
    <cellStyle name="Input 4 13" xfId="304"/>
    <cellStyle name="Input 4 2" xfId="305"/>
    <cellStyle name="Input 4 3" xfId="306"/>
    <cellStyle name="Input 4 4" xfId="307"/>
    <cellStyle name="Input 4 5" xfId="308"/>
    <cellStyle name="Input 4 6" xfId="309"/>
    <cellStyle name="Input 4 7" xfId="310"/>
    <cellStyle name="Input 4 8" xfId="311"/>
    <cellStyle name="Input 4 9" xfId="312"/>
    <cellStyle name="Input 5" xfId="313"/>
    <cellStyle name="Input 6" xfId="314"/>
    <cellStyle name="Input 7" xfId="315"/>
    <cellStyle name="Input 8" xfId="316"/>
    <cellStyle name="Input 9" xfId="317"/>
    <cellStyle name="Linked Cell" xfId="318"/>
    <cellStyle name="Neutral" xfId="319"/>
    <cellStyle name="Norma11l" xfId="320"/>
    <cellStyle name="Normal - Style1" xfId="321"/>
    <cellStyle name="Normal 2" xfId="322"/>
    <cellStyle name="Normal 2 2" xfId="323"/>
    <cellStyle name="Normal 3" xfId="324"/>
    <cellStyle name="Normal 4" xfId="325"/>
    <cellStyle name="Normal_! Приложение_Сбор инфо" xfId="326"/>
    <cellStyle name="Normal1" xfId="327"/>
    <cellStyle name="normální_Rozvaha - aktiva" xfId="328"/>
    <cellStyle name="Normalny_0" xfId="329"/>
    <cellStyle name="normбlnм_laroux" xfId="330"/>
    <cellStyle name="Note" xfId="331"/>
    <cellStyle name="Note 4" xfId="332"/>
    <cellStyle name="Note 4 10" xfId="333"/>
    <cellStyle name="Note 4 11" xfId="334"/>
    <cellStyle name="Note 4 12" xfId="335"/>
    <cellStyle name="Note 4 13" xfId="336"/>
    <cellStyle name="Note 4 14" xfId="337"/>
    <cellStyle name="Note 4 15" xfId="338"/>
    <cellStyle name="Note 4 16" xfId="339"/>
    <cellStyle name="Note 4 17" xfId="340"/>
    <cellStyle name="Note 4 2" xfId="341"/>
    <cellStyle name="Note 4 3" xfId="342"/>
    <cellStyle name="Note 4 4" xfId="343"/>
    <cellStyle name="Note 4 5" xfId="344"/>
    <cellStyle name="Note 4 6" xfId="345"/>
    <cellStyle name="Note 4 7" xfId="346"/>
    <cellStyle name="Note 4 8" xfId="347"/>
    <cellStyle name="Note 4 9" xfId="348"/>
    <cellStyle name="Nun??c [0]_Ecnn1" xfId="349"/>
    <cellStyle name="Nun??c_Ecnn1" xfId="350"/>
    <cellStyle name="Ociriniaue [0]_laroux" xfId="351"/>
    <cellStyle name="Ociriniaue_laroux" xfId="352"/>
    <cellStyle name="Output" xfId="353"/>
    <cellStyle name="Percent [2]" xfId="354"/>
    <cellStyle name="PillarText" xfId="355"/>
    <cellStyle name="Price_Body" xfId="356"/>
    <cellStyle name="S0" xfId="4"/>
    <cellStyle name="S0 2" xfId="357"/>
    <cellStyle name="S1" xfId="5"/>
    <cellStyle name="S1 2" xfId="358"/>
    <cellStyle name="S10" xfId="359"/>
    <cellStyle name="S10 2" xfId="360"/>
    <cellStyle name="S10 3" xfId="361"/>
    <cellStyle name="S11" xfId="362"/>
    <cellStyle name="S11 2" xfId="363"/>
    <cellStyle name="S12" xfId="364"/>
    <cellStyle name="S12 2" xfId="365"/>
    <cellStyle name="S13" xfId="366"/>
    <cellStyle name="S13 2" xfId="367"/>
    <cellStyle name="S14" xfId="368"/>
    <cellStyle name="S14 2" xfId="369"/>
    <cellStyle name="S15" xfId="370"/>
    <cellStyle name="S15 2" xfId="371"/>
    <cellStyle name="S16" xfId="372"/>
    <cellStyle name="S16 2" xfId="373"/>
    <cellStyle name="S17" xfId="374"/>
    <cellStyle name="S17 2" xfId="375"/>
    <cellStyle name="S18" xfId="376"/>
    <cellStyle name="S18 2" xfId="377"/>
    <cellStyle name="S19" xfId="378"/>
    <cellStyle name="S19 2" xfId="379"/>
    <cellStyle name="S2" xfId="6"/>
    <cellStyle name="S2 2" xfId="380"/>
    <cellStyle name="S20" xfId="381"/>
    <cellStyle name="S20 2" xfId="382"/>
    <cellStyle name="S21" xfId="383"/>
    <cellStyle name="S21 2" xfId="384"/>
    <cellStyle name="S22" xfId="385"/>
    <cellStyle name="S22 2" xfId="386"/>
    <cellStyle name="S23" xfId="387"/>
    <cellStyle name="S23 2" xfId="388"/>
    <cellStyle name="S24" xfId="389"/>
    <cellStyle name="S24 2" xfId="390"/>
    <cellStyle name="S25" xfId="391"/>
    <cellStyle name="S25 2" xfId="392"/>
    <cellStyle name="S26" xfId="393"/>
    <cellStyle name="S26 2" xfId="394"/>
    <cellStyle name="S27" xfId="395"/>
    <cellStyle name="S27 2" xfId="396"/>
    <cellStyle name="S28" xfId="397"/>
    <cellStyle name="S28 2" xfId="398"/>
    <cellStyle name="S29" xfId="399"/>
    <cellStyle name="S29 2" xfId="400"/>
    <cellStyle name="S3" xfId="401"/>
    <cellStyle name="S3 2" xfId="402"/>
    <cellStyle name="S30" xfId="403"/>
    <cellStyle name="S30 2" xfId="404"/>
    <cellStyle name="S31" xfId="405"/>
    <cellStyle name="S31 2" xfId="406"/>
    <cellStyle name="S32" xfId="407"/>
    <cellStyle name="S33" xfId="408"/>
    <cellStyle name="S34" xfId="409"/>
    <cellStyle name="S35" xfId="410"/>
    <cellStyle name="S36" xfId="411"/>
    <cellStyle name="S37" xfId="412"/>
    <cellStyle name="S38" xfId="413"/>
    <cellStyle name="S39" xfId="414"/>
    <cellStyle name="S4" xfId="415"/>
    <cellStyle name="S4 2" xfId="416"/>
    <cellStyle name="S40" xfId="417"/>
    <cellStyle name="S41" xfId="418"/>
    <cellStyle name="S41 2" xfId="419"/>
    <cellStyle name="S42" xfId="420"/>
    <cellStyle name="S42 2" xfId="421"/>
    <cellStyle name="S43" xfId="422"/>
    <cellStyle name="S44" xfId="423"/>
    <cellStyle name="S45" xfId="424"/>
    <cellStyle name="S46" xfId="425"/>
    <cellStyle name="S47" xfId="426"/>
    <cellStyle name="S48" xfId="427"/>
    <cellStyle name="S49" xfId="428"/>
    <cellStyle name="S5" xfId="429"/>
    <cellStyle name="S5 2" xfId="430"/>
    <cellStyle name="S50" xfId="431"/>
    <cellStyle name="S51" xfId="432"/>
    <cellStyle name="S52" xfId="433"/>
    <cellStyle name="S53" xfId="434"/>
    <cellStyle name="S54" xfId="435"/>
    <cellStyle name="S55" xfId="436"/>
    <cellStyle name="S56" xfId="437"/>
    <cellStyle name="S57" xfId="438"/>
    <cellStyle name="S58" xfId="439"/>
    <cellStyle name="S59" xfId="440"/>
    <cellStyle name="S6" xfId="441"/>
    <cellStyle name="S6 2" xfId="442"/>
    <cellStyle name="S6 3" xfId="443"/>
    <cellStyle name="S60" xfId="444"/>
    <cellStyle name="S61" xfId="445"/>
    <cellStyle name="S7" xfId="446"/>
    <cellStyle name="S7 2" xfId="447"/>
    <cellStyle name="S8" xfId="448"/>
    <cellStyle name="S8 2" xfId="449"/>
    <cellStyle name="S9" xfId="450"/>
    <cellStyle name="S9 2" xfId="451"/>
    <cellStyle name="SAPBEXaggData" xfId="452"/>
    <cellStyle name="SAPBEXaggData 10" xfId="453"/>
    <cellStyle name="SAPBEXaggData 11" xfId="454"/>
    <cellStyle name="SAPBEXaggData 12" xfId="455"/>
    <cellStyle name="SAPBEXaggData 13" xfId="456"/>
    <cellStyle name="SAPBEXaggData 14" xfId="457"/>
    <cellStyle name="SAPBEXaggData 15" xfId="458"/>
    <cellStyle name="SAPBEXaggData 16" xfId="459"/>
    <cellStyle name="SAPBEXaggData 17" xfId="460"/>
    <cellStyle name="SAPBEXaggData 18" xfId="461"/>
    <cellStyle name="SAPBEXaggData 19" xfId="462"/>
    <cellStyle name="SAPBEXaggData 2" xfId="463"/>
    <cellStyle name="SAPBEXaggData 2 10" xfId="464"/>
    <cellStyle name="SAPBEXaggData 2 11" xfId="465"/>
    <cellStyle name="SAPBEXaggData 2 12" xfId="466"/>
    <cellStyle name="SAPBEXaggData 2 13" xfId="467"/>
    <cellStyle name="SAPBEXaggData 2 14" xfId="468"/>
    <cellStyle name="SAPBEXaggData 2 15" xfId="469"/>
    <cellStyle name="SAPBEXaggData 2 16" xfId="470"/>
    <cellStyle name="SAPBEXaggData 2 17" xfId="471"/>
    <cellStyle name="SAPBEXaggData 2 2" xfId="472"/>
    <cellStyle name="SAPBEXaggData 2 3" xfId="473"/>
    <cellStyle name="SAPBEXaggData 2 4" xfId="474"/>
    <cellStyle name="SAPBEXaggData 2 5" xfId="475"/>
    <cellStyle name="SAPBEXaggData 2 6" xfId="476"/>
    <cellStyle name="SAPBEXaggData 2 7" xfId="477"/>
    <cellStyle name="SAPBEXaggData 2 8" xfId="478"/>
    <cellStyle name="SAPBEXaggData 2 9" xfId="479"/>
    <cellStyle name="SAPBEXaggData 20" xfId="480"/>
    <cellStyle name="SAPBEXaggData 3" xfId="481"/>
    <cellStyle name="SAPBEXaggData 3 10" xfId="482"/>
    <cellStyle name="SAPBEXaggData 3 11" xfId="483"/>
    <cellStyle name="SAPBEXaggData 3 12" xfId="484"/>
    <cellStyle name="SAPBEXaggData 3 13" xfId="485"/>
    <cellStyle name="SAPBEXaggData 3 14" xfId="486"/>
    <cellStyle name="SAPBEXaggData 3 15" xfId="487"/>
    <cellStyle name="SAPBEXaggData 3 16" xfId="488"/>
    <cellStyle name="SAPBEXaggData 3 17" xfId="489"/>
    <cellStyle name="SAPBEXaggData 3 2" xfId="490"/>
    <cellStyle name="SAPBEXaggData 3 3" xfId="491"/>
    <cellStyle name="SAPBEXaggData 3 4" xfId="492"/>
    <cellStyle name="SAPBEXaggData 3 5" xfId="493"/>
    <cellStyle name="SAPBEXaggData 3 6" xfId="494"/>
    <cellStyle name="SAPBEXaggData 3 7" xfId="495"/>
    <cellStyle name="SAPBEXaggData 3 8" xfId="496"/>
    <cellStyle name="SAPBEXaggData 3 9" xfId="497"/>
    <cellStyle name="SAPBEXaggData 4" xfId="498"/>
    <cellStyle name="SAPBEXaggData 4 10" xfId="499"/>
    <cellStyle name="SAPBEXaggData 4 11" xfId="500"/>
    <cellStyle name="SAPBEXaggData 4 12" xfId="501"/>
    <cellStyle name="SAPBEXaggData 4 13" xfId="502"/>
    <cellStyle name="SAPBEXaggData 4 14" xfId="503"/>
    <cellStyle name="SAPBEXaggData 4 15" xfId="504"/>
    <cellStyle name="SAPBEXaggData 4 16" xfId="505"/>
    <cellStyle name="SAPBEXaggData 4 17" xfId="506"/>
    <cellStyle name="SAPBEXaggData 4 2" xfId="507"/>
    <cellStyle name="SAPBEXaggData 4 3" xfId="508"/>
    <cellStyle name="SAPBEXaggData 4 4" xfId="509"/>
    <cellStyle name="SAPBEXaggData 4 5" xfId="510"/>
    <cellStyle name="SAPBEXaggData 4 6" xfId="511"/>
    <cellStyle name="SAPBEXaggData 4 7" xfId="512"/>
    <cellStyle name="SAPBEXaggData 4 8" xfId="513"/>
    <cellStyle name="SAPBEXaggData 4 9" xfId="514"/>
    <cellStyle name="SAPBEXaggData 5" xfId="515"/>
    <cellStyle name="SAPBEXaggData 5 10" xfId="516"/>
    <cellStyle name="SAPBEXaggData 5 11" xfId="517"/>
    <cellStyle name="SAPBEXaggData 5 12" xfId="518"/>
    <cellStyle name="SAPBEXaggData 5 13" xfId="519"/>
    <cellStyle name="SAPBEXaggData 5 14" xfId="520"/>
    <cellStyle name="SAPBEXaggData 5 15" xfId="521"/>
    <cellStyle name="SAPBEXaggData 5 16" xfId="522"/>
    <cellStyle name="SAPBEXaggData 5 17" xfId="523"/>
    <cellStyle name="SAPBEXaggData 5 2" xfId="524"/>
    <cellStyle name="SAPBEXaggData 5 3" xfId="525"/>
    <cellStyle name="SAPBEXaggData 5 4" xfId="526"/>
    <cellStyle name="SAPBEXaggData 5 5" xfId="527"/>
    <cellStyle name="SAPBEXaggData 5 6" xfId="528"/>
    <cellStyle name="SAPBEXaggData 5 7" xfId="529"/>
    <cellStyle name="SAPBEXaggData 5 8" xfId="530"/>
    <cellStyle name="SAPBEXaggData 5 9" xfId="531"/>
    <cellStyle name="SAPBEXaggData 6" xfId="532"/>
    <cellStyle name="SAPBEXaggData 6 10" xfId="533"/>
    <cellStyle name="SAPBEXaggData 6 11" xfId="534"/>
    <cellStyle name="SAPBEXaggData 6 12" xfId="535"/>
    <cellStyle name="SAPBEXaggData 6 13" xfId="536"/>
    <cellStyle name="SAPBEXaggData 6 14" xfId="537"/>
    <cellStyle name="SAPBEXaggData 6 15" xfId="538"/>
    <cellStyle name="SAPBEXaggData 6 16" xfId="539"/>
    <cellStyle name="SAPBEXaggData 6 17" xfId="540"/>
    <cellStyle name="SAPBEXaggData 6 2" xfId="541"/>
    <cellStyle name="SAPBEXaggData 6 3" xfId="542"/>
    <cellStyle name="SAPBEXaggData 6 4" xfId="543"/>
    <cellStyle name="SAPBEXaggData 6 5" xfId="544"/>
    <cellStyle name="SAPBEXaggData 6 6" xfId="545"/>
    <cellStyle name="SAPBEXaggData 6 7" xfId="546"/>
    <cellStyle name="SAPBEXaggData 6 8" xfId="547"/>
    <cellStyle name="SAPBEXaggData 6 9" xfId="548"/>
    <cellStyle name="SAPBEXaggData 7" xfId="549"/>
    <cellStyle name="SAPBEXaggData 7 10" xfId="550"/>
    <cellStyle name="SAPBEXaggData 7 11" xfId="551"/>
    <cellStyle name="SAPBEXaggData 7 12" xfId="552"/>
    <cellStyle name="SAPBEXaggData 7 13" xfId="553"/>
    <cellStyle name="SAPBEXaggData 7 14" xfId="554"/>
    <cellStyle name="SAPBEXaggData 7 15" xfId="555"/>
    <cellStyle name="SAPBEXaggData 7 16" xfId="556"/>
    <cellStyle name="SAPBEXaggData 7 17" xfId="557"/>
    <cellStyle name="SAPBEXaggData 7 2" xfId="558"/>
    <cellStyle name="SAPBEXaggData 7 3" xfId="559"/>
    <cellStyle name="SAPBEXaggData 7 4" xfId="560"/>
    <cellStyle name="SAPBEXaggData 7 5" xfId="561"/>
    <cellStyle name="SAPBEXaggData 7 6" xfId="562"/>
    <cellStyle name="SAPBEXaggData 7 7" xfId="563"/>
    <cellStyle name="SAPBEXaggData 7 8" xfId="564"/>
    <cellStyle name="SAPBEXaggData 7 9" xfId="565"/>
    <cellStyle name="SAPBEXaggData 8" xfId="566"/>
    <cellStyle name="SAPBEXaggData 8 10" xfId="567"/>
    <cellStyle name="SAPBEXaggData 8 11" xfId="568"/>
    <cellStyle name="SAPBEXaggData 8 12" xfId="569"/>
    <cellStyle name="SAPBEXaggData 8 13" xfId="570"/>
    <cellStyle name="SAPBEXaggData 8 14" xfId="571"/>
    <cellStyle name="SAPBEXaggData 8 15" xfId="572"/>
    <cellStyle name="SAPBEXaggData 8 16" xfId="573"/>
    <cellStyle name="SAPBEXaggData 8 17" xfId="574"/>
    <cellStyle name="SAPBEXaggData 8 2" xfId="575"/>
    <cellStyle name="SAPBEXaggData 8 3" xfId="576"/>
    <cellStyle name="SAPBEXaggData 8 4" xfId="577"/>
    <cellStyle name="SAPBEXaggData 8 5" xfId="578"/>
    <cellStyle name="SAPBEXaggData 8 6" xfId="579"/>
    <cellStyle name="SAPBEXaggData 8 7" xfId="580"/>
    <cellStyle name="SAPBEXaggData 8 8" xfId="581"/>
    <cellStyle name="SAPBEXaggData 8 9" xfId="582"/>
    <cellStyle name="SAPBEXaggData 9" xfId="583"/>
    <cellStyle name="SAPBEXaggData 9 10" xfId="584"/>
    <cellStyle name="SAPBEXaggData 9 11" xfId="585"/>
    <cellStyle name="SAPBEXaggData 9 12" xfId="586"/>
    <cellStyle name="SAPBEXaggData 9 13" xfId="587"/>
    <cellStyle name="SAPBEXaggData 9 14" xfId="588"/>
    <cellStyle name="SAPBEXaggData 9 15" xfId="589"/>
    <cellStyle name="SAPBEXaggData 9 16" xfId="590"/>
    <cellStyle name="SAPBEXaggData 9 17" xfId="591"/>
    <cellStyle name="SAPBEXaggData 9 2" xfId="592"/>
    <cellStyle name="SAPBEXaggData 9 3" xfId="593"/>
    <cellStyle name="SAPBEXaggData 9 4" xfId="594"/>
    <cellStyle name="SAPBEXaggData 9 5" xfId="595"/>
    <cellStyle name="SAPBEXaggData 9 6" xfId="596"/>
    <cellStyle name="SAPBEXaggData 9 7" xfId="597"/>
    <cellStyle name="SAPBEXaggData 9 8" xfId="598"/>
    <cellStyle name="SAPBEXaggData 9 9" xfId="599"/>
    <cellStyle name="SAPBEXaggDataEmph" xfId="600"/>
    <cellStyle name="SAPBEXaggDataEmph 10" xfId="601"/>
    <cellStyle name="SAPBEXaggDataEmph 11" xfId="602"/>
    <cellStyle name="SAPBEXaggDataEmph 12" xfId="603"/>
    <cellStyle name="SAPBEXaggDataEmph 13" xfId="604"/>
    <cellStyle name="SAPBEXaggDataEmph 14" xfId="605"/>
    <cellStyle name="SAPBEXaggDataEmph 15" xfId="606"/>
    <cellStyle name="SAPBEXaggDataEmph 16" xfId="607"/>
    <cellStyle name="SAPBEXaggDataEmph 17" xfId="608"/>
    <cellStyle name="SAPBEXaggDataEmph 18" xfId="609"/>
    <cellStyle name="SAPBEXaggDataEmph 19" xfId="610"/>
    <cellStyle name="SAPBEXaggDataEmph 2" xfId="611"/>
    <cellStyle name="SAPBEXaggDataEmph 2 10" xfId="612"/>
    <cellStyle name="SAPBEXaggDataEmph 2 11" xfId="613"/>
    <cellStyle name="SAPBEXaggDataEmph 2 12" xfId="614"/>
    <cellStyle name="SAPBEXaggDataEmph 2 13" xfId="615"/>
    <cellStyle name="SAPBEXaggDataEmph 2 14" xfId="616"/>
    <cellStyle name="SAPBEXaggDataEmph 2 15" xfId="617"/>
    <cellStyle name="SAPBEXaggDataEmph 2 16" xfId="618"/>
    <cellStyle name="SAPBEXaggDataEmph 2 17" xfId="619"/>
    <cellStyle name="SAPBEXaggDataEmph 2 2" xfId="620"/>
    <cellStyle name="SAPBEXaggDataEmph 2 3" xfId="621"/>
    <cellStyle name="SAPBEXaggDataEmph 2 4" xfId="622"/>
    <cellStyle name="SAPBEXaggDataEmph 2 5" xfId="623"/>
    <cellStyle name="SAPBEXaggDataEmph 2 6" xfId="624"/>
    <cellStyle name="SAPBEXaggDataEmph 2 7" xfId="625"/>
    <cellStyle name="SAPBEXaggDataEmph 2 8" xfId="626"/>
    <cellStyle name="SAPBEXaggDataEmph 2 9" xfId="627"/>
    <cellStyle name="SAPBEXaggDataEmph 20" xfId="628"/>
    <cellStyle name="SAPBEXaggDataEmph 3" xfId="629"/>
    <cellStyle name="SAPBEXaggDataEmph 3 10" xfId="630"/>
    <cellStyle name="SAPBEXaggDataEmph 3 11" xfId="631"/>
    <cellStyle name="SAPBEXaggDataEmph 3 12" xfId="632"/>
    <cellStyle name="SAPBEXaggDataEmph 3 13" xfId="633"/>
    <cellStyle name="SAPBEXaggDataEmph 3 14" xfId="634"/>
    <cellStyle name="SAPBEXaggDataEmph 3 15" xfId="635"/>
    <cellStyle name="SAPBEXaggDataEmph 3 16" xfId="636"/>
    <cellStyle name="SAPBEXaggDataEmph 3 17" xfId="637"/>
    <cellStyle name="SAPBEXaggDataEmph 3 2" xfId="638"/>
    <cellStyle name="SAPBEXaggDataEmph 3 3" xfId="639"/>
    <cellStyle name="SAPBEXaggDataEmph 3 4" xfId="640"/>
    <cellStyle name="SAPBEXaggDataEmph 3 5" xfId="641"/>
    <cellStyle name="SAPBEXaggDataEmph 3 6" xfId="642"/>
    <cellStyle name="SAPBEXaggDataEmph 3 7" xfId="643"/>
    <cellStyle name="SAPBEXaggDataEmph 3 8" xfId="644"/>
    <cellStyle name="SAPBEXaggDataEmph 3 9" xfId="645"/>
    <cellStyle name="SAPBEXaggDataEmph 4" xfId="646"/>
    <cellStyle name="SAPBEXaggDataEmph 4 10" xfId="647"/>
    <cellStyle name="SAPBEXaggDataEmph 4 11" xfId="648"/>
    <cellStyle name="SAPBEXaggDataEmph 4 12" xfId="649"/>
    <cellStyle name="SAPBEXaggDataEmph 4 13" xfId="650"/>
    <cellStyle name="SAPBEXaggDataEmph 4 14" xfId="651"/>
    <cellStyle name="SAPBEXaggDataEmph 4 15" xfId="652"/>
    <cellStyle name="SAPBEXaggDataEmph 4 16" xfId="653"/>
    <cellStyle name="SAPBEXaggDataEmph 4 17" xfId="654"/>
    <cellStyle name="SAPBEXaggDataEmph 4 2" xfId="655"/>
    <cellStyle name="SAPBEXaggDataEmph 4 3" xfId="656"/>
    <cellStyle name="SAPBEXaggDataEmph 4 4" xfId="657"/>
    <cellStyle name="SAPBEXaggDataEmph 4 5" xfId="658"/>
    <cellStyle name="SAPBEXaggDataEmph 4 6" xfId="659"/>
    <cellStyle name="SAPBEXaggDataEmph 4 7" xfId="660"/>
    <cellStyle name="SAPBEXaggDataEmph 4 8" xfId="661"/>
    <cellStyle name="SAPBEXaggDataEmph 4 9" xfId="662"/>
    <cellStyle name="SAPBEXaggDataEmph 5" xfId="663"/>
    <cellStyle name="SAPBEXaggDataEmph 5 10" xfId="664"/>
    <cellStyle name="SAPBEXaggDataEmph 5 11" xfId="665"/>
    <cellStyle name="SAPBEXaggDataEmph 5 12" xfId="666"/>
    <cellStyle name="SAPBEXaggDataEmph 5 13" xfId="667"/>
    <cellStyle name="SAPBEXaggDataEmph 5 14" xfId="668"/>
    <cellStyle name="SAPBEXaggDataEmph 5 15" xfId="669"/>
    <cellStyle name="SAPBEXaggDataEmph 5 16" xfId="670"/>
    <cellStyle name="SAPBEXaggDataEmph 5 17" xfId="671"/>
    <cellStyle name="SAPBEXaggDataEmph 5 2" xfId="672"/>
    <cellStyle name="SAPBEXaggDataEmph 5 3" xfId="673"/>
    <cellStyle name="SAPBEXaggDataEmph 5 4" xfId="674"/>
    <cellStyle name="SAPBEXaggDataEmph 5 5" xfId="675"/>
    <cellStyle name="SAPBEXaggDataEmph 5 6" xfId="676"/>
    <cellStyle name="SAPBEXaggDataEmph 5 7" xfId="677"/>
    <cellStyle name="SAPBEXaggDataEmph 5 8" xfId="678"/>
    <cellStyle name="SAPBEXaggDataEmph 5 9" xfId="679"/>
    <cellStyle name="SAPBEXaggDataEmph 6" xfId="680"/>
    <cellStyle name="SAPBEXaggDataEmph 6 10" xfId="681"/>
    <cellStyle name="SAPBEXaggDataEmph 6 11" xfId="682"/>
    <cellStyle name="SAPBEXaggDataEmph 6 12" xfId="683"/>
    <cellStyle name="SAPBEXaggDataEmph 6 13" xfId="684"/>
    <cellStyle name="SAPBEXaggDataEmph 6 14" xfId="685"/>
    <cellStyle name="SAPBEXaggDataEmph 6 15" xfId="686"/>
    <cellStyle name="SAPBEXaggDataEmph 6 16" xfId="687"/>
    <cellStyle name="SAPBEXaggDataEmph 6 17" xfId="688"/>
    <cellStyle name="SAPBEXaggDataEmph 6 2" xfId="689"/>
    <cellStyle name="SAPBEXaggDataEmph 6 3" xfId="690"/>
    <cellStyle name="SAPBEXaggDataEmph 6 4" xfId="691"/>
    <cellStyle name="SAPBEXaggDataEmph 6 5" xfId="692"/>
    <cellStyle name="SAPBEXaggDataEmph 6 6" xfId="693"/>
    <cellStyle name="SAPBEXaggDataEmph 6 7" xfId="694"/>
    <cellStyle name="SAPBEXaggDataEmph 6 8" xfId="695"/>
    <cellStyle name="SAPBEXaggDataEmph 6 9" xfId="696"/>
    <cellStyle name="SAPBEXaggDataEmph 7" xfId="697"/>
    <cellStyle name="SAPBEXaggDataEmph 7 10" xfId="698"/>
    <cellStyle name="SAPBEXaggDataEmph 7 11" xfId="699"/>
    <cellStyle name="SAPBEXaggDataEmph 7 12" xfId="700"/>
    <cellStyle name="SAPBEXaggDataEmph 7 13" xfId="701"/>
    <cellStyle name="SAPBEXaggDataEmph 7 14" xfId="702"/>
    <cellStyle name="SAPBEXaggDataEmph 7 15" xfId="703"/>
    <cellStyle name="SAPBEXaggDataEmph 7 16" xfId="704"/>
    <cellStyle name="SAPBEXaggDataEmph 7 17" xfId="705"/>
    <cellStyle name="SAPBEXaggDataEmph 7 2" xfId="706"/>
    <cellStyle name="SAPBEXaggDataEmph 7 3" xfId="707"/>
    <cellStyle name="SAPBEXaggDataEmph 7 4" xfId="708"/>
    <cellStyle name="SAPBEXaggDataEmph 7 5" xfId="709"/>
    <cellStyle name="SAPBEXaggDataEmph 7 6" xfId="710"/>
    <cellStyle name="SAPBEXaggDataEmph 7 7" xfId="711"/>
    <cellStyle name="SAPBEXaggDataEmph 7 8" xfId="712"/>
    <cellStyle name="SAPBEXaggDataEmph 7 9" xfId="713"/>
    <cellStyle name="SAPBEXaggDataEmph 8" xfId="714"/>
    <cellStyle name="SAPBEXaggDataEmph 8 10" xfId="715"/>
    <cellStyle name="SAPBEXaggDataEmph 8 11" xfId="716"/>
    <cellStyle name="SAPBEXaggDataEmph 8 12" xfId="717"/>
    <cellStyle name="SAPBEXaggDataEmph 8 13" xfId="718"/>
    <cellStyle name="SAPBEXaggDataEmph 8 14" xfId="719"/>
    <cellStyle name="SAPBEXaggDataEmph 8 15" xfId="720"/>
    <cellStyle name="SAPBEXaggDataEmph 8 16" xfId="721"/>
    <cellStyle name="SAPBEXaggDataEmph 8 17" xfId="722"/>
    <cellStyle name="SAPBEXaggDataEmph 8 2" xfId="723"/>
    <cellStyle name="SAPBEXaggDataEmph 8 3" xfId="724"/>
    <cellStyle name="SAPBEXaggDataEmph 8 4" xfId="725"/>
    <cellStyle name="SAPBEXaggDataEmph 8 5" xfId="726"/>
    <cellStyle name="SAPBEXaggDataEmph 8 6" xfId="727"/>
    <cellStyle name="SAPBEXaggDataEmph 8 7" xfId="728"/>
    <cellStyle name="SAPBEXaggDataEmph 8 8" xfId="729"/>
    <cellStyle name="SAPBEXaggDataEmph 8 9" xfId="730"/>
    <cellStyle name="SAPBEXaggDataEmph 9" xfId="731"/>
    <cellStyle name="SAPBEXaggDataEmph 9 10" xfId="732"/>
    <cellStyle name="SAPBEXaggDataEmph 9 11" xfId="733"/>
    <cellStyle name="SAPBEXaggDataEmph 9 12" xfId="734"/>
    <cellStyle name="SAPBEXaggDataEmph 9 13" xfId="735"/>
    <cellStyle name="SAPBEXaggDataEmph 9 14" xfId="736"/>
    <cellStyle name="SAPBEXaggDataEmph 9 15" xfId="737"/>
    <cellStyle name="SAPBEXaggDataEmph 9 16" xfId="738"/>
    <cellStyle name="SAPBEXaggDataEmph 9 17" xfId="739"/>
    <cellStyle name="SAPBEXaggDataEmph 9 2" xfId="740"/>
    <cellStyle name="SAPBEXaggDataEmph 9 3" xfId="741"/>
    <cellStyle name="SAPBEXaggDataEmph 9 4" xfId="742"/>
    <cellStyle name="SAPBEXaggDataEmph 9 5" xfId="743"/>
    <cellStyle name="SAPBEXaggDataEmph 9 6" xfId="744"/>
    <cellStyle name="SAPBEXaggDataEmph 9 7" xfId="745"/>
    <cellStyle name="SAPBEXaggDataEmph 9 8" xfId="746"/>
    <cellStyle name="SAPBEXaggDataEmph 9 9" xfId="747"/>
    <cellStyle name="SAPBEXaggItem" xfId="748"/>
    <cellStyle name="SAPBEXaggItem 10" xfId="749"/>
    <cellStyle name="SAPBEXaggItem 11" xfId="750"/>
    <cellStyle name="SAPBEXaggItem 12" xfId="751"/>
    <cellStyle name="SAPBEXaggItem 13" xfId="752"/>
    <cellStyle name="SAPBEXaggItem 14" xfId="753"/>
    <cellStyle name="SAPBEXaggItem 15" xfId="754"/>
    <cellStyle name="SAPBEXaggItem 16" xfId="755"/>
    <cellStyle name="SAPBEXaggItem 17" xfId="756"/>
    <cellStyle name="SAPBEXaggItem 18" xfId="757"/>
    <cellStyle name="SAPBEXaggItem 19" xfId="758"/>
    <cellStyle name="SAPBEXaggItem 2" xfId="759"/>
    <cellStyle name="SAPBEXaggItem 2 10" xfId="760"/>
    <cellStyle name="SAPBEXaggItem 2 11" xfId="761"/>
    <cellStyle name="SAPBEXaggItem 2 12" xfId="762"/>
    <cellStyle name="SAPBEXaggItem 2 13" xfId="763"/>
    <cellStyle name="SAPBEXaggItem 2 14" xfId="764"/>
    <cellStyle name="SAPBEXaggItem 2 15" xfId="765"/>
    <cellStyle name="SAPBEXaggItem 2 16" xfId="766"/>
    <cellStyle name="SAPBEXaggItem 2 17" xfId="767"/>
    <cellStyle name="SAPBEXaggItem 2 2" xfId="768"/>
    <cellStyle name="SAPBEXaggItem 2 3" xfId="769"/>
    <cellStyle name="SAPBEXaggItem 2 4" xfId="770"/>
    <cellStyle name="SAPBEXaggItem 2 5" xfId="771"/>
    <cellStyle name="SAPBEXaggItem 2 6" xfId="772"/>
    <cellStyle name="SAPBEXaggItem 2 7" xfId="773"/>
    <cellStyle name="SAPBEXaggItem 2 8" xfId="774"/>
    <cellStyle name="SAPBEXaggItem 2 9" xfId="775"/>
    <cellStyle name="SAPBEXaggItem 20" xfId="776"/>
    <cellStyle name="SAPBEXaggItem 3" xfId="777"/>
    <cellStyle name="SAPBEXaggItem 3 10" xfId="778"/>
    <cellStyle name="SAPBEXaggItem 3 11" xfId="779"/>
    <cellStyle name="SAPBEXaggItem 3 12" xfId="780"/>
    <cellStyle name="SAPBEXaggItem 3 13" xfId="781"/>
    <cellStyle name="SAPBEXaggItem 3 14" xfId="782"/>
    <cellStyle name="SAPBEXaggItem 3 15" xfId="783"/>
    <cellStyle name="SAPBEXaggItem 3 16" xfId="784"/>
    <cellStyle name="SAPBEXaggItem 3 17" xfId="785"/>
    <cellStyle name="SAPBEXaggItem 3 2" xfId="786"/>
    <cellStyle name="SAPBEXaggItem 3 3" xfId="787"/>
    <cellStyle name="SAPBEXaggItem 3 4" xfId="788"/>
    <cellStyle name="SAPBEXaggItem 3 5" xfId="789"/>
    <cellStyle name="SAPBEXaggItem 3 6" xfId="790"/>
    <cellStyle name="SAPBEXaggItem 3 7" xfId="791"/>
    <cellStyle name="SAPBEXaggItem 3 8" xfId="792"/>
    <cellStyle name="SAPBEXaggItem 3 9" xfId="793"/>
    <cellStyle name="SAPBEXaggItem 4" xfId="794"/>
    <cellStyle name="SAPBEXaggItem 4 10" xfId="795"/>
    <cellStyle name="SAPBEXaggItem 4 11" xfId="796"/>
    <cellStyle name="SAPBEXaggItem 4 12" xfId="797"/>
    <cellStyle name="SAPBEXaggItem 4 13" xfId="798"/>
    <cellStyle name="SAPBEXaggItem 4 14" xfId="799"/>
    <cellStyle name="SAPBEXaggItem 4 15" xfId="800"/>
    <cellStyle name="SAPBEXaggItem 4 16" xfId="801"/>
    <cellStyle name="SAPBEXaggItem 4 17" xfId="802"/>
    <cellStyle name="SAPBEXaggItem 4 2" xfId="803"/>
    <cellStyle name="SAPBEXaggItem 4 3" xfId="804"/>
    <cellStyle name="SAPBEXaggItem 4 4" xfId="805"/>
    <cellStyle name="SAPBEXaggItem 4 5" xfId="806"/>
    <cellStyle name="SAPBEXaggItem 4 6" xfId="807"/>
    <cellStyle name="SAPBEXaggItem 4 7" xfId="808"/>
    <cellStyle name="SAPBEXaggItem 4 8" xfId="809"/>
    <cellStyle name="SAPBEXaggItem 4 9" xfId="810"/>
    <cellStyle name="SAPBEXaggItem 5" xfId="811"/>
    <cellStyle name="SAPBEXaggItem 5 10" xfId="812"/>
    <cellStyle name="SAPBEXaggItem 5 11" xfId="813"/>
    <cellStyle name="SAPBEXaggItem 5 12" xfId="814"/>
    <cellStyle name="SAPBEXaggItem 5 13" xfId="815"/>
    <cellStyle name="SAPBEXaggItem 5 14" xfId="816"/>
    <cellStyle name="SAPBEXaggItem 5 15" xfId="817"/>
    <cellStyle name="SAPBEXaggItem 5 16" xfId="818"/>
    <cellStyle name="SAPBEXaggItem 5 17" xfId="819"/>
    <cellStyle name="SAPBEXaggItem 5 2" xfId="820"/>
    <cellStyle name="SAPBEXaggItem 5 3" xfId="821"/>
    <cellStyle name="SAPBEXaggItem 5 4" xfId="822"/>
    <cellStyle name="SAPBEXaggItem 5 5" xfId="823"/>
    <cellStyle name="SAPBEXaggItem 5 6" xfId="824"/>
    <cellStyle name="SAPBEXaggItem 5 7" xfId="825"/>
    <cellStyle name="SAPBEXaggItem 5 8" xfId="826"/>
    <cellStyle name="SAPBEXaggItem 5 9" xfId="827"/>
    <cellStyle name="SAPBEXaggItem 6" xfId="828"/>
    <cellStyle name="SAPBEXaggItem 6 10" xfId="829"/>
    <cellStyle name="SAPBEXaggItem 6 11" xfId="830"/>
    <cellStyle name="SAPBEXaggItem 6 12" xfId="831"/>
    <cellStyle name="SAPBEXaggItem 6 13" xfId="832"/>
    <cellStyle name="SAPBEXaggItem 6 14" xfId="833"/>
    <cellStyle name="SAPBEXaggItem 6 15" xfId="834"/>
    <cellStyle name="SAPBEXaggItem 6 16" xfId="835"/>
    <cellStyle name="SAPBEXaggItem 6 17" xfId="836"/>
    <cellStyle name="SAPBEXaggItem 6 2" xfId="837"/>
    <cellStyle name="SAPBEXaggItem 6 3" xfId="838"/>
    <cellStyle name="SAPBEXaggItem 6 4" xfId="839"/>
    <cellStyle name="SAPBEXaggItem 6 5" xfId="840"/>
    <cellStyle name="SAPBEXaggItem 6 6" xfId="841"/>
    <cellStyle name="SAPBEXaggItem 6 7" xfId="842"/>
    <cellStyle name="SAPBEXaggItem 6 8" xfId="843"/>
    <cellStyle name="SAPBEXaggItem 6 9" xfId="844"/>
    <cellStyle name="SAPBEXaggItem 7" xfId="845"/>
    <cellStyle name="SAPBEXaggItem 7 10" xfId="846"/>
    <cellStyle name="SAPBEXaggItem 7 11" xfId="847"/>
    <cellStyle name="SAPBEXaggItem 7 12" xfId="848"/>
    <cellStyle name="SAPBEXaggItem 7 13" xfId="849"/>
    <cellStyle name="SAPBEXaggItem 7 14" xfId="850"/>
    <cellStyle name="SAPBEXaggItem 7 15" xfId="851"/>
    <cellStyle name="SAPBEXaggItem 7 16" xfId="852"/>
    <cellStyle name="SAPBEXaggItem 7 17" xfId="853"/>
    <cellStyle name="SAPBEXaggItem 7 2" xfId="854"/>
    <cellStyle name="SAPBEXaggItem 7 3" xfId="855"/>
    <cellStyle name="SAPBEXaggItem 7 4" xfId="856"/>
    <cellStyle name="SAPBEXaggItem 7 5" xfId="857"/>
    <cellStyle name="SAPBEXaggItem 7 6" xfId="858"/>
    <cellStyle name="SAPBEXaggItem 7 7" xfId="859"/>
    <cellStyle name="SAPBEXaggItem 7 8" xfId="860"/>
    <cellStyle name="SAPBEXaggItem 7 9" xfId="861"/>
    <cellStyle name="SAPBEXaggItem 8" xfId="862"/>
    <cellStyle name="SAPBEXaggItem 8 10" xfId="863"/>
    <cellStyle name="SAPBEXaggItem 8 11" xfId="864"/>
    <cellStyle name="SAPBEXaggItem 8 12" xfId="865"/>
    <cellStyle name="SAPBEXaggItem 8 13" xfId="866"/>
    <cellStyle name="SAPBEXaggItem 8 14" xfId="867"/>
    <cellStyle name="SAPBEXaggItem 8 15" xfId="868"/>
    <cellStyle name="SAPBEXaggItem 8 16" xfId="869"/>
    <cellStyle name="SAPBEXaggItem 8 17" xfId="870"/>
    <cellStyle name="SAPBEXaggItem 8 2" xfId="871"/>
    <cellStyle name="SAPBEXaggItem 8 3" xfId="872"/>
    <cellStyle name="SAPBEXaggItem 8 4" xfId="873"/>
    <cellStyle name="SAPBEXaggItem 8 5" xfId="874"/>
    <cellStyle name="SAPBEXaggItem 8 6" xfId="875"/>
    <cellStyle name="SAPBEXaggItem 8 7" xfId="876"/>
    <cellStyle name="SAPBEXaggItem 8 8" xfId="877"/>
    <cellStyle name="SAPBEXaggItem 8 9" xfId="878"/>
    <cellStyle name="SAPBEXaggItem 9" xfId="879"/>
    <cellStyle name="SAPBEXaggItem 9 10" xfId="880"/>
    <cellStyle name="SAPBEXaggItem 9 11" xfId="881"/>
    <cellStyle name="SAPBEXaggItem 9 12" xfId="882"/>
    <cellStyle name="SAPBEXaggItem 9 13" xfId="883"/>
    <cellStyle name="SAPBEXaggItem 9 14" xfId="884"/>
    <cellStyle name="SAPBEXaggItem 9 15" xfId="885"/>
    <cellStyle name="SAPBEXaggItem 9 16" xfId="886"/>
    <cellStyle name="SAPBEXaggItem 9 17" xfId="887"/>
    <cellStyle name="SAPBEXaggItem 9 2" xfId="888"/>
    <cellStyle name="SAPBEXaggItem 9 3" xfId="889"/>
    <cellStyle name="SAPBEXaggItem 9 4" xfId="890"/>
    <cellStyle name="SAPBEXaggItem 9 5" xfId="891"/>
    <cellStyle name="SAPBEXaggItem 9 6" xfId="892"/>
    <cellStyle name="SAPBEXaggItem 9 7" xfId="893"/>
    <cellStyle name="SAPBEXaggItem 9 8" xfId="894"/>
    <cellStyle name="SAPBEXaggItem 9 9" xfId="895"/>
    <cellStyle name="SAPBEXaggItemX" xfId="896"/>
    <cellStyle name="SAPBEXaggItemX 10" xfId="897"/>
    <cellStyle name="SAPBEXaggItemX 11" xfId="898"/>
    <cellStyle name="SAPBEXaggItemX 12" xfId="899"/>
    <cellStyle name="SAPBEXaggItemX 13" xfId="900"/>
    <cellStyle name="SAPBEXaggItemX 14" xfId="901"/>
    <cellStyle name="SAPBEXaggItemX 15" xfId="902"/>
    <cellStyle name="SAPBEXaggItemX 16" xfId="903"/>
    <cellStyle name="SAPBEXaggItemX 17" xfId="904"/>
    <cellStyle name="SAPBEXaggItemX 18" xfId="905"/>
    <cellStyle name="SAPBEXaggItemX 19" xfId="906"/>
    <cellStyle name="SAPBEXaggItemX 2" xfId="907"/>
    <cellStyle name="SAPBEXaggItemX 2 10" xfId="908"/>
    <cellStyle name="SAPBEXaggItemX 2 11" xfId="909"/>
    <cellStyle name="SAPBEXaggItemX 2 12" xfId="910"/>
    <cellStyle name="SAPBEXaggItemX 2 13" xfId="911"/>
    <cellStyle name="SAPBEXaggItemX 2 14" xfId="912"/>
    <cellStyle name="SAPBEXaggItemX 2 15" xfId="913"/>
    <cellStyle name="SAPBEXaggItemX 2 16" xfId="914"/>
    <cellStyle name="SAPBEXaggItemX 2 17" xfId="915"/>
    <cellStyle name="SAPBEXaggItemX 2 2" xfId="916"/>
    <cellStyle name="SAPBEXaggItemX 2 3" xfId="917"/>
    <cellStyle name="SAPBEXaggItemX 2 4" xfId="918"/>
    <cellStyle name="SAPBEXaggItemX 2 5" xfId="919"/>
    <cellStyle name="SAPBEXaggItemX 2 6" xfId="920"/>
    <cellStyle name="SAPBEXaggItemX 2 7" xfId="921"/>
    <cellStyle name="SAPBEXaggItemX 2 8" xfId="922"/>
    <cellStyle name="SAPBEXaggItemX 2 9" xfId="923"/>
    <cellStyle name="SAPBEXaggItemX 20" xfId="924"/>
    <cellStyle name="SAPBEXaggItemX 3" xfId="925"/>
    <cellStyle name="SAPBEXaggItemX 3 10" xfId="926"/>
    <cellStyle name="SAPBEXaggItemX 3 11" xfId="927"/>
    <cellStyle name="SAPBEXaggItemX 3 12" xfId="928"/>
    <cellStyle name="SAPBEXaggItemX 3 13" xfId="929"/>
    <cellStyle name="SAPBEXaggItemX 3 14" xfId="930"/>
    <cellStyle name="SAPBEXaggItemX 3 15" xfId="931"/>
    <cellStyle name="SAPBEXaggItemX 3 16" xfId="932"/>
    <cellStyle name="SAPBEXaggItemX 3 17" xfId="933"/>
    <cellStyle name="SAPBEXaggItemX 3 2" xfId="934"/>
    <cellStyle name="SAPBEXaggItemX 3 3" xfId="935"/>
    <cellStyle name="SAPBEXaggItemX 3 4" xfId="936"/>
    <cellStyle name="SAPBEXaggItemX 3 5" xfId="937"/>
    <cellStyle name="SAPBEXaggItemX 3 6" xfId="938"/>
    <cellStyle name="SAPBEXaggItemX 3 7" xfId="939"/>
    <cellStyle name="SAPBEXaggItemX 3 8" xfId="940"/>
    <cellStyle name="SAPBEXaggItemX 3 9" xfId="941"/>
    <cellStyle name="SAPBEXaggItemX 4" xfId="942"/>
    <cellStyle name="SAPBEXaggItemX 4 10" xfId="943"/>
    <cellStyle name="SAPBEXaggItemX 4 11" xfId="944"/>
    <cellStyle name="SAPBEXaggItemX 4 12" xfId="945"/>
    <cellStyle name="SAPBEXaggItemX 4 13" xfId="946"/>
    <cellStyle name="SAPBEXaggItemX 4 14" xfId="947"/>
    <cellStyle name="SAPBEXaggItemX 4 15" xfId="948"/>
    <cellStyle name="SAPBEXaggItemX 4 16" xfId="949"/>
    <cellStyle name="SAPBEXaggItemX 4 17" xfId="950"/>
    <cellStyle name="SAPBEXaggItemX 4 2" xfId="951"/>
    <cellStyle name="SAPBEXaggItemX 4 3" xfId="952"/>
    <cellStyle name="SAPBEXaggItemX 4 4" xfId="953"/>
    <cellStyle name="SAPBEXaggItemX 4 5" xfId="954"/>
    <cellStyle name="SAPBEXaggItemX 4 6" xfId="955"/>
    <cellStyle name="SAPBEXaggItemX 4 7" xfId="956"/>
    <cellStyle name="SAPBEXaggItemX 4 8" xfId="957"/>
    <cellStyle name="SAPBEXaggItemX 4 9" xfId="958"/>
    <cellStyle name="SAPBEXaggItemX 5" xfId="959"/>
    <cellStyle name="SAPBEXaggItemX 5 10" xfId="960"/>
    <cellStyle name="SAPBEXaggItemX 5 11" xfId="961"/>
    <cellStyle name="SAPBEXaggItemX 5 12" xfId="962"/>
    <cellStyle name="SAPBEXaggItemX 5 13" xfId="963"/>
    <cellStyle name="SAPBEXaggItemX 5 14" xfId="964"/>
    <cellStyle name="SAPBEXaggItemX 5 15" xfId="965"/>
    <cellStyle name="SAPBEXaggItemX 5 16" xfId="966"/>
    <cellStyle name="SAPBEXaggItemX 5 17" xfId="967"/>
    <cellStyle name="SAPBEXaggItemX 5 2" xfId="968"/>
    <cellStyle name="SAPBEXaggItemX 5 3" xfId="969"/>
    <cellStyle name="SAPBEXaggItemX 5 4" xfId="970"/>
    <cellStyle name="SAPBEXaggItemX 5 5" xfId="971"/>
    <cellStyle name="SAPBEXaggItemX 5 6" xfId="972"/>
    <cellStyle name="SAPBEXaggItemX 5 7" xfId="973"/>
    <cellStyle name="SAPBEXaggItemX 5 8" xfId="974"/>
    <cellStyle name="SAPBEXaggItemX 5 9" xfId="975"/>
    <cellStyle name="SAPBEXaggItemX 6" xfId="976"/>
    <cellStyle name="SAPBEXaggItemX 6 10" xfId="977"/>
    <cellStyle name="SAPBEXaggItemX 6 11" xfId="978"/>
    <cellStyle name="SAPBEXaggItemX 6 12" xfId="979"/>
    <cellStyle name="SAPBEXaggItemX 6 13" xfId="980"/>
    <cellStyle name="SAPBEXaggItemX 6 14" xfId="981"/>
    <cellStyle name="SAPBEXaggItemX 6 15" xfId="982"/>
    <cellStyle name="SAPBEXaggItemX 6 16" xfId="983"/>
    <cellStyle name="SAPBEXaggItemX 6 17" xfId="984"/>
    <cellStyle name="SAPBEXaggItemX 6 2" xfId="985"/>
    <cellStyle name="SAPBEXaggItemX 6 3" xfId="986"/>
    <cellStyle name="SAPBEXaggItemX 6 4" xfId="987"/>
    <cellStyle name="SAPBEXaggItemX 6 5" xfId="988"/>
    <cellStyle name="SAPBEXaggItemX 6 6" xfId="989"/>
    <cellStyle name="SAPBEXaggItemX 6 7" xfId="990"/>
    <cellStyle name="SAPBEXaggItemX 6 8" xfId="991"/>
    <cellStyle name="SAPBEXaggItemX 6 9" xfId="992"/>
    <cellStyle name="SAPBEXaggItemX 7" xfId="993"/>
    <cellStyle name="SAPBEXaggItemX 7 10" xfId="994"/>
    <cellStyle name="SAPBEXaggItemX 7 11" xfId="995"/>
    <cellStyle name="SAPBEXaggItemX 7 12" xfId="996"/>
    <cellStyle name="SAPBEXaggItemX 7 13" xfId="997"/>
    <cellStyle name="SAPBEXaggItemX 7 14" xfId="998"/>
    <cellStyle name="SAPBEXaggItemX 7 15" xfId="999"/>
    <cellStyle name="SAPBEXaggItemX 7 16" xfId="1000"/>
    <cellStyle name="SAPBEXaggItemX 7 17" xfId="1001"/>
    <cellStyle name="SAPBEXaggItemX 7 2" xfId="1002"/>
    <cellStyle name="SAPBEXaggItemX 7 3" xfId="1003"/>
    <cellStyle name="SAPBEXaggItemX 7 4" xfId="1004"/>
    <cellStyle name="SAPBEXaggItemX 7 5" xfId="1005"/>
    <cellStyle name="SAPBEXaggItemX 7 6" xfId="1006"/>
    <cellStyle name="SAPBEXaggItemX 7 7" xfId="1007"/>
    <cellStyle name="SAPBEXaggItemX 7 8" xfId="1008"/>
    <cellStyle name="SAPBEXaggItemX 7 9" xfId="1009"/>
    <cellStyle name="SAPBEXaggItemX 8" xfId="1010"/>
    <cellStyle name="SAPBEXaggItemX 8 10" xfId="1011"/>
    <cellStyle name="SAPBEXaggItemX 8 11" xfId="1012"/>
    <cellStyle name="SAPBEXaggItemX 8 12" xfId="1013"/>
    <cellStyle name="SAPBEXaggItemX 8 13" xfId="1014"/>
    <cellStyle name="SAPBEXaggItemX 8 14" xfId="1015"/>
    <cellStyle name="SAPBEXaggItemX 8 15" xfId="1016"/>
    <cellStyle name="SAPBEXaggItemX 8 16" xfId="1017"/>
    <cellStyle name="SAPBEXaggItemX 8 17" xfId="1018"/>
    <cellStyle name="SAPBEXaggItemX 8 2" xfId="1019"/>
    <cellStyle name="SAPBEXaggItemX 8 3" xfId="1020"/>
    <cellStyle name="SAPBEXaggItemX 8 4" xfId="1021"/>
    <cellStyle name="SAPBEXaggItemX 8 5" xfId="1022"/>
    <cellStyle name="SAPBEXaggItemX 8 6" xfId="1023"/>
    <cellStyle name="SAPBEXaggItemX 8 7" xfId="1024"/>
    <cellStyle name="SAPBEXaggItemX 8 8" xfId="1025"/>
    <cellStyle name="SAPBEXaggItemX 8 9" xfId="1026"/>
    <cellStyle name="SAPBEXaggItemX 9" xfId="1027"/>
    <cellStyle name="SAPBEXaggItemX 9 10" xfId="1028"/>
    <cellStyle name="SAPBEXaggItemX 9 11" xfId="1029"/>
    <cellStyle name="SAPBEXaggItemX 9 12" xfId="1030"/>
    <cellStyle name="SAPBEXaggItemX 9 13" xfId="1031"/>
    <cellStyle name="SAPBEXaggItemX 9 14" xfId="1032"/>
    <cellStyle name="SAPBEXaggItemX 9 15" xfId="1033"/>
    <cellStyle name="SAPBEXaggItemX 9 16" xfId="1034"/>
    <cellStyle name="SAPBEXaggItemX 9 17" xfId="1035"/>
    <cellStyle name="SAPBEXaggItemX 9 2" xfId="1036"/>
    <cellStyle name="SAPBEXaggItemX 9 3" xfId="1037"/>
    <cellStyle name="SAPBEXaggItemX 9 4" xfId="1038"/>
    <cellStyle name="SAPBEXaggItemX 9 5" xfId="1039"/>
    <cellStyle name="SAPBEXaggItemX 9 6" xfId="1040"/>
    <cellStyle name="SAPBEXaggItemX 9 7" xfId="1041"/>
    <cellStyle name="SAPBEXaggItemX 9 8" xfId="1042"/>
    <cellStyle name="SAPBEXaggItemX 9 9" xfId="1043"/>
    <cellStyle name="SAPBEXchaText" xfId="1044"/>
    <cellStyle name="SAPBEXexcBad7" xfId="1045"/>
    <cellStyle name="SAPBEXexcBad7 10" xfId="1046"/>
    <cellStyle name="SAPBEXexcBad7 11" xfId="1047"/>
    <cellStyle name="SAPBEXexcBad7 12" xfId="1048"/>
    <cellStyle name="SAPBEXexcBad7 13" xfId="1049"/>
    <cellStyle name="SAPBEXexcBad7 14" xfId="1050"/>
    <cellStyle name="SAPBEXexcBad7 15" xfId="1051"/>
    <cellStyle name="SAPBEXexcBad7 16" xfId="1052"/>
    <cellStyle name="SAPBEXexcBad7 17" xfId="1053"/>
    <cellStyle name="SAPBEXexcBad7 18" xfId="1054"/>
    <cellStyle name="SAPBEXexcBad7 19" xfId="1055"/>
    <cellStyle name="SAPBEXexcBad7 2" xfId="1056"/>
    <cellStyle name="SAPBEXexcBad7 2 10" xfId="1057"/>
    <cellStyle name="SAPBEXexcBad7 2 11" xfId="1058"/>
    <cellStyle name="SAPBEXexcBad7 2 12" xfId="1059"/>
    <cellStyle name="SAPBEXexcBad7 2 13" xfId="1060"/>
    <cellStyle name="SAPBEXexcBad7 2 14" xfId="1061"/>
    <cellStyle name="SAPBEXexcBad7 2 15" xfId="1062"/>
    <cellStyle name="SAPBEXexcBad7 2 16" xfId="1063"/>
    <cellStyle name="SAPBEXexcBad7 2 17" xfId="1064"/>
    <cellStyle name="SAPBEXexcBad7 2 2" xfId="1065"/>
    <cellStyle name="SAPBEXexcBad7 2 3" xfId="1066"/>
    <cellStyle name="SAPBEXexcBad7 2 4" xfId="1067"/>
    <cellStyle name="SAPBEXexcBad7 2 5" xfId="1068"/>
    <cellStyle name="SAPBEXexcBad7 2 6" xfId="1069"/>
    <cellStyle name="SAPBEXexcBad7 2 7" xfId="1070"/>
    <cellStyle name="SAPBEXexcBad7 2 8" xfId="1071"/>
    <cellStyle name="SAPBEXexcBad7 2 9" xfId="1072"/>
    <cellStyle name="SAPBEXexcBad7 20" xfId="1073"/>
    <cellStyle name="SAPBEXexcBad7 3" xfId="1074"/>
    <cellStyle name="SAPBEXexcBad7 3 10" xfId="1075"/>
    <cellStyle name="SAPBEXexcBad7 3 11" xfId="1076"/>
    <cellStyle name="SAPBEXexcBad7 3 12" xfId="1077"/>
    <cellStyle name="SAPBEXexcBad7 3 13" xfId="1078"/>
    <cellStyle name="SAPBEXexcBad7 3 14" xfId="1079"/>
    <cellStyle name="SAPBEXexcBad7 3 15" xfId="1080"/>
    <cellStyle name="SAPBEXexcBad7 3 16" xfId="1081"/>
    <cellStyle name="SAPBEXexcBad7 3 17" xfId="1082"/>
    <cellStyle name="SAPBEXexcBad7 3 2" xfId="1083"/>
    <cellStyle name="SAPBEXexcBad7 3 3" xfId="1084"/>
    <cellStyle name="SAPBEXexcBad7 3 4" xfId="1085"/>
    <cellStyle name="SAPBEXexcBad7 3 5" xfId="1086"/>
    <cellStyle name="SAPBEXexcBad7 3 6" xfId="1087"/>
    <cellStyle name="SAPBEXexcBad7 3 7" xfId="1088"/>
    <cellStyle name="SAPBEXexcBad7 3 8" xfId="1089"/>
    <cellStyle name="SAPBEXexcBad7 3 9" xfId="1090"/>
    <cellStyle name="SAPBEXexcBad7 4" xfId="1091"/>
    <cellStyle name="SAPBEXexcBad7 4 10" xfId="1092"/>
    <cellStyle name="SAPBEXexcBad7 4 11" xfId="1093"/>
    <cellStyle name="SAPBEXexcBad7 4 12" xfId="1094"/>
    <cellStyle name="SAPBEXexcBad7 4 13" xfId="1095"/>
    <cellStyle name="SAPBEXexcBad7 4 14" xfId="1096"/>
    <cellStyle name="SAPBEXexcBad7 4 15" xfId="1097"/>
    <cellStyle name="SAPBEXexcBad7 4 16" xfId="1098"/>
    <cellStyle name="SAPBEXexcBad7 4 17" xfId="1099"/>
    <cellStyle name="SAPBEXexcBad7 4 2" xfId="1100"/>
    <cellStyle name="SAPBEXexcBad7 4 3" xfId="1101"/>
    <cellStyle name="SAPBEXexcBad7 4 4" xfId="1102"/>
    <cellStyle name="SAPBEXexcBad7 4 5" xfId="1103"/>
    <cellStyle name="SAPBEXexcBad7 4 6" xfId="1104"/>
    <cellStyle name="SAPBEXexcBad7 4 7" xfId="1105"/>
    <cellStyle name="SAPBEXexcBad7 4 8" xfId="1106"/>
    <cellStyle name="SAPBEXexcBad7 4 9" xfId="1107"/>
    <cellStyle name="SAPBEXexcBad7 5" xfId="1108"/>
    <cellStyle name="SAPBEXexcBad7 5 10" xfId="1109"/>
    <cellStyle name="SAPBEXexcBad7 5 11" xfId="1110"/>
    <cellStyle name="SAPBEXexcBad7 5 12" xfId="1111"/>
    <cellStyle name="SAPBEXexcBad7 5 13" xfId="1112"/>
    <cellStyle name="SAPBEXexcBad7 5 14" xfId="1113"/>
    <cellStyle name="SAPBEXexcBad7 5 15" xfId="1114"/>
    <cellStyle name="SAPBEXexcBad7 5 16" xfId="1115"/>
    <cellStyle name="SAPBEXexcBad7 5 17" xfId="1116"/>
    <cellStyle name="SAPBEXexcBad7 5 2" xfId="1117"/>
    <cellStyle name="SAPBEXexcBad7 5 3" xfId="1118"/>
    <cellStyle name="SAPBEXexcBad7 5 4" xfId="1119"/>
    <cellStyle name="SAPBEXexcBad7 5 5" xfId="1120"/>
    <cellStyle name="SAPBEXexcBad7 5 6" xfId="1121"/>
    <cellStyle name="SAPBEXexcBad7 5 7" xfId="1122"/>
    <cellStyle name="SAPBEXexcBad7 5 8" xfId="1123"/>
    <cellStyle name="SAPBEXexcBad7 5 9" xfId="1124"/>
    <cellStyle name="SAPBEXexcBad7 6" xfId="1125"/>
    <cellStyle name="SAPBEXexcBad7 6 10" xfId="1126"/>
    <cellStyle name="SAPBEXexcBad7 6 11" xfId="1127"/>
    <cellStyle name="SAPBEXexcBad7 6 12" xfId="1128"/>
    <cellStyle name="SAPBEXexcBad7 6 13" xfId="1129"/>
    <cellStyle name="SAPBEXexcBad7 6 14" xfId="1130"/>
    <cellStyle name="SAPBEXexcBad7 6 15" xfId="1131"/>
    <cellStyle name="SAPBEXexcBad7 6 16" xfId="1132"/>
    <cellStyle name="SAPBEXexcBad7 6 17" xfId="1133"/>
    <cellStyle name="SAPBEXexcBad7 6 2" xfId="1134"/>
    <cellStyle name="SAPBEXexcBad7 6 3" xfId="1135"/>
    <cellStyle name="SAPBEXexcBad7 6 4" xfId="1136"/>
    <cellStyle name="SAPBEXexcBad7 6 5" xfId="1137"/>
    <cellStyle name="SAPBEXexcBad7 6 6" xfId="1138"/>
    <cellStyle name="SAPBEXexcBad7 6 7" xfId="1139"/>
    <cellStyle name="SAPBEXexcBad7 6 8" xfId="1140"/>
    <cellStyle name="SAPBEXexcBad7 6 9" xfId="1141"/>
    <cellStyle name="SAPBEXexcBad7 7" xfId="1142"/>
    <cellStyle name="SAPBEXexcBad7 7 10" xfId="1143"/>
    <cellStyle name="SAPBEXexcBad7 7 11" xfId="1144"/>
    <cellStyle name="SAPBEXexcBad7 7 12" xfId="1145"/>
    <cellStyle name="SAPBEXexcBad7 7 13" xfId="1146"/>
    <cellStyle name="SAPBEXexcBad7 7 14" xfId="1147"/>
    <cellStyle name="SAPBEXexcBad7 7 15" xfId="1148"/>
    <cellStyle name="SAPBEXexcBad7 7 16" xfId="1149"/>
    <cellStyle name="SAPBEXexcBad7 7 17" xfId="1150"/>
    <cellStyle name="SAPBEXexcBad7 7 2" xfId="1151"/>
    <cellStyle name="SAPBEXexcBad7 7 3" xfId="1152"/>
    <cellStyle name="SAPBEXexcBad7 7 4" xfId="1153"/>
    <cellStyle name="SAPBEXexcBad7 7 5" xfId="1154"/>
    <cellStyle name="SAPBEXexcBad7 7 6" xfId="1155"/>
    <cellStyle name="SAPBEXexcBad7 7 7" xfId="1156"/>
    <cellStyle name="SAPBEXexcBad7 7 8" xfId="1157"/>
    <cellStyle name="SAPBEXexcBad7 7 9" xfId="1158"/>
    <cellStyle name="SAPBEXexcBad7 8" xfId="1159"/>
    <cellStyle name="SAPBEXexcBad7 8 10" xfId="1160"/>
    <cellStyle name="SAPBEXexcBad7 8 11" xfId="1161"/>
    <cellStyle name="SAPBEXexcBad7 8 12" xfId="1162"/>
    <cellStyle name="SAPBEXexcBad7 8 13" xfId="1163"/>
    <cellStyle name="SAPBEXexcBad7 8 14" xfId="1164"/>
    <cellStyle name="SAPBEXexcBad7 8 15" xfId="1165"/>
    <cellStyle name="SAPBEXexcBad7 8 16" xfId="1166"/>
    <cellStyle name="SAPBEXexcBad7 8 17" xfId="1167"/>
    <cellStyle name="SAPBEXexcBad7 8 2" xfId="1168"/>
    <cellStyle name="SAPBEXexcBad7 8 3" xfId="1169"/>
    <cellStyle name="SAPBEXexcBad7 8 4" xfId="1170"/>
    <cellStyle name="SAPBEXexcBad7 8 5" xfId="1171"/>
    <cellStyle name="SAPBEXexcBad7 8 6" xfId="1172"/>
    <cellStyle name="SAPBEXexcBad7 8 7" xfId="1173"/>
    <cellStyle name="SAPBEXexcBad7 8 8" xfId="1174"/>
    <cellStyle name="SAPBEXexcBad7 8 9" xfId="1175"/>
    <cellStyle name="SAPBEXexcBad7 9" xfId="1176"/>
    <cellStyle name="SAPBEXexcBad7 9 10" xfId="1177"/>
    <cellStyle name="SAPBEXexcBad7 9 11" xfId="1178"/>
    <cellStyle name="SAPBEXexcBad7 9 12" xfId="1179"/>
    <cellStyle name="SAPBEXexcBad7 9 13" xfId="1180"/>
    <cellStyle name="SAPBEXexcBad7 9 14" xfId="1181"/>
    <cellStyle name="SAPBEXexcBad7 9 15" xfId="1182"/>
    <cellStyle name="SAPBEXexcBad7 9 16" xfId="1183"/>
    <cellStyle name="SAPBEXexcBad7 9 17" xfId="1184"/>
    <cellStyle name="SAPBEXexcBad7 9 2" xfId="1185"/>
    <cellStyle name="SAPBEXexcBad7 9 3" xfId="1186"/>
    <cellStyle name="SAPBEXexcBad7 9 4" xfId="1187"/>
    <cellStyle name="SAPBEXexcBad7 9 5" xfId="1188"/>
    <cellStyle name="SAPBEXexcBad7 9 6" xfId="1189"/>
    <cellStyle name="SAPBEXexcBad7 9 7" xfId="1190"/>
    <cellStyle name="SAPBEXexcBad7 9 8" xfId="1191"/>
    <cellStyle name="SAPBEXexcBad7 9 9" xfId="1192"/>
    <cellStyle name="SAPBEXexcBad8" xfId="1193"/>
    <cellStyle name="SAPBEXexcBad8 10" xfId="1194"/>
    <cellStyle name="SAPBEXexcBad8 11" xfId="1195"/>
    <cellStyle name="SAPBEXexcBad8 12" xfId="1196"/>
    <cellStyle name="SAPBEXexcBad8 13" xfId="1197"/>
    <cellStyle name="SAPBEXexcBad8 14" xfId="1198"/>
    <cellStyle name="SAPBEXexcBad8 15" xfId="1199"/>
    <cellStyle name="SAPBEXexcBad8 16" xfId="1200"/>
    <cellStyle name="SAPBEXexcBad8 17" xfId="1201"/>
    <cellStyle name="SAPBEXexcBad8 18" xfId="1202"/>
    <cellStyle name="SAPBEXexcBad8 19" xfId="1203"/>
    <cellStyle name="SAPBEXexcBad8 2" xfId="1204"/>
    <cellStyle name="SAPBEXexcBad8 2 10" xfId="1205"/>
    <cellStyle name="SAPBEXexcBad8 2 11" xfId="1206"/>
    <cellStyle name="SAPBEXexcBad8 2 12" xfId="1207"/>
    <cellStyle name="SAPBEXexcBad8 2 13" xfId="1208"/>
    <cellStyle name="SAPBEXexcBad8 2 14" xfId="1209"/>
    <cellStyle name="SAPBEXexcBad8 2 15" xfId="1210"/>
    <cellStyle name="SAPBEXexcBad8 2 16" xfId="1211"/>
    <cellStyle name="SAPBEXexcBad8 2 17" xfId="1212"/>
    <cellStyle name="SAPBEXexcBad8 2 2" xfId="1213"/>
    <cellStyle name="SAPBEXexcBad8 2 3" xfId="1214"/>
    <cellStyle name="SAPBEXexcBad8 2 4" xfId="1215"/>
    <cellStyle name="SAPBEXexcBad8 2 5" xfId="1216"/>
    <cellStyle name="SAPBEXexcBad8 2 6" xfId="1217"/>
    <cellStyle name="SAPBEXexcBad8 2 7" xfId="1218"/>
    <cellStyle name="SAPBEXexcBad8 2 8" xfId="1219"/>
    <cellStyle name="SAPBEXexcBad8 2 9" xfId="1220"/>
    <cellStyle name="SAPBEXexcBad8 20" xfId="1221"/>
    <cellStyle name="SAPBEXexcBad8 3" xfId="1222"/>
    <cellStyle name="SAPBEXexcBad8 3 10" xfId="1223"/>
    <cellStyle name="SAPBEXexcBad8 3 11" xfId="1224"/>
    <cellStyle name="SAPBEXexcBad8 3 12" xfId="1225"/>
    <cellStyle name="SAPBEXexcBad8 3 13" xfId="1226"/>
    <cellStyle name="SAPBEXexcBad8 3 14" xfId="1227"/>
    <cellStyle name="SAPBEXexcBad8 3 15" xfId="1228"/>
    <cellStyle name="SAPBEXexcBad8 3 16" xfId="1229"/>
    <cellStyle name="SAPBEXexcBad8 3 17" xfId="1230"/>
    <cellStyle name="SAPBEXexcBad8 3 2" xfId="1231"/>
    <cellStyle name="SAPBEXexcBad8 3 3" xfId="1232"/>
    <cellStyle name="SAPBEXexcBad8 3 4" xfId="1233"/>
    <cellStyle name="SAPBEXexcBad8 3 5" xfId="1234"/>
    <cellStyle name="SAPBEXexcBad8 3 6" xfId="1235"/>
    <cellStyle name="SAPBEXexcBad8 3 7" xfId="1236"/>
    <cellStyle name="SAPBEXexcBad8 3 8" xfId="1237"/>
    <cellStyle name="SAPBEXexcBad8 3 9" xfId="1238"/>
    <cellStyle name="SAPBEXexcBad8 4" xfId="1239"/>
    <cellStyle name="SAPBEXexcBad8 4 10" xfId="1240"/>
    <cellStyle name="SAPBEXexcBad8 4 11" xfId="1241"/>
    <cellStyle name="SAPBEXexcBad8 4 12" xfId="1242"/>
    <cellStyle name="SAPBEXexcBad8 4 13" xfId="1243"/>
    <cellStyle name="SAPBEXexcBad8 4 14" xfId="1244"/>
    <cellStyle name="SAPBEXexcBad8 4 15" xfId="1245"/>
    <cellStyle name="SAPBEXexcBad8 4 16" xfId="1246"/>
    <cellStyle name="SAPBEXexcBad8 4 17" xfId="1247"/>
    <cellStyle name="SAPBEXexcBad8 4 2" xfId="1248"/>
    <cellStyle name="SAPBEXexcBad8 4 3" xfId="1249"/>
    <cellStyle name="SAPBEXexcBad8 4 4" xfId="1250"/>
    <cellStyle name="SAPBEXexcBad8 4 5" xfId="1251"/>
    <cellStyle name="SAPBEXexcBad8 4 6" xfId="1252"/>
    <cellStyle name="SAPBEXexcBad8 4 7" xfId="1253"/>
    <cellStyle name="SAPBEXexcBad8 4 8" xfId="1254"/>
    <cellStyle name="SAPBEXexcBad8 4 9" xfId="1255"/>
    <cellStyle name="SAPBEXexcBad8 5" xfId="1256"/>
    <cellStyle name="SAPBEXexcBad8 5 10" xfId="1257"/>
    <cellStyle name="SAPBEXexcBad8 5 11" xfId="1258"/>
    <cellStyle name="SAPBEXexcBad8 5 12" xfId="1259"/>
    <cellStyle name="SAPBEXexcBad8 5 13" xfId="1260"/>
    <cellStyle name="SAPBEXexcBad8 5 14" xfId="1261"/>
    <cellStyle name="SAPBEXexcBad8 5 15" xfId="1262"/>
    <cellStyle name="SAPBEXexcBad8 5 16" xfId="1263"/>
    <cellStyle name="SAPBEXexcBad8 5 17" xfId="1264"/>
    <cellStyle name="SAPBEXexcBad8 5 2" xfId="1265"/>
    <cellStyle name="SAPBEXexcBad8 5 3" xfId="1266"/>
    <cellStyle name="SAPBEXexcBad8 5 4" xfId="1267"/>
    <cellStyle name="SAPBEXexcBad8 5 5" xfId="1268"/>
    <cellStyle name="SAPBEXexcBad8 5 6" xfId="1269"/>
    <cellStyle name="SAPBEXexcBad8 5 7" xfId="1270"/>
    <cellStyle name="SAPBEXexcBad8 5 8" xfId="1271"/>
    <cellStyle name="SAPBEXexcBad8 5 9" xfId="1272"/>
    <cellStyle name="SAPBEXexcBad8 6" xfId="1273"/>
    <cellStyle name="SAPBEXexcBad8 6 10" xfId="1274"/>
    <cellStyle name="SAPBEXexcBad8 6 11" xfId="1275"/>
    <cellStyle name="SAPBEXexcBad8 6 12" xfId="1276"/>
    <cellStyle name="SAPBEXexcBad8 6 13" xfId="1277"/>
    <cellStyle name="SAPBEXexcBad8 6 14" xfId="1278"/>
    <cellStyle name="SAPBEXexcBad8 6 15" xfId="1279"/>
    <cellStyle name="SAPBEXexcBad8 6 16" xfId="1280"/>
    <cellStyle name="SAPBEXexcBad8 6 17" xfId="1281"/>
    <cellStyle name="SAPBEXexcBad8 6 2" xfId="1282"/>
    <cellStyle name="SAPBEXexcBad8 6 3" xfId="1283"/>
    <cellStyle name="SAPBEXexcBad8 6 4" xfId="1284"/>
    <cellStyle name="SAPBEXexcBad8 6 5" xfId="1285"/>
    <cellStyle name="SAPBEXexcBad8 6 6" xfId="1286"/>
    <cellStyle name="SAPBEXexcBad8 6 7" xfId="1287"/>
    <cellStyle name="SAPBEXexcBad8 6 8" xfId="1288"/>
    <cellStyle name="SAPBEXexcBad8 6 9" xfId="1289"/>
    <cellStyle name="SAPBEXexcBad8 7" xfId="1290"/>
    <cellStyle name="SAPBEXexcBad8 7 10" xfId="1291"/>
    <cellStyle name="SAPBEXexcBad8 7 11" xfId="1292"/>
    <cellStyle name="SAPBEXexcBad8 7 12" xfId="1293"/>
    <cellStyle name="SAPBEXexcBad8 7 13" xfId="1294"/>
    <cellStyle name="SAPBEXexcBad8 7 14" xfId="1295"/>
    <cellStyle name="SAPBEXexcBad8 7 15" xfId="1296"/>
    <cellStyle name="SAPBEXexcBad8 7 16" xfId="1297"/>
    <cellStyle name="SAPBEXexcBad8 7 17" xfId="1298"/>
    <cellStyle name="SAPBEXexcBad8 7 2" xfId="1299"/>
    <cellStyle name="SAPBEXexcBad8 7 3" xfId="1300"/>
    <cellStyle name="SAPBEXexcBad8 7 4" xfId="1301"/>
    <cellStyle name="SAPBEXexcBad8 7 5" xfId="1302"/>
    <cellStyle name="SAPBEXexcBad8 7 6" xfId="1303"/>
    <cellStyle name="SAPBEXexcBad8 7 7" xfId="1304"/>
    <cellStyle name="SAPBEXexcBad8 7 8" xfId="1305"/>
    <cellStyle name="SAPBEXexcBad8 7 9" xfId="1306"/>
    <cellStyle name="SAPBEXexcBad8 8" xfId="1307"/>
    <cellStyle name="SAPBEXexcBad8 8 10" xfId="1308"/>
    <cellStyle name="SAPBEXexcBad8 8 11" xfId="1309"/>
    <cellStyle name="SAPBEXexcBad8 8 12" xfId="1310"/>
    <cellStyle name="SAPBEXexcBad8 8 13" xfId="1311"/>
    <cellStyle name="SAPBEXexcBad8 8 14" xfId="1312"/>
    <cellStyle name="SAPBEXexcBad8 8 15" xfId="1313"/>
    <cellStyle name="SAPBEXexcBad8 8 16" xfId="1314"/>
    <cellStyle name="SAPBEXexcBad8 8 17" xfId="1315"/>
    <cellStyle name="SAPBEXexcBad8 8 2" xfId="1316"/>
    <cellStyle name="SAPBEXexcBad8 8 3" xfId="1317"/>
    <cellStyle name="SAPBEXexcBad8 8 4" xfId="1318"/>
    <cellStyle name="SAPBEXexcBad8 8 5" xfId="1319"/>
    <cellStyle name="SAPBEXexcBad8 8 6" xfId="1320"/>
    <cellStyle name="SAPBEXexcBad8 8 7" xfId="1321"/>
    <cellStyle name="SAPBEXexcBad8 8 8" xfId="1322"/>
    <cellStyle name="SAPBEXexcBad8 8 9" xfId="1323"/>
    <cellStyle name="SAPBEXexcBad8 9" xfId="1324"/>
    <cellStyle name="SAPBEXexcBad8 9 10" xfId="1325"/>
    <cellStyle name="SAPBEXexcBad8 9 11" xfId="1326"/>
    <cellStyle name="SAPBEXexcBad8 9 12" xfId="1327"/>
    <cellStyle name="SAPBEXexcBad8 9 13" xfId="1328"/>
    <cellStyle name="SAPBEXexcBad8 9 14" xfId="1329"/>
    <cellStyle name="SAPBEXexcBad8 9 15" xfId="1330"/>
    <cellStyle name="SAPBEXexcBad8 9 16" xfId="1331"/>
    <cellStyle name="SAPBEXexcBad8 9 17" xfId="1332"/>
    <cellStyle name="SAPBEXexcBad8 9 2" xfId="1333"/>
    <cellStyle name="SAPBEXexcBad8 9 3" xfId="1334"/>
    <cellStyle name="SAPBEXexcBad8 9 4" xfId="1335"/>
    <cellStyle name="SAPBEXexcBad8 9 5" xfId="1336"/>
    <cellStyle name="SAPBEXexcBad8 9 6" xfId="1337"/>
    <cellStyle name="SAPBEXexcBad8 9 7" xfId="1338"/>
    <cellStyle name="SAPBEXexcBad8 9 8" xfId="1339"/>
    <cellStyle name="SAPBEXexcBad8 9 9" xfId="1340"/>
    <cellStyle name="SAPBEXexcBad9" xfId="1341"/>
    <cellStyle name="SAPBEXexcBad9 10" xfId="1342"/>
    <cellStyle name="SAPBEXexcBad9 11" xfId="1343"/>
    <cellStyle name="SAPBEXexcBad9 12" xfId="1344"/>
    <cellStyle name="SAPBEXexcBad9 13" xfId="1345"/>
    <cellStyle name="SAPBEXexcBad9 14" xfId="1346"/>
    <cellStyle name="SAPBEXexcBad9 15" xfId="1347"/>
    <cellStyle name="SAPBEXexcBad9 16" xfId="1348"/>
    <cellStyle name="SAPBEXexcBad9 17" xfId="1349"/>
    <cellStyle name="SAPBEXexcBad9 18" xfId="1350"/>
    <cellStyle name="SAPBEXexcBad9 19" xfId="1351"/>
    <cellStyle name="SAPBEXexcBad9 2" xfId="1352"/>
    <cellStyle name="SAPBEXexcBad9 2 10" xfId="1353"/>
    <cellStyle name="SAPBEXexcBad9 2 11" xfId="1354"/>
    <cellStyle name="SAPBEXexcBad9 2 12" xfId="1355"/>
    <cellStyle name="SAPBEXexcBad9 2 13" xfId="1356"/>
    <cellStyle name="SAPBEXexcBad9 2 14" xfId="1357"/>
    <cellStyle name="SAPBEXexcBad9 2 15" xfId="1358"/>
    <cellStyle name="SAPBEXexcBad9 2 16" xfId="1359"/>
    <cellStyle name="SAPBEXexcBad9 2 17" xfId="1360"/>
    <cellStyle name="SAPBEXexcBad9 2 2" xfId="1361"/>
    <cellStyle name="SAPBEXexcBad9 2 3" xfId="1362"/>
    <cellStyle name="SAPBEXexcBad9 2 4" xfId="1363"/>
    <cellStyle name="SAPBEXexcBad9 2 5" xfId="1364"/>
    <cellStyle name="SAPBEXexcBad9 2 6" xfId="1365"/>
    <cellStyle name="SAPBEXexcBad9 2 7" xfId="1366"/>
    <cellStyle name="SAPBEXexcBad9 2 8" xfId="1367"/>
    <cellStyle name="SAPBEXexcBad9 2 9" xfId="1368"/>
    <cellStyle name="SAPBEXexcBad9 20" xfId="1369"/>
    <cellStyle name="SAPBEXexcBad9 3" xfId="1370"/>
    <cellStyle name="SAPBEXexcBad9 3 10" xfId="1371"/>
    <cellStyle name="SAPBEXexcBad9 3 11" xfId="1372"/>
    <cellStyle name="SAPBEXexcBad9 3 12" xfId="1373"/>
    <cellStyle name="SAPBEXexcBad9 3 13" xfId="1374"/>
    <cellStyle name="SAPBEXexcBad9 3 14" xfId="1375"/>
    <cellStyle name="SAPBEXexcBad9 3 15" xfId="1376"/>
    <cellStyle name="SAPBEXexcBad9 3 16" xfId="1377"/>
    <cellStyle name="SAPBEXexcBad9 3 17" xfId="1378"/>
    <cellStyle name="SAPBEXexcBad9 3 2" xfId="1379"/>
    <cellStyle name="SAPBEXexcBad9 3 3" xfId="1380"/>
    <cellStyle name="SAPBEXexcBad9 3 4" xfId="1381"/>
    <cellStyle name="SAPBEXexcBad9 3 5" xfId="1382"/>
    <cellStyle name="SAPBEXexcBad9 3 6" xfId="1383"/>
    <cellStyle name="SAPBEXexcBad9 3 7" xfId="1384"/>
    <cellStyle name="SAPBEXexcBad9 3 8" xfId="1385"/>
    <cellStyle name="SAPBEXexcBad9 3 9" xfId="1386"/>
    <cellStyle name="SAPBEXexcBad9 4" xfId="1387"/>
    <cellStyle name="SAPBEXexcBad9 4 10" xfId="1388"/>
    <cellStyle name="SAPBEXexcBad9 4 11" xfId="1389"/>
    <cellStyle name="SAPBEXexcBad9 4 12" xfId="1390"/>
    <cellStyle name="SAPBEXexcBad9 4 13" xfId="1391"/>
    <cellStyle name="SAPBEXexcBad9 4 14" xfId="1392"/>
    <cellStyle name="SAPBEXexcBad9 4 15" xfId="1393"/>
    <cellStyle name="SAPBEXexcBad9 4 16" xfId="1394"/>
    <cellStyle name="SAPBEXexcBad9 4 17" xfId="1395"/>
    <cellStyle name="SAPBEXexcBad9 4 2" xfId="1396"/>
    <cellStyle name="SAPBEXexcBad9 4 3" xfId="1397"/>
    <cellStyle name="SAPBEXexcBad9 4 4" xfId="1398"/>
    <cellStyle name="SAPBEXexcBad9 4 5" xfId="1399"/>
    <cellStyle name="SAPBEXexcBad9 4 6" xfId="1400"/>
    <cellStyle name="SAPBEXexcBad9 4 7" xfId="1401"/>
    <cellStyle name="SAPBEXexcBad9 4 8" xfId="1402"/>
    <cellStyle name="SAPBEXexcBad9 4 9" xfId="1403"/>
    <cellStyle name="SAPBEXexcBad9 5" xfId="1404"/>
    <cellStyle name="SAPBEXexcBad9 5 10" xfId="1405"/>
    <cellStyle name="SAPBEXexcBad9 5 11" xfId="1406"/>
    <cellStyle name="SAPBEXexcBad9 5 12" xfId="1407"/>
    <cellStyle name="SAPBEXexcBad9 5 13" xfId="1408"/>
    <cellStyle name="SAPBEXexcBad9 5 14" xfId="1409"/>
    <cellStyle name="SAPBEXexcBad9 5 15" xfId="1410"/>
    <cellStyle name="SAPBEXexcBad9 5 16" xfId="1411"/>
    <cellStyle name="SAPBEXexcBad9 5 17" xfId="1412"/>
    <cellStyle name="SAPBEXexcBad9 5 2" xfId="1413"/>
    <cellStyle name="SAPBEXexcBad9 5 3" xfId="1414"/>
    <cellStyle name="SAPBEXexcBad9 5 4" xfId="1415"/>
    <cellStyle name="SAPBEXexcBad9 5 5" xfId="1416"/>
    <cellStyle name="SAPBEXexcBad9 5 6" xfId="1417"/>
    <cellStyle name="SAPBEXexcBad9 5 7" xfId="1418"/>
    <cellStyle name="SAPBEXexcBad9 5 8" xfId="1419"/>
    <cellStyle name="SAPBEXexcBad9 5 9" xfId="1420"/>
    <cellStyle name="SAPBEXexcBad9 6" xfId="1421"/>
    <cellStyle name="SAPBEXexcBad9 6 10" xfId="1422"/>
    <cellStyle name="SAPBEXexcBad9 6 11" xfId="1423"/>
    <cellStyle name="SAPBEXexcBad9 6 12" xfId="1424"/>
    <cellStyle name="SAPBEXexcBad9 6 13" xfId="1425"/>
    <cellStyle name="SAPBEXexcBad9 6 14" xfId="1426"/>
    <cellStyle name="SAPBEXexcBad9 6 15" xfId="1427"/>
    <cellStyle name="SAPBEXexcBad9 6 16" xfId="1428"/>
    <cellStyle name="SAPBEXexcBad9 6 17" xfId="1429"/>
    <cellStyle name="SAPBEXexcBad9 6 2" xfId="1430"/>
    <cellStyle name="SAPBEXexcBad9 6 3" xfId="1431"/>
    <cellStyle name="SAPBEXexcBad9 6 4" xfId="1432"/>
    <cellStyle name="SAPBEXexcBad9 6 5" xfId="1433"/>
    <cellStyle name="SAPBEXexcBad9 6 6" xfId="1434"/>
    <cellStyle name="SAPBEXexcBad9 6 7" xfId="1435"/>
    <cellStyle name="SAPBEXexcBad9 6 8" xfId="1436"/>
    <cellStyle name="SAPBEXexcBad9 6 9" xfId="1437"/>
    <cellStyle name="SAPBEXexcBad9 7" xfId="1438"/>
    <cellStyle name="SAPBEXexcBad9 7 10" xfId="1439"/>
    <cellStyle name="SAPBEXexcBad9 7 11" xfId="1440"/>
    <cellStyle name="SAPBEXexcBad9 7 12" xfId="1441"/>
    <cellStyle name="SAPBEXexcBad9 7 13" xfId="1442"/>
    <cellStyle name="SAPBEXexcBad9 7 14" xfId="1443"/>
    <cellStyle name="SAPBEXexcBad9 7 15" xfId="1444"/>
    <cellStyle name="SAPBEXexcBad9 7 16" xfId="1445"/>
    <cellStyle name="SAPBEXexcBad9 7 17" xfId="1446"/>
    <cellStyle name="SAPBEXexcBad9 7 2" xfId="1447"/>
    <cellStyle name="SAPBEXexcBad9 7 3" xfId="1448"/>
    <cellStyle name="SAPBEXexcBad9 7 4" xfId="1449"/>
    <cellStyle name="SAPBEXexcBad9 7 5" xfId="1450"/>
    <cellStyle name="SAPBEXexcBad9 7 6" xfId="1451"/>
    <cellStyle name="SAPBEXexcBad9 7 7" xfId="1452"/>
    <cellStyle name="SAPBEXexcBad9 7 8" xfId="1453"/>
    <cellStyle name="SAPBEXexcBad9 7 9" xfId="1454"/>
    <cellStyle name="SAPBEXexcBad9 8" xfId="1455"/>
    <cellStyle name="SAPBEXexcBad9 8 10" xfId="1456"/>
    <cellStyle name="SAPBEXexcBad9 8 11" xfId="1457"/>
    <cellStyle name="SAPBEXexcBad9 8 12" xfId="1458"/>
    <cellStyle name="SAPBEXexcBad9 8 13" xfId="1459"/>
    <cellStyle name="SAPBEXexcBad9 8 14" xfId="1460"/>
    <cellStyle name="SAPBEXexcBad9 8 15" xfId="1461"/>
    <cellStyle name="SAPBEXexcBad9 8 16" xfId="1462"/>
    <cellStyle name="SAPBEXexcBad9 8 17" xfId="1463"/>
    <cellStyle name="SAPBEXexcBad9 8 2" xfId="1464"/>
    <cellStyle name="SAPBEXexcBad9 8 3" xfId="1465"/>
    <cellStyle name="SAPBEXexcBad9 8 4" xfId="1466"/>
    <cellStyle name="SAPBEXexcBad9 8 5" xfId="1467"/>
    <cellStyle name="SAPBEXexcBad9 8 6" xfId="1468"/>
    <cellStyle name="SAPBEXexcBad9 8 7" xfId="1469"/>
    <cellStyle name="SAPBEXexcBad9 8 8" xfId="1470"/>
    <cellStyle name="SAPBEXexcBad9 8 9" xfId="1471"/>
    <cellStyle name="SAPBEXexcBad9 9" xfId="1472"/>
    <cellStyle name="SAPBEXexcBad9 9 10" xfId="1473"/>
    <cellStyle name="SAPBEXexcBad9 9 11" xfId="1474"/>
    <cellStyle name="SAPBEXexcBad9 9 12" xfId="1475"/>
    <cellStyle name="SAPBEXexcBad9 9 13" xfId="1476"/>
    <cellStyle name="SAPBEXexcBad9 9 14" xfId="1477"/>
    <cellStyle name="SAPBEXexcBad9 9 15" xfId="1478"/>
    <cellStyle name="SAPBEXexcBad9 9 16" xfId="1479"/>
    <cellStyle name="SAPBEXexcBad9 9 17" xfId="1480"/>
    <cellStyle name="SAPBEXexcBad9 9 2" xfId="1481"/>
    <cellStyle name="SAPBEXexcBad9 9 3" xfId="1482"/>
    <cellStyle name="SAPBEXexcBad9 9 4" xfId="1483"/>
    <cellStyle name="SAPBEXexcBad9 9 5" xfId="1484"/>
    <cellStyle name="SAPBEXexcBad9 9 6" xfId="1485"/>
    <cellStyle name="SAPBEXexcBad9 9 7" xfId="1486"/>
    <cellStyle name="SAPBEXexcBad9 9 8" xfId="1487"/>
    <cellStyle name="SAPBEXexcBad9 9 9" xfId="1488"/>
    <cellStyle name="SAPBEXexcCritical4" xfId="1489"/>
    <cellStyle name="SAPBEXexcCritical4 10" xfId="1490"/>
    <cellStyle name="SAPBEXexcCritical4 11" xfId="1491"/>
    <cellStyle name="SAPBEXexcCritical4 12" xfId="1492"/>
    <cellStyle name="SAPBEXexcCritical4 13" xfId="1493"/>
    <cellStyle name="SAPBEXexcCritical4 14" xfId="1494"/>
    <cellStyle name="SAPBEXexcCritical4 15" xfId="1495"/>
    <cellStyle name="SAPBEXexcCritical4 16" xfId="1496"/>
    <cellStyle name="SAPBEXexcCritical4 17" xfId="1497"/>
    <cellStyle name="SAPBEXexcCritical4 18" xfId="1498"/>
    <cellStyle name="SAPBEXexcCritical4 19" xfId="1499"/>
    <cellStyle name="SAPBEXexcCritical4 2" xfId="1500"/>
    <cellStyle name="SAPBEXexcCritical4 2 10" xfId="1501"/>
    <cellStyle name="SAPBEXexcCritical4 2 11" xfId="1502"/>
    <cellStyle name="SAPBEXexcCritical4 2 12" xfId="1503"/>
    <cellStyle name="SAPBEXexcCritical4 2 13" xfId="1504"/>
    <cellStyle name="SAPBEXexcCritical4 2 14" xfId="1505"/>
    <cellStyle name="SAPBEXexcCritical4 2 15" xfId="1506"/>
    <cellStyle name="SAPBEXexcCritical4 2 16" xfId="1507"/>
    <cellStyle name="SAPBEXexcCritical4 2 17" xfId="1508"/>
    <cellStyle name="SAPBEXexcCritical4 2 2" xfId="1509"/>
    <cellStyle name="SAPBEXexcCritical4 2 3" xfId="1510"/>
    <cellStyle name="SAPBEXexcCritical4 2 4" xfId="1511"/>
    <cellStyle name="SAPBEXexcCritical4 2 5" xfId="1512"/>
    <cellStyle name="SAPBEXexcCritical4 2 6" xfId="1513"/>
    <cellStyle name="SAPBEXexcCritical4 2 7" xfId="1514"/>
    <cellStyle name="SAPBEXexcCritical4 2 8" xfId="1515"/>
    <cellStyle name="SAPBEXexcCritical4 2 9" xfId="1516"/>
    <cellStyle name="SAPBEXexcCritical4 20" xfId="1517"/>
    <cellStyle name="SAPBEXexcCritical4 3" xfId="1518"/>
    <cellStyle name="SAPBEXexcCritical4 3 10" xfId="1519"/>
    <cellStyle name="SAPBEXexcCritical4 3 11" xfId="1520"/>
    <cellStyle name="SAPBEXexcCritical4 3 12" xfId="1521"/>
    <cellStyle name="SAPBEXexcCritical4 3 13" xfId="1522"/>
    <cellStyle name="SAPBEXexcCritical4 3 14" xfId="1523"/>
    <cellStyle name="SAPBEXexcCritical4 3 15" xfId="1524"/>
    <cellStyle name="SAPBEXexcCritical4 3 16" xfId="1525"/>
    <cellStyle name="SAPBEXexcCritical4 3 17" xfId="1526"/>
    <cellStyle name="SAPBEXexcCritical4 3 2" xfId="1527"/>
    <cellStyle name="SAPBEXexcCritical4 3 3" xfId="1528"/>
    <cellStyle name="SAPBEXexcCritical4 3 4" xfId="1529"/>
    <cellStyle name="SAPBEXexcCritical4 3 5" xfId="1530"/>
    <cellStyle name="SAPBEXexcCritical4 3 6" xfId="1531"/>
    <cellStyle name="SAPBEXexcCritical4 3 7" xfId="1532"/>
    <cellStyle name="SAPBEXexcCritical4 3 8" xfId="1533"/>
    <cellStyle name="SAPBEXexcCritical4 3 9" xfId="1534"/>
    <cellStyle name="SAPBEXexcCritical4 4" xfId="1535"/>
    <cellStyle name="SAPBEXexcCritical4 4 10" xfId="1536"/>
    <cellStyle name="SAPBEXexcCritical4 4 11" xfId="1537"/>
    <cellStyle name="SAPBEXexcCritical4 4 12" xfId="1538"/>
    <cellStyle name="SAPBEXexcCritical4 4 13" xfId="1539"/>
    <cellStyle name="SAPBEXexcCritical4 4 14" xfId="1540"/>
    <cellStyle name="SAPBEXexcCritical4 4 15" xfId="1541"/>
    <cellStyle name="SAPBEXexcCritical4 4 16" xfId="1542"/>
    <cellStyle name="SAPBEXexcCritical4 4 17" xfId="1543"/>
    <cellStyle name="SAPBEXexcCritical4 4 2" xfId="1544"/>
    <cellStyle name="SAPBEXexcCritical4 4 3" xfId="1545"/>
    <cellStyle name="SAPBEXexcCritical4 4 4" xfId="1546"/>
    <cellStyle name="SAPBEXexcCritical4 4 5" xfId="1547"/>
    <cellStyle name="SAPBEXexcCritical4 4 6" xfId="1548"/>
    <cellStyle name="SAPBEXexcCritical4 4 7" xfId="1549"/>
    <cellStyle name="SAPBEXexcCritical4 4 8" xfId="1550"/>
    <cellStyle name="SAPBEXexcCritical4 4 9" xfId="1551"/>
    <cellStyle name="SAPBEXexcCritical4 5" xfId="1552"/>
    <cellStyle name="SAPBEXexcCritical4 5 10" xfId="1553"/>
    <cellStyle name="SAPBEXexcCritical4 5 11" xfId="1554"/>
    <cellStyle name="SAPBEXexcCritical4 5 12" xfId="1555"/>
    <cellStyle name="SAPBEXexcCritical4 5 13" xfId="1556"/>
    <cellStyle name="SAPBEXexcCritical4 5 14" xfId="1557"/>
    <cellStyle name="SAPBEXexcCritical4 5 15" xfId="1558"/>
    <cellStyle name="SAPBEXexcCritical4 5 16" xfId="1559"/>
    <cellStyle name="SAPBEXexcCritical4 5 17" xfId="1560"/>
    <cellStyle name="SAPBEXexcCritical4 5 2" xfId="1561"/>
    <cellStyle name="SAPBEXexcCritical4 5 3" xfId="1562"/>
    <cellStyle name="SAPBEXexcCritical4 5 4" xfId="1563"/>
    <cellStyle name="SAPBEXexcCritical4 5 5" xfId="1564"/>
    <cellStyle name="SAPBEXexcCritical4 5 6" xfId="1565"/>
    <cellStyle name="SAPBEXexcCritical4 5 7" xfId="1566"/>
    <cellStyle name="SAPBEXexcCritical4 5 8" xfId="1567"/>
    <cellStyle name="SAPBEXexcCritical4 5 9" xfId="1568"/>
    <cellStyle name="SAPBEXexcCritical4 6" xfId="1569"/>
    <cellStyle name="SAPBEXexcCritical4 6 10" xfId="1570"/>
    <cellStyle name="SAPBEXexcCritical4 6 11" xfId="1571"/>
    <cellStyle name="SAPBEXexcCritical4 6 12" xfId="1572"/>
    <cellStyle name="SAPBEXexcCritical4 6 13" xfId="1573"/>
    <cellStyle name="SAPBEXexcCritical4 6 14" xfId="1574"/>
    <cellStyle name="SAPBEXexcCritical4 6 15" xfId="1575"/>
    <cellStyle name="SAPBEXexcCritical4 6 16" xfId="1576"/>
    <cellStyle name="SAPBEXexcCritical4 6 17" xfId="1577"/>
    <cellStyle name="SAPBEXexcCritical4 6 2" xfId="1578"/>
    <cellStyle name="SAPBEXexcCritical4 6 3" xfId="1579"/>
    <cellStyle name="SAPBEXexcCritical4 6 4" xfId="1580"/>
    <cellStyle name="SAPBEXexcCritical4 6 5" xfId="1581"/>
    <cellStyle name="SAPBEXexcCritical4 6 6" xfId="1582"/>
    <cellStyle name="SAPBEXexcCritical4 6 7" xfId="1583"/>
    <cellStyle name="SAPBEXexcCritical4 6 8" xfId="1584"/>
    <cellStyle name="SAPBEXexcCritical4 6 9" xfId="1585"/>
    <cellStyle name="SAPBEXexcCritical4 7" xfId="1586"/>
    <cellStyle name="SAPBEXexcCritical4 7 10" xfId="1587"/>
    <cellStyle name="SAPBEXexcCritical4 7 11" xfId="1588"/>
    <cellStyle name="SAPBEXexcCritical4 7 12" xfId="1589"/>
    <cellStyle name="SAPBEXexcCritical4 7 13" xfId="1590"/>
    <cellStyle name="SAPBEXexcCritical4 7 14" xfId="1591"/>
    <cellStyle name="SAPBEXexcCritical4 7 15" xfId="1592"/>
    <cellStyle name="SAPBEXexcCritical4 7 16" xfId="1593"/>
    <cellStyle name="SAPBEXexcCritical4 7 17" xfId="1594"/>
    <cellStyle name="SAPBEXexcCritical4 7 2" xfId="1595"/>
    <cellStyle name="SAPBEXexcCritical4 7 3" xfId="1596"/>
    <cellStyle name="SAPBEXexcCritical4 7 4" xfId="1597"/>
    <cellStyle name="SAPBEXexcCritical4 7 5" xfId="1598"/>
    <cellStyle name="SAPBEXexcCritical4 7 6" xfId="1599"/>
    <cellStyle name="SAPBEXexcCritical4 7 7" xfId="1600"/>
    <cellStyle name="SAPBEXexcCritical4 7 8" xfId="1601"/>
    <cellStyle name="SAPBEXexcCritical4 7 9" xfId="1602"/>
    <cellStyle name="SAPBEXexcCritical4 8" xfId="1603"/>
    <cellStyle name="SAPBEXexcCritical4 8 10" xfId="1604"/>
    <cellStyle name="SAPBEXexcCritical4 8 11" xfId="1605"/>
    <cellStyle name="SAPBEXexcCritical4 8 12" xfId="1606"/>
    <cellStyle name="SAPBEXexcCritical4 8 13" xfId="1607"/>
    <cellStyle name="SAPBEXexcCritical4 8 14" xfId="1608"/>
    <cellStyle name="SAPBEXexcCritical4 8 15" xfId="1609"/>
    <cellStyle name="SAPBEXexcCritical4 8 16" xfId="1610"/>
    <cellStyle name="SAPBEXexcCritical4 8 17" xfId="1611"/>
    <cellStyle name="SAPBEXexcCritical4 8 2" xfId="1612"/>
    <cellStyle name="SAPBEXexcCritical4 8 3" xfId="1613"/>
    <cellStyle name="SAPBEXexcCritical4 8 4" xfId="1614"/>
    <cellStyle name="SAPBEXexcCritical4 8 5" xfId="1615"/>
    <cellStyle name="SAPBEXexcCritical4 8 6" xfId="1616"/>
    <cellStyle name="SAPBEXexcCritical4 8 7" xfId="1617"/>
    <cellStyle name="SAPBEXexcCritical4 8 8" xfId="1618"/>
    <cellStyle name="SAPBEXexcCritical4 8 9" xfId="1619"/>
    <cellStyle name="SAPBEXexcCritical4 9" xfId="1620"/>
    <cellStyle name="SAPBEXexcCritical4 9 10" xfId="1621"/>
    <cellStyle name="SAPBEXexcCritical4 9 11" xfId="1622"/>
    <cellStyle name="SAPBEXexcCritical4 9 12" xfId="1623"/>
    <cellStyle name="SAPBEXexcCritical4 9 13" xfId="1624"/>
    <cellStyle name="SAPBEXexcCritical4 9 14" xfId="1625"/>
    <cellStyle name="SAPBEXexcCritical4 9 15" xfId="1626"/>
    <cellStyle name="SAPBEXexcCritical4 9 16" xfId="1627"/>
    <cellStyle name="SAPBEXexcCritical4 9 17" xfId="1628"/>
    <cellStyle name="SAPBEXexcCritical4 9 2" xfId="1629"/>
    <cellStyle name="SAPBEXexcCritical4 9 3" xfId="1630"/>
    <cellStyle name="SAPBEXexcCritical4 9 4" xfId="1631"/>
    <cellStyle name="SAPBEXexcCritical4 9 5" xfId="1632"/>
    <cellStyle name="SAPBEXexcCritical4 9 6" xfId="1633"/>
    <cellStyle name="SAPBEXexcCritical4 9 7" xfId="1634"/>
    <cellStyle name="SAPBEXexcCritical4 9 8" xfId="1635"/>
    <cellStyle name="SAPBEXexcCritical4 9 9" xfId="1636"/>
    <cellStyle name="SAPBEXexcCritical5" xfId="1637"/>
    <cellStyle name="SAPBEXexcCritical5 10" xfId="1638"/>
    <cellStyle name="SAPBEXexcCritical5 11" xfId="1639"/>
    <cellStyle name="SAPBEXexcCritical5 12" xfId="1640"/>
    <cellStyle name="SAPBEXexcCritical5 13" xfId="1641"/>
    <cellStyle name="SAPBEXexcCritical5 14" xfId="1642"/>
    <cellStyle name="SAPBEXexcCritical5 15" xfId="1643"/>
    <cellStyle name="SAPBEXexcCritical5 16" xfId="1644"/>
    <cellStyle name="SAPBEXexcCritical5 17" xfId="1645"/>
    <cellStyle name="SAPBEXexcCritical5 18" xfId="1646"/>
    <cellStyle name="SAPBEXexcCritical5 19" xfId="1647"/>
    <cellStyle name="SAPBEXexcCritical5 2" xfId="1648"/>
    <cellStyle name="SAPBEXexcCritical5 2 10" xfId="1649"/>
    <cellStyle name="SAPBEXexcCritical5 2 11" xfId="1650"/>
    <cellStyle name="SAPBEXexcCritical5 2 12" xfId="1651"/>
    <cellStyle name="SAPBEXexcCritical5 2 13" xfId="1652"/>
    <cellStyle name="SAPBEXexcCritical5 2 14" xfId="1653"/>
    <cellStyle name="SAPBEXexcCritical5 2 15" xfId="1654"/>
    <cellStyle name="SAPBEXexcCritical5 2 16" xfId="1655"/>
    <cellStyle name="SAPBEXexcCritical5 2 17" xfId="1656"/>
    <cellStyle name="SAPBEXexcCritical5 2 2" xfId="1657"/>
    <cellStyle name="SAPBEXexcCritical5 2 3" xfId="1658"/>
    <cellStyle name="SAPBEXexcCritical5 2 4" xfId="1659"/>
    <cellStyle name="SAPBEXexcCritical5 2 5" xfId="1660"/>
    <cellStyle name="SAPBEXexcCritical5 2 6" xfId="1661"/>
    <cellStyle name="SAPBEXexcCritical5 2 7" xfId="1662"/>
    <cellStyle name="SAPBEXexcCritical5 2 8" xfId="1663"/>
    <cellStyle name="SAPBEXexcCritical5 2 9" xfId="1664"/>
    <cellStyle name="SAPBEXexcCritical5 20" xfId="1665"/>
    <cellStyle name="SAPBEXexcCritical5 3" xfId="1666"/>
    <cellStyle name="SAPBEXexcCritical5 3 10" xfId="1667"/>
    <cellStyle name="SAPBEXexcCritical5 3 11" xfId="1668"/>
    <cellStyle name="SAPBEXexcCritical5 3 12" xfId="1669"/>
    <cellStyle name="SAPBEXexcCritical5 3 13" xfId="1670"/>
    <cellStyle name="SAPBEXexcCritical5 3 14" xfId="1671"/>
    <cellStyle name="SAPBEXexcCritical5 3 15" xfId="1672"/>
    <cellStyle name="SAPBEXexcCritical5 3 16" xfId="1673"/>
    <cellStyle name="SAPBEXexcCritical5 3 17" xfId="1674"/>
    <cellStyle name="SAPBEXexcCritical5 3 2" xfId="1675"/>
    <cellStyle name="SAPBEXexcCritical5 3 3" xfId="1676"/>
    <cellStyle name="SAPBEXexcCritical5 3 4" xfId="1677"/>
    <cellStyle name="SAPBEXexcCritical5 3 5" xfId="1678"/>
    <cellStyle name="SAPBEXexcCritical5 3 6" xfId="1679"/>
    <cellStyle name="SAPBEXexcCritical5 3 7" xfId="1680"/>
    <cellStyle name="SAPBEXexcCritical5 3 8" xfId="1681"/>
    <cellStyle name="SAPBEXexcCritical5 3 9" xfId="1682"/>
    <cellStyle name="SAPBEXexcCritical5 4" xfId="1683"/>
    <cellStyle name="SAPBEXexcCritical5 4 10" xfId="1684"/>
    <cellStyle name="SAPBEXexcCritical5 4 11" xfId="1685"/>
    <cellStyle name="SAPBEXexcCritical5 4 12" xfId="1686"/>
    <cellStyle name="SAPBEXexcCritical5 4 13" xfId="1687"/>
    <cellStyle name="SAPBEXexcCritical5 4 14" xfId="1688"/>
    <cellStyle name="SAPBEXexcCritical5 4 15" xfId="1689"/>
    <cellStyle name="SAPBEXexcCritical5 4 16" xfId="1690"/>
    <cellStyle name="SAPBEXexcCritical5 4 17" xfId="1691"/>
    <cellStyle name="SAPBEXexcCritical5 4 2" xfId="1692"/>
    <cellStyle name="SAPBEXexcCritical5 4 3" xfId="1693"/>
    <cellStyle name="SAPBEXexcCritical5 4 4" xfId="1694"/>
    <cellStyle name="SAPBEXexcCritical5 4 5" xfId="1695"/>
    <cellStyle name="SAPBEXexcCritical5 4 6" xfId="1696"/>
    <cellStyle name="SAPBEXexcCritical5 4 7" xfId="1697"/>
    <cellStyle name="SAPBEXexcCritical5 4 8" xfId="1698"/>
    <cellStyle name="SAPBEXexcCritical5 4 9" xfId="1699"/>
    <cellStyle name="SAPBEXexcCritical5 5" xfId="1700"/>
    <cellStyle name="SAPBEXexcCritical5 5 10" xfId="1701"/>
    <cellStyle name="SAPBEXexcCritical5 5 11" xfId="1702"/>
    <cellStyle name="SAPBEXexcCritical5 5 12" xfId="1703"/>
    <cellStyle name="SAPBEXexcCritical5 5 13" xfId="1704"/>
    <cellStyle name="SAPBEXexcCritical5 5 14" xfId="1705"/>
    <cellStyle name="SAPBEXexcCritical5 5 15" xfId="1706"/>
    <cellStyle name="SAPBEXexcCritical5 5 16" xfId="1707"/>
    <cellStyle name="SAPBEXexcCritical5 5 17" xfId="1708"/>
    <cellStyle name="SAPBEXexcCritical5 5 2" xfId="1709"/>
    <cellStyle name="SAPBEXexcCritical5 5 3" xfId="1710"/>
    <cellStyle name="SAPBEXexcCritical5 5 4" xfId="1711"/>
    <cellStyle name="SAPBEXexcCritical5 5 5" xfId="1712"/>
    <cellStyle name="SAPBEXexcCritical5 5 6" xfId="1713"/>
    <cellStyle name="SAPBEXexcCritical5 5 7" xfId="1714"/>
    <cellStyle name="SAPBEXexcCritical5 5 8" xfId="1715"/>
    <cellStyle name="SAPBEXexcCritical5 5 9" xfId="1716"/>
    <cellStyle name="SAPBEXexcCritical5 6" xfId="1717"/>
    <cellStyle name="SAPBEXexcCritical5 6 10" xfId="1718"/>
    <cellStyle name="SAPBEXexcCritical5 6 11" xfId="1719"/>
    <cellStyle name="SAPBEXexcCritical5 6 12" xfId="1720"/>
    <cellStyle name="SAPBEXexcCritical5 6 13" xfId="1721"/>
    <cellStyle name="SAPBEXexcCritical5 6 14" xfId="1722"/>
    <cellStyle name="SAPBEXexcCritical5 6 15" xfId="1723"/>
    <cellStyle name="SAPBEXexcCritical5 6 16" xfId="1724"/>
    <cellStyle name="SAPBEXexcCritical5 6 17" xfId="1725"/>
    <cellStyle name="SAPBEXexcCritical5 6 2" xfId="1726"/>
    <cellStyle name="SAPBEXexcCritical5 6 3" xfId="1727"/>
    <cellStyle name="SAPBEXexcCritical5 6 4" xfId="1728"/>
    <cellStyle name="SAPBEXexcCritical5 6 5" xfId="1729"/>
    <cellStyle name="SAPBEXexcCritical5 6 6" xfId="1730"/>
    <cellStyle name="SAPBEXexcCritical5 6 7" xfId="1731"/>
    <cellStyle name="SAPBEXexcCritical5 6 8" xfId="1732"/>
    <cellStyle name="SAPBEXexcCritical5 6 9" xfId="1733"/>
    <cellStyle name="SAPBEXexcCritical5 7" xfId="1734"/>
    <cellStyle name="SAPBEXexcCritical5 7 10" xfId="1735"/>
    <cellStyle name="SAPBEXexcCritical5 7 11" xfId="1736"/>
    <cellStyle name="SAPBEXexcCritical5 7 12" xfId="1737"/>
    <cellStyle name="SAPBEXexcCritical5 7 13" xfId="1738"/>
    <cellStyle name="SAPBEXexcCritical5 7 14" xfId="1739"/>
    <cellStyle name="SAPBEXexcCritical5 7 15" xfId="1740"/>
    <cellStyle name="SAPBEXexcCritical5 7 16" xfId="1741"/>
    <cellStyle name="SAPBEXexcCritical5 7 17" xfId="1742"/>
    <cellStyle name="SAPBEXexcCritical5 7 2" xfId="1743"/>
    <cellStyle name="SAPBEXexcCritical5 7 3" xfId="1744"/>
    <cellStyle name="SAPBEXexcCritical5 7 4" xfId="1745"/>
    <cellStyle name="SAPBEXexcCritical5 7 5" xfId="1746"/>
    <cellStyle name="SAPBEXexcCritical5 7 6" xfId="1747"/>
    <cellStyle name="SAPBEXexcCritical5 7 7" xfId="1748"/>
    <cellStyle name="SAPBEXexcCritical5 7 8" xfId="1749"/>
    <cellStyle name="SAPBEXexcCritical5 7 9" xfId="1750"/>
    <cellStyle name="SAPBEXexcCritical5 8" xfId="1751"/>
    <cellStyle name="SAPBEXexcCritical5 8 10" xfId="1752"/>
    <cellStyle name="SAPBEXexcCritical5 8 11" xfId="1753"/>
    <cellStyle name="SAPBEXexcCritical5 8 12" xfId="1754"/>
    <cellStyle name="SAPBEXexcCritical5 8 13" xfId="1755"/>
    <cellStyle name="SAPBEXexcCritical5 8 14" xfId="1756"/>
    <cellStyle name="SAPBEXexcCritical5 8 15" xfId="1757"/>
    <cellStyle name="SAPBEXexcCritical5 8 16" xfId="1758"/>
    <cellStyle name="SAPBEXexcCritical5 8 17" xfId="1759"/>
    <cellStyle name="SAPBEXexcCritical5 8 2" xfId="1760"/>
    <cellStyle name="SAPBEXexcCritical5 8 3" xfId="1761"/>
    <cellStyle name="SAPBEXexcCritical5 8 4" xfId="1762"/>
    <cellStyle name="SAPBEXexcCritical5 8 5" xfId="1763"/>
    <cellStyle name="SAPBEXexcCritical5 8 6" xfId="1764"/>
    <cellStyle name="SAPBEXexcCritical5 8 7" xfId="1765"/>
    <cellStyle name="SAPBEXexcCritical5 8 8" xfId="1766"/>
    <cellStyle name="SAPBEXexcCritical5 8 9" xfId="1767"/>
    <cellStyle name="SAPBEXexcCritical5 9" xfId="1768"/>
    <cellStyle name="SAPBEXexcCritical5 9 10" xfId="1769"/>
    <cellStyle name="SAPBEXexcCritical5 9 11" xfId="1770"/>
    <cellStyle name="SAPBEXexcCritical5 9 12" xfId="1771"/>
    <cellStyle name="SAPBEXexcCritical5 9 13" xfId="1772"/>
    <cellStyle name="SAPBEXexcCritical5 9 14" xfId="1773"/>
    <cellStyle name="SAPBEXexcCritical5 9 15" xfId="1774"/>
    <cellStyle name="SAPBEXexcCritical5 9 16" xfId="1775"/>
    <cellStyle name="SAPBEXexcCritical5 9 17" xfId="1776"/>
    <cellStyle name="SAPBEXexcCritical5 9 2" xfId="1777"/>
    <cellStyle name="SAPBEXexcCritical5 9 3" xfId="1778"/>
    <cellStyle name="SAPBEXexcCritical5 9 4" xfId="1779"/>
    <cellStyle name="SAPBEXexcCritical5 9 5" xfId="1780"/>
    <cellStyle name="SAPBEXexcCritical5 9 6" xfId="1781"/>
    <cellStyle name="SAPBEXexcCritical5 9 7" xfId="1782"/>
    <cellStyle name="SAPBEXexcCritical5 9 8" xfId="1783"/>
    <cellStyle name="SAPBEXexcCritical5 9 9" xfId="1784"/>
    <cellStyle name="SAPBEXexcCritical6" xfId="1785"/>
    <cellStyle name="SAPBEXexcCritical6 10" xfId="1786"/>
    <cellStyle name="SAPBEXexcCritical6 11" xfId="1787"/>
    <cellStyle name="SAPBEXexcCritical6 12" xfId="1788"/>
    <cellStyle name="SAPBEXexcCritical6 13" xfId="1789"/>
    <cellStyle name="SAPBEXexcCritical6 14" xfId="1790"/>
    <cellStyle name="SAPBEXexcCritical6 15" xfId="1791"/>
    <cellStyle name="SAPBEXexcCritical6 16" xfId="1792"/>
    <cellStyle name="SAPBEXexcCritical6 17" xfId="1793"/>
    <cellStyle name="SAPBEXexcCritical6 18" xfId="1794"/>
    <cellStyle name="SAPBEXexcCritical6 19" xfId="1795"/>
    <cellStyle name="SAPBEXexcCritical6 2" xfId="1796"/>
    <cellStyle name="SAPBEXexcCritical6 2 10" xfId="1797"/>
    <cellStyle name="SAPBEXexcCritical6 2 11" xfId="1798"/>
    <cellStyle name="SAPBEXexcCritical6 2 12" xfId="1799"/>
    <cellStyle name="SAPBEXexcCritical6 2 13" xfId="1800"/>
    <cellStyle name="SAPBEXexcCritical6 2 14" xfId="1801"/>
    <cellStyle name="SAPBEXexcCritical6 2 15" xfId="1802"/>
    <cellStyle name="SAPBEXexcCritical6 2 16" xfId="1803"/>
    <cellStyle name="SAPBEXexcCritical6 2 17" xfId="1804"/>
    <cellStyle name="SAPBEXexcCritical6 2 2" xfId="1805"/>
    <cellStyle name="SAPBEXexcCritical6 2 3" xfId="1806"/>
    <cellStyle name="SAPBEXexcCritical6 2 4" xfId="1807"/>
    <cellStyle name="SAPBEXexcCritical6 2 5" xfId="1808"/>
    <cellStyle name="SAPBEXexcCritical6 2 6" xfId="1809"/>
    <cellStyle name="SAPBEXexcCritical6 2 7" xfId="1810"/>
    <cellStyle name="SAPBEXexcCritical6 2 8" xfId="1811"/>
    <cellStyle name="SAPBEXexcCritical6 2 9" xfId="1812"/>
    <cellStyle name="SAPBEXexcCritical6 20" xfId="1813"/>
    <cellStyle name="SAPBEXexcCritical6 3" xfId="1814"/>
    <cellStyle name="SAPBEXexcCritical6 3 10" xfId="1815"/>
    <cellStyle name="SAPBEXexcCritical6 3 11" xfId="1816"/>
    <cellStyle name="SAPBEXexcCritical6 3 12" xfId="1817"/>
    <cellStyle name="SAPBEXexcCritical6 3 13" xfId="1818"/>
    <cellStyle name="SAPBEXexcCritical6 3 14" xfId="1819"/>
    <cellStyle name="SAPBEXexcCritical6 3 15" xfId="1820"/>
    <cellStyle name="SAPBEXexcCritical6 3 16" xfId="1821"/>
    <cellStyle name="SAPBEXexcCritical6 3 17" xfId="1822"/>
    <cellStyle name="SAPBEXexcCritical6 3 2" xfId="1823"/>
    <cellStyle name="SAPBEXexcCritical6 3 3" xfId="1824"/>
    <cellStyle name="SAPBEXexcCritical6 3 4" xfId="1825"/>
    <cellStyle name="SAPBEXexcCritical6 3 5" xfId="1826"/>
    <cellStyle name="SAPBEXexcCritical6 3 6" xfId="1827"/>
    <cellStyle name="SAPBEXexcCritical6 3 7" xfId="1828"/>
    <cellStyle name="SAPBEXexcCritical6 3 8" xfId="1829"/>
    <cellStyle name="SAPBEXexcCritical6 3 9" xfId="1830"/>
    <cellStyle name="SAPBEXexcCritical6 4" xfId="1831"/>
    <cellStyle name="SAPBEXexcCritical6 4 10" xfId="1832"/>
    <cellStyle name="SAPBEXexcCritical6 4 11" xfId="1833"/>
    <cellStyle name="SAPBEXexcCritical6 4 12" xfId="1834"/>
    <cellStyle name="SAPBEXexcCritical6 4 13" xfId="1835"/>
    <cellStyle name="SAPBEXexcCritical6 4 14" xfId="1836"/>
    <cellStyle name="SAPBEXexcCritical6 4 15" xfId="1837"/>
    <cellStyle name="SAPBEXexcCritical6 4 16" xfId="1838"/>
    <cellStyle name="SAPBEXexcCritical6 4 17" xfId="1839"/>
    <cellStyle name="SAPBEXexcCritical6 4 2" xfId="1840"/>
    <cellStyle name="SAPBEXexcCritical6 4 3" xfId="1841"/>
    <cellStyle name="SAPBEXexcCritical6 4 4" xfId="1842"/>
    <cellStyle name="SAPBEXexcCritical6 4 5" xfId="1843"/>
    <cellStyle name="SAPBEXexcCritical6 4 6" xfId="1844"/>
    <cellStyle name="SAPBEXexcCritical6 4 7" xfId="1845"/>
    <cellStyle name="SAPBEXexcCritical6 4 8" xfId="1846"/>
    <cellStyle name="SAPBEXexcCritical6 4 9" xfId="1847"/>
    <cellStyle name="SAPBEXexcCritical6 5" xfId="1848"/>
    <cellStyle name="SAPBEXexcCritical6 5 10" xfId="1849"/>
    <cellStyle name="SAPBEXexcCritical6 5 11" xfId="1850"/>
    <cellStyle name="SAPBEXexcCritical6 5 12" xfId="1851"/>
    <cellStyle name="SAPBEXexcCritical6 5 13" xfId="1852"/>
    <cellStyle name="SAPBEXexcCritical6 5 14" xfId="1853"/>
    <cellStyle name="SAPBEXexcCritical6 5 15" xfId="1854"/>
    <cellStyle name="SAPBEXexcCritical6 5 16" xfId="1855"/>
    <cellStyle name="SAPBEXexcCritical6 5 17" xfId="1856"/>
    <cellStyle name="SAPBEXexcCritical6 5 2" xfId="1857"/>
    <cellStyle name="SAPBEXexcCritical6 5 3" xfId="1858"/>
    <cellStyle name="SAPBEXexcCritical6 5 4" xfId="1859"/>
    <cellStyle name="SAPBEXexcCritical6 5 5" xfId="1860"/>
    <cellStyle name="SAPBEXexcCritical6 5 6" xfId="1861"/>
    <cellStyle name="SAPBEXexcCritical6 5 7" xfId="1862"/>
    <cellStyle name="SAPBEXexcCritical6 5 8" xfId="1863"/>
    <cellStyle name="SAPBEXexcCritical6 5 9" xfId="1864"/>
    <cellStyle name="SAPBEXexcCritical6 6" xfId="1865"/>
    <cellStyle name="SAPBEXexcCritical6 6 10" xfId="1866"/>
    <cellStyle name="SAPBEXexcCritical6 6 11" xfId="1867"/>
    <cellStyle name="SAPBEXexcCritical6 6 12" xfId="1868"/>
    <cellStyle name="SAPBEXexcCritical6 6 13" xfId="1869"/>
    <cellStyle name="SAPBEXexcCritical6 6 14" xfId="1870"/>
    <cellStyle name="SAPBEXexcCritical6 6 15" xfId="1871"/>
    <cellStyle name="SAPBEXexcCritical6 6 16" xfId="1872"/>
    <cellStyle name="SAPBEXexcCritical6 6 17" xfId="1873"/>
    <cellStyle name="SAPBEXexcCritical6 6 2" xfId="1874"/>
    <cellStyle name="SAPBEXexcCritical6 6 3" xfId="1875"/>
    <cellStyle name="SAPBEXexcCritical6 6 4" xfId="1876"/>
    <cellStyle name="SAPBEXexcCritical6 6 5" xfId="1877"/>
    <cellStyle name="SAPBEXexcCritical6 6 6" xfId="1878"/>
    <cellStyle name="SAPBEXexcCritical6 6 7" xfId="1879"/>
    <cellStyle name="SAPBEXexcCritical6 6 8" xfId="1880"/>
    <cellStyle name="SAPBEXexcCritical6 6 9" xfId="1881"/>
    <cellStyle name="SAPBEXexcCritical6 7" xfId="1882"/>
    <cellStyle name="SAPBEXexcCritical6 7 10" xfId="1883"/>
    <cellStyle name="SAPBEXexcCritical6 7 11" xfId="1884"/>
    <cellStyle name="SAPBEXexcCritical6 7 12" xfId="1885"/>
    <cellStyle name="SAPBEXexcCritical6 7 13" xfId="1886"/>
    <cellStyle name="SAPBEXexcCritical6 7 14" xfId="1887"/>
    <cellStyle name="SAPBEXexcCritical6 7 15" xfId="1888"/>
    <cellStyle name="SAPBEXexcCritical6 7 16" xfId="1889"/>
    <cellStyle name="SAPBEXexcCritical6 7 17" xfId="1890"/>
    <cellStyle name="SAPBEXexcCritical6 7 2" xfId="1891"/>
    <cellStyle name="SAPBEXexcCritical6 7 3" xfId="1892"/>
    <cellStyle name="SAPBEXexcCritical6 7 4" xfId="1893"/>
    <cellStyle name="SAPBEXexcCritical6 7 5" xfId="1894"/>
    <cellStyle name="SAPBEXexcCritical6 7 6" xfId="1895"/>
    <cellStyle name="SAPBEXexcCritical6 7 7" xfId="1896"/>
    <cellStyle name="SAPBEXexcCritical6 7 8" xfId="1897"/>
    <cellStyle name="SAPBEXexcCritical6 7 9" xfId="1898"/>
    <cellStyle name="SAPBEXexcCritical6 8" xfId="1899"/>
    <cellStyle name="SAPBEXexcCritical6 8 10" xfId="1900"/>
    <cellStyle name="SAPBEXexcCritical6 8 11" xfId="1901"/>
    <cellStyle name="SAPBEXexcCritical6 8 12" xfId="1902"/>
    <cellStyle name="SAPBEXexcCritical6 8 13" xfId="1903"/>
    <cellStyle name="SAPBEXexcCritical6 8 14" xfId="1904"/>
    <cellStyle name="SAPBEXexcCritical6 8 15" xfId="1905"/>
    <cellStyle name="SAPBEXexcCritical6 8 16" xfId="1906"/>
    <cellStyle name="SAPBEXexcCritical6 8 17" xfId="1907"/>
    <cellStyle name="SAPBEXexcCritical6 8 2" xfId="1908"/>
    <cellStyle name="SAPBEXexcCritical6 8 3" xfId="1909"/>
    <cellStyle name="SAPBEXexcCritical6 8 4" xfId="1910"/>
    <cellStyle name="SAPBEXexcCritical6 8 5" xfId="1911"/>
    <cellStyle name="SAPBEXexcCritical6 8 6" xfId="1912"/>
    <cellStyle name="SAPBEXexcCritical6 8 7" xfId="1913"/>
    <cellStyle name="SAPBEXexcCritical6 8 8" xfId="1914"/>
    <cellStyle name="SAPBEXexcCritical6 8 9" xfId="1915"/>
    <cellStyle name="SAPBEXexcCritical6 9" xfId="1916"/>
    <cellStyle name="SAPBEXexcCritical6 9 10" xfId="1917"/>
    <cellStyle name="SAPBEXexcCritical6 9 11" xfId="1918"/>
    <cellStyle name="SAPBEXexcCritical6 9 12" xfId="1919"/>
    <cellStyle name="SAPBEXexcCritical6 9 13" xfId="1920"/>
    <cellStyle name="SAPBEXexcCritical6 9 14" xfId="1921"/>
    <cellStyle name="SAPBEXexcCritical6 9 15" xfId="1922"/>
    <cellStyle name="SAPBEXexcCritical6 9 16" xfId="1923"/>
    <cellStyle name="SAPBEXexcCritical6 9 17" xfId="1924"/>
    <cellStyle name="SAPBEXexcCritical6 9 2" xfId="1925"/>
    <cellStyle name="SAPBEXexcCritical6 9 3" xfId="1926"/>
    <cellStyle name="SAPBEXexcCritical6 9 4" xfId="1927"/>
    <cellStyle name="SAPBEXexcCritical6 9 5" xfId="1928"/>
    <cellStyle name="SAPBEXexcCritical6 9 6" xfId="1929"/>
    <cellStyle name="SAPBEXexcCritical6 9 7" xfId="1930"/>
    <cellStyle name="SAPBEXexcCritical6 9 8" xfId="1931"/>
    <cellStyle name="SAPBEXexcCritical6 9 9" xfId="1932"/>
    <cellStyle name="SAPBEXexcGood1" xfId="1933"/>
    <cellStyle name="SAPBEXexcGood1 10" xfId="1934"/>
    <cellStyle name="SAPBEXexcGood1 11" xfId="1935"/>
    <cellStyle name="SAPBEXexcGood1 12" xfId="1936"/>
    <cellStyle name="SAPBEXexcGood1 13" xfId="1937"/>
    <cellStyle name="SAPBEXexcGood1 14" xfId="1938"/>
    <cellStyle name="SAPBEXexcGood1 15" xfId="1939"/>
    <cellStyle name="SAPBEXexcGood1 16" xfId="1940"/>
    <cellStyle name="SAPBEXexcGood1 17" xfId="1941"/>
    <cellStyle name="SAPBEXexcGood1 18" xfId="1942"/>
    <cellStyle name="SAPBEXexcGood1 19" xfId="1943"/>
    <cellStyle name="SAPBEXexcGood1 2" xfId="1944"/>
    <cellStyle name="SAPBEXexcGood1 2 10" xfId="1945"/>
    <cellStyle name="SAPBEXexcGood1 2 11" xfId="1946"/>
    <cellStyle name="SAPBEXexcGood1 2 12" xfId="1947"/>
    <cellStyle name="SAPBEXexcGood1 2 13" xfId="1948"/>
    <cellStyle name="SAPBEXexcGood1 2 14" xfId="1949"/>
    <cellStyle name="SAPBEXexcGood1 2 15" xfId="1950"/>
    <cellStyle name="SAPBEXexcGood1 2 16" xfId="1951"/>
    <cellStyle name="SAPBEXexcGood1 2 17" xfId="1952"/>
    <cellStyle name="SAPBEXexcGood1 2 2" xfId="1953"/>
    <cellStyle name="SAPBEXexcGood1 2 3" xfId="1954"/>
    <cellStyle name="SAPBEXexcGood1 2 4" xfId="1955"/>
    <cellStyle name="SAPBEXexcGood1 2 5" xfId="1956"/>
    <cellStyle name="SAPBEXexcGood1 2 6" xfId="1957"/>
    <cellStyle name="SAPBEXexcGood1 2 7" xfId="1958"/>
    <cellStyle name="SAPBEXexcGood1 2 8" xfId="1959"/>
    <cellStyle name="SAPBEXexcGood1 2 9" xfId="1960"/>
    <cellStyle name="SAPBEXexcGood1 20" xfId="1961"/>
    <cellStyle name="SAPBEXexcGood1 3" xfId="1962"/>
    <cellStyle name="SAPBEXexcGood1 3 10" xfId="1963"/>
    <cellStyle name="SAPBEXexcGood1 3 11" xfId="1964"/>
    <cellStyle name="SAPBEXexcGood1 3 12" xfId="1965"/>
    <cellStyle name="SAPBEXexcGood1 3 13" xfId="1966"/>
    <cellStyle name="SAPBEXexcGood1 3 14" xfId="1967"/>
    <cellStyle name="SAPBEXexcGood1 3 15" xfId="1968"/>
    <cellStyle name="SAPBEXexcGood1 3 16" xfId="1969"/>
    <cellStyle name="SAPBEXexcGood1 3 17" xfId="1970"/>
    <cellStyle name="SAPBEXexcGood1 3 2" xfId="1971"/>
    <cellStyle name="SAPBEXexcGood1 3 3" xfId="1972"/>
    <cellStyle name="SAPBEXexcGood1 3 4" xfId="1973"/>
    <cellStyle name="SAPBEXexcGood1 3 5" xfId="1974"/>
    <cellStyle name="SAPBEXexcGood1 3 6" xfId="1975"/>
    <cellStyle name="SAPBEXexcGood1 3 7" xfId="1976"/>
    <cellStyle name="SAPBEXexcGood1 3 8" xfId="1977"/>
    <cellStyle name="SAPBEXexcGood1 3 9" xfId="1978"/>
    <cellStyle name="SAPBEXexcGood1 4" xfId="1979"/>
    <cellStyle name="SAPBEXexcGood1 4 10" xfId="1980"/>
    <cellStyle name="SAPBEXexcGood1 4 11" xfId="1981"/>
    <cellStyle name="SAPBEXexcGood1 4 12" xfId="1982"/>
    <cellStyle name="SAPBEXexcGood1 4 13" xfId="1983"/>
    <cellStyle name="SAPBEXexcGood1 4 14" xfId="1984"/>
    <cellStyle name="SAPBEXexcGood1 4 15" xfId="1985"/>
    <cellStyle name="SAPBEXexcGood1 4 16" xfId="1986"/>
    <cellStyle name="SAPBEXexcGood1 4 17" xfId="1987"/>
    <cellStyle name="SAPBEXexcGood1 4 2" xfId="1988"/>
    <cellStyle name="SAPBEXexcGood1 4 3" xfId="1989"/>
    <cellStyle name="SAPBEXexcGood1 4 4" xfId="1990"/>
    <cellStyle name="SAPBEXexcGood1 4 5" xfId="1991"/>
    <cellStyle name="SAPBEXexcGood1 4 6" xfId="1992"/>
    <cellStyle name="SAPBEXexcGood1 4 7" xfId="1993"/>
    <cellStyle name="SAPBEXexcGood1 4 8" xfId="1994"/>
    <cellStyle name="SAPBEXexcGood1 4 9" xfId="1995"/>
    <cellStyle name="SAPBEXexcGood1 5" xfId="1996"/>
    <cellStyle name="SAPBEXexcGood1 5 10" xfId="1997"/>
    <cellStyle name="SAPBEXexcGood1 5 11" xfId="1998"/>
    <cellStyle name="SAPBEXexcGood1 5 12" xfId="1999"/>
    <cellStyle name="SAPBEXexcGood1 5 13" xfId="2000"/>
    <cellStyle name="SAPBEXexcGood1 5 14" xfId="2001"/>
    <cellStyle name="SAPBEXexcGood1 5 15" xfId="2002"/>
    <cellStyle name="SAPBEXexcGood1 5 16" xfId="2003"/>
    <cellStyle name="SAPBEXexcGood1 5 17" xfId="2004"/>
    <cellStyle name="SAPBEXexcGood1 5 2" xfId="2005"/>
    <cellStyle name="SAPBEXexcGood1 5 3" xfId="2006"/>
    <cellStyle name="SAPBEXexcGood1 5 4" xfId="2007"/>
    <cellStyle name="SAPBEXexcGood1 5 5" xfId="2008"/>
    <cellStyle name="SAPBEXexcGood1 5 6" xfId="2009"/>
    <cellStyle name="SAPBEXexcGood1 5 7" xfId="2010"/>
    <cellStyle name="SAPBEXexcGood1 5 8" xfId="2011"/>
    <cellStyle name="SAPBEXexcGood1 5 9" xfId="2012"/>
    <cellStyle name="SAPBEXexcGood1 6" xfId="2013"/>
    <cellStyle name="SAPBEXexcGood1 6 10" xfId="2014"/>
    <cellStyle name="SAPBEXexcGood1 6 11" xfId="2015"/>
    <cellStyle name="SAPBEXexcGood1 6 12" xfId="2016"/>
    <cellStyle name="SAPBEXexcGood1 6 13" xfId="2017"/>
    <cellStyle name="SAPBEXexcGood1 6 14" xfId="2018"/>
    <cellStyle name="SAPBEXexcGood1 6 15" xfId="2019"/>
    <cellStyle name="SAPBEXexcGood1 6 16" xfId="2020"/>
    <cellStyle name="SAPBEXexcGood1 6 17" xfId="2021"/>
    <cellStyle name="SAPBEXexcGood1 6 2" xfId="2022"/>
    <cellStyle name="SAPBEXexcGood1 6 3" xfId="2023"/>
    <cellStyle name="SAPBEXexcGood1 6 4" xfId="2024"/>
    <cellStyle name="SAPBEXexcGood1 6 5" xfId="2025"/>
    <cellStyle name="SAPBEXexcGood1 6 6" xfId="2026"/>
    <cellStyle name="SAPBEXexcGood1 6 7" xfId="2027"/>
    <cellStyle name="SAPBEXexcGood1 6 8" xfId="2028"/>
    <cellStyle name="SAPBEXexcGood1 6 9" xfId="2029"/>
    <cellStyle name="SAPBEXexcGood1 7" xfId="2030"/>
    <cellStyle name="SAPBEXexcGood1 7 10" xfId="2031"/>
    <cellStyle name="SAPBEXexcGood1 7 11" xfId="2032"/>
    <cellStyle name="SAPBEXexcGood1 7 12" xfId="2033"/>
    <cellStyle name="SAPBEXexcGood1 7 13" xfId="2034"/>
    <cellStyle name="SAPBEXexcGood1 7 14" xfId="2035"/>
    <cellStyle name="SAPBEXexcGood1 7 15" xfId="2036"/>
    <cellStyle name="SAPBEXexcGood1 7 16" xfId="2037"/>
    <cellStyle name="SAPBEXexcGood1 7 17" xfId="2038"/>
    <cellStyle name="SAPBEXexcGood1 7 2" xfId="2039"/>
    <cellStyle name="SAPBEXexcGood1 7 3" xfId="2040"/>
    <cellStyle name="SAPBEXexcGood1 7 4" xfId="2041"/>
    <cellStyle name="SAPBEXexcGood1 7 5" xfId="2042"/>
    <cellStyle name="SAPBEXexcGood1 7 6" xfId="2043"/>
    <cellStyle name="SAPBEXexcGood1 7 7" xfId="2044"/>
    <cellStyle name="SAPBEXexcGood1 7 8" xfId="2045"/>
    <cellStyle name="SAPBEXexcGood1 7 9" xfId="2046"/>
    <cellStyle name="SAPBEXexcGood1 8" xfId="2047"/>
    <cellStyle name="SAPBEXexcGood1 8 10" xfId="2048"/>
    <cellStyle name="SAPBEXexcGood1 8 11" xfId="2049"/>
    <cellStyle name="SAPBEXexcGood1 8 12" xfId="2050"/>
    <cellStyle name="SAPBEXexcGood1 8 13" xfId="2051"/>
    <cellStyle name="SAPBEXexcGood1 8 14" xfId="2052"/>
    <cellStyle name="SAPBEXexcGood1 8 15" xfId="2053"/>
    <cellStyle name="SAPBEXexcGood1 8 16" xfId="2054"/>
    <cellStyle name="SAPBEXexcGood1 8 17" xfId="2055"/>
    <cellStyle name="SAPBEXexcGood1 8 2" xfId="2056"/>
    <cellStyle name="SAPBEXexcGood1 8 3" xfId="2057"/>
    <cellStyle name="SAPBEXexcGood1 8 4" xfId="2058"/>
    <cellStyle name="SAPBEXexcGood1 8 5" xfId="2059"/>
    <cellStyle name="SAPBEXexcGood1 8 6" xfId="2060"/>
    <cellStyle name="SAPBEXexcGood1 8 7" xfId="2061"/>
    <cellStyle name="SAPBEXexcGood1 8 8" xfId="2062"/>
    <cellStyle name="SAPBEXexcGood1 8 9" xfId="2063"/>
    <cellStyle name="SAPBEXexcGood1 9" xfId="2064"/>
    <cellStyle name="SAPBEXexcGood1 9 10" xfId="2065"/>
    <cellStyle name="SAPBEXexcGood1 9 11" xfId="2066"/>
    <cellStyle name="SAPBEXexcGood1 9 12" xfId="2067"/>
    <cellStyle name="SAPBEXexcGood1 9 13" xfId="2068"/>
    <cellStyle name="SAPBEXexcGood1 9 14" xfId="2069"/>
    <cellStyle name="SAPBEXexcGood1 9 15" xfId="2070"/>
    <cellStyle name="SAPBEXexcGood1 9 16" xfId="2071"/>
    <cellStyle name="SAPBEXexcGood1 9 17" xfId="2072"/>
    <cellStyle name="SAPBEXexcGood1 9 2" xfId="2073"/>
    <cellStyle name="SAPBEXexcGood1 9 3" xfId="2074"/>
    <cellStyle name="SAPBEXexcGood1 9 4" xfId="2075"/>
    <cellStyle name="SAPBEXexcGood1 9 5" xfId="2076"/>
    <cellStyle name="SAPBEXexcGood1 9 6" xfId="2077"/>
    <cellStyle name="SAPBEXexcGood1 9 7" xfId="2078"/>
    <cellStyle name="SAPBEXexcGood1 9 8" xfId="2079"/>
    <cellStyle name="SAPBEXexcGood1 9 9" xfId="2080"/>
    <cellStyle name="SAPBEXexcGood2" xfId="2081"/>
    <cellStyle name="SAPBEXexcGood2 10" xfId="2082"/>
    <cellStyle name="SAPBEXexcGood2 11" xfId="2083"/>
    <cellStyle name="SAPBEXexcGood2 12" xfId="2084"/>
    <cellStyle name="SAPBEXexcGood2 13" xfId="2085"/>
    <cellStyle name="SAPBEXexcGood2 14" xfId="2086"/>
    <cellStyle name="SAPBEXexcGood2 15" xfId="2087"/>
    <cellStyle name="SAPBEXexcGood2 16" xfId="2088"/>
    <cellStyle name="SAPBEXexcGood2 17" xfId="2089"/>
    <cellStyle name="SAPBEXexcGood2 18" xfId="2090"/>
    <cellStyle name="SAPBEXexcGood2 19" xfId="2091"/>
    <cellStyle name="SAPBEXexcGood2 2" xfId="2092"/>
    <cellStyle name="SAPBEXexcGood2 2 10" xfId="2093"/>
    <cellStyle name="SAPBEXexcGood2 2 11" xfId="2094"/>
    <cellStyle name="SAPBEXexcGood2 2 12" xfId="2095"/>
    <cellStyle name="SAPBEXexcGood2 2 13" xfId="2096"/>
    <cellStyle name="SAPBEXexcGood2 2 14" xfId="2097"/>
    <cellStyle name="SAPBEXexcGood2 2 15" xfId="2098"/>
    <cellStyle name="SAPBEXexcGood2 2 16" xfId="2099"/>
    <cellStyle name="SAPBEXexcGood2 2 17" xfId="2100"/>
    <cellStyle name="SAPBEXexcGood2 2 2" xfId="2101"/>
    <cellStyle name="SAPBEXexcGood2 2 3" xfId="2102"/>
    <cellStyle name="SAPBEXexcGood2 2 4" xfId="2103"/>
    <cellStyle name="SAPBEXexcGood2 2 5" xfId="2104"/>
    <cellStyle name="SAPBEXexcGood2 2 6" xfId="2105"/>
    <cellStyle name="SAPBEXexcGood2 2 7" xfId="2106"/>
    <cellStyle name="SAPBEXexcGood2 2 8" xfId="2107"/>
    <cellStyle name="SAPBEXexcGood2 2 9" xfId="2108"/>
    <cellStyle name="SAPBEXexcGood2 20" xfId="2109"/>
    <cellStyle name="SAPBEXexcGood2 3" xfId="2110"/>
    <cellStyle name="SAPBEXexcGood2 3 10" xfId="2111"/>
    <cellStyle name="SAPBEXexcGood2 3 11" xfId="2112"/>
    <cellStyle name="SAPBEXexcGood2 3 12" xfId="2113"/>
    <cellStyle name="SAPBEXexcGood2 3 13" xfId="2114"/>
    <cellStyle name="SAPBEXexcGood2 3 14" xfId="2115"/>
    <cellStyle name="SAPBEXexcGood2 3 15" xfId="2116"/>
    <cellStyle name="SAPBEXexcGood2 3 16" xfId="2117"/>
    <cellStyle name="SAPBEXexcGood2 3 17" xfId="2118"/>
    <cellStyle name="SAPBEXexcGood2 3 2" xfId="2119"/>
    <cellStyle name="SAPBEXexcGood2 3 3" xfId="2120"/>
    <cellStyle name="SAPBEXexcGood2 3 4" xfId="2121"/>
    <cellStyle name="SAPBEXexcGood2 3 5" xfId="2122"/>
    <cellStyle name="SAPBEXexcGood2 3 6" xfId="2123"/>
    <cellStyle name="SAPBEXexcGood2 3 7" xfId="2124"/>
    <cellStyle name="SAPBEXexcGood2 3 8" xfId="2125"/>
    <cellStyle name="SAPBEXexcGood2 3 9" xfId="2126"/>
    <cellStyle name="SAPBEXexcGood2 4" xfId="2127"/>
    <cellStyle name="SAPBEXexcGood2 4 10" xfId="2128"/>
    <cellStyle name="SAPBEXexcGood2 4 11" xfId="2129"/>
    <cellStyle name="SAPBEXexcGood2 4 12" xfId="2130"/>
    <cellStyle name="SAPBEXexcGood2 4 13" xfId="2131"/>
    <cellStyle name="SAPBEXexcGood2 4 14" xfId="2132"/>
    <cellStyle name="SAPBEXexcGood2 4 15" xfId="2133"/>
    <cellStyle name="SAPBEXexcGood2 4 16" xfId="2134"/>
    <cellStyle name="SAPBEXexcGood2 4 17" xfId="2135"/>
    <cellStyle name="SAPBEXexcGood2 4 2" xfId="2136"/>
    <cellStyle name="SAPBEXexcGood2 4 3" xfId="2137"/>
    <cellStyle name="SAPBEXexcGood2 4 4" xfId="2138"/>
    <cellStyle name="SAPBEXexcGood2 4 5" xfId="2139"/>
    <cellStyle name="SAPBEXexcGood2 4 6" xfId="2140"/>
    <cellStyle name="SAPBEXexcGood2 4 7" xfId="2141"/>
    <cellStyle name="SAPBEXexcGood2 4 8" xfId="2142"/>
    <cellStyle name="SAPBEXexcGood2 4 9" xfId="2143"/>
    <cellStyle name="SAPBEXexcGood2 5" xfId="2144"/>
    <cellStyle name="SAPBEXexcGood2 5 10" xfId="2145"/>
    <cellStyle name="SAPBEXexcGood2 5 11" xfId="2146"/>
    <cellStyle name="SAPBEXexcGood2 5 12" xfId="2147"/>
    <cellStyle name="SAPBEXexcGood2 5 13" xfId="2148"/>
    <cellStyle name="SAPBEXexcGood2 5 14" xfId="2149"/>
    <cellStyle name="SAPBEXexcGood2 5 15" xfId="2150"/>
    <cellStyle name="SAPBEXexcGood2 5 16" xfId="2151"/>
    <cellStyle name="SAPBEXexcGood2 5 17" xfId="2152"/>
    <cellStyle name="SAPBEXexcGood2 5 2" xfId="2153"/>
    <cellStyle name="SAPBEXexcGood2 5 3" xfId="2154"/>
    <cellStyle name="SAPBEXexcGood2 5 4" xfId="2155"/>
    <cellStyle name="SAPBEXexcGood2 5 5" xfId="2156"/>
    <cellStyle name="SAPBEXexcGood2 5 6" xfId="2157"/>
    <cellStyle name="SAPBEXexcGood2 5 7" xfId="2158"/>
    <cellStyle name="SAPBEXexcGood2 5 8" xfId="2159"/>
    <cellStyle name="SAPBEXexcGood2 5 9" xfId="2160"/>
    <cellStyle name="SAPBEXexcGood2 6" xfId="2161"/>
    <cellStyle name="SAPBEXexcGood2 6 10" xfId="2162"/>
    <cellStyle name="SAPBEXexcGood2 6 11" xfId="2163"/>
    <cellStyle name="SAPBEXexcGood2 6 12" xfId="2164"/>
    <cellStyle name="SAPBEXexcGood2 6 13" xfId="2165"/>
    <cellStyle name="SAPBEXexcGood2 6 14" xfId="2166"/>
    <cellStyle name="SAPBEXexcGood2 6 15" xfId="2167"/>
    <cellStyle name="SAPBEXexcGood2 6 16" xfId="2168"/>
    <cellStyle name="SAPBEXexcGood2 6 17" xfId="2169"/>
    <cellStyle name="SAPBEXexcGood2 6 2" xfId="2170"/>
    <cellStyle name="SAPBEXexcGood2 6 3" xfId="2171"/>
    <cellStyle name="SAPBEXexcGood2 6 4" xfId="2172"/>
    <cellStyle name="SAPBEXexcGood2 6 5" xfId="2173"/>
    <cellStyle name="SAPBEXexcGood2 6 6" xfId="2174"/>
    <cellStyle name="SAPBEXexcGood2 6 7" xfId="2175"/>
    <cellStyle name="SAPBEXexcGood2 6 8" xfId="2176"/>
    <cellStyle name="SAPBEXexcGood2 6 9" xfId="2177"/>
    <cellStyle name="SAPBEXexcGood2 7" xfId="2178"/>
    <cellStyle name="SAPBEXexcGood2 7 10" xfId="2179"/>
    <cellStyle name="SAPBEXexcGood2 7 11" xfId="2180"/>
    <cellStyle name="SAPBEXexcGood2 7 12" xfId="2181"/>
    <cellStyle name="SAPBEXexcGood2 7 13" xfId="2182"/>
    <cellStyle name="SAPBEXexcGood2 7 14" xfId="2183"/>
    <cellStyle name="SAPBEXexcGood2 7 15" xfId="2184"/>
    <cellStyle name="SAPBEXexcGood2 7 16" xfId="2185"/>
    <cellStyle name="SAPBEXexcGood2 7 17" xfId="2186"/>
    <cellStyle name="SAPBEXexcGood2 7 2" xfId="2187"/>
    <cellStyle name="SAPBEXexcGood2 7 3" xfId="2188"/>
    <cellStyle name="SAPBEXexcGood2 7 4" xfId="2189"/>
    <cellStyle name="SAPBEXexcGood2 7 5" xfId="2190"/>
    <cellStyle name="SAPBEXexcGood2 7 6" xfId="2191"/>
    <cellStyle name="SAPBEXexcGood2 7 7" xfId="2192"/>
    <cellStyle name="SAPBEXexcGood2 7 8" xfId="2193"/>
    <cellStyle name="SAPBEXexcGood2 7 9" xfId="2194"/>
    <cellStyle name="SAPBEXexcGood2 8" xfId="2195"/>
    <cellStyle name="SAPBEXexcGood2 8 10" xfId="2196"/>
    <cellStyle name="SAPBEXexcGood2 8 11" xfId="2197"/>
    <cellStyle name="SAPBEXexcGood2 8 12" xfId="2198"/>
    <cellStyle name="SAPBEXexcGood2 8 13" xfId="2199"/>
    <cellStyle name="SAPBEXexcGood2 8 14" xfId="2200"/>
    <cellStyle name="SAPBEXexcGood2 8 15" xfId="2201"/>
    <cellStyle name="SAPBEXexcGood2 8 16" xfId="2202"/>
    <cellStyle name="SAPBEXexcGood2 8 17" xfId="2203"/>
    <cellStyle name="SAPBEXexcGood2 8 2" xfId="2204"/>
    <cellStyle name="SAPBEXexcGood2 8 3" xfId="2205"/>
    <cellStyle name="SAPBEXexcGood2 8 4" xfId="2206"/>
    <cellStyle name="SAPBEXexcGood2 8 5" xfId="2207"/>
    <cellStyle name="SAPBEXexcGood2 8 6" xfId="2208"/>
    <cellStyle name="SAPBEXexcGood2 8 7" xfId="2209"/>
    <cellStyle name="SAPBEXexcGood2 8 8" xfId="2210"/>
    <cellStyle name="SAPBEXexcGood2 8 9" xfId="2211"/>
    <cellStyle name="SAPBEXexcGood2 9" xfId="2212"/>
    <cellStyle name="SAPBEXexcGood2 9 10" xfId="2213"/>
    <cellStyle name="SAPBEXexcGood2 9 11" xfId="2214"/>
    <cellStyle name="SAPBEXexcGood2 9 12" xfId="2215"/>
    <cellStyle name="SAPBEXexcGood2 9 13" xfId="2216"/>
    <cellStyle name="SAPBEXexcGood2 9 14" xfId="2217"/>
    <cellStyle name="SAPBEXexcGood2 9 15" xfId="2218"/>
    <cellStyle name="SAPBEXexcGood2 9 16" xfId="2219"/>
    <cellStyle name="SAPBEXexcGood2 9 17" xfId="2220"/>
    <cellStyle name="SAPBEXexcGood2 9 2" xfId="2221"/>
    <cellStyle name="SAPBEXexcGood2 9 3" xfId="2222"/>
    <cellStyle name="SAPBEXexcGood2 9 4" xfId="2223"/>
    <cellStyle name="SAPBEXexcGood2 9 5" xfId="2224"/>
    <cellStyle name="SAPBEXexcGood2 9 6" xfId="2225"/>
    <cellStyle name="SAPBEXexcGood2 9 7" xfId="2226"/>
    <cellStyle name="SAPBEXexcGood2 9 8" xfId="2227"/>
    <cellStyle name="SAPBEXexcGood2 9 9" xfId="2228"/>
    <cellStyle name="SAPBEXexcGood3" xfId="2229"/>
    <cellStyle name="SAPBEXexcGood3 10" xfId="2230"/>
    <cellStyle name="SAPBEXexcGood3 11" xfId="2231"/>
    <cellStyle name="SAPBEXexcGood3 12" xfId="2232"/>
    <cellStyle name="SAPBEXexcGood3 13" xfId="2233"/>
    <cellStyle name="SAPBEXexcGood3 14" xfId="2234"/>
    <cellStyle name="SAPBEXexcGood3 15" xfId="2235"/>
    <cellStyle name="SAPBEXexcGood3 16" xfId="2236"/>
    <cellStyle name="SAPBEXexcGood3 17" xfId="2237"/>
    <cellStyle name="SAPBEXexcGood3 18" xfId="2238"/>
    <cellStyle name="SAPBEXexcGood3 19" xfId="2239"/>
    <cellStyle name="SAPBEXexcGood3 2" xfId="2240"/>
    <cellStyle name="SAPBEXexcGood3 2 10" xfId="2241"/>
    <cellStyle name="SAPBEXexcGood3 2 11" xfId="2242"/>
    <cellStyle name="SAPBEXexcGood3 2 12" xfId="2243"/>
    <cellStyle name="SAPBEXexcGood3 2 13" xfId="2244"/>
    <cellStyle name="SAPBEXexcGood3 2 14" xfId="2245"/>
    <cellStyle name="SAPBEXexcGood3 2 15" xfId="2246"/>
    <cellStyle name="SAPBEXexcGood3 2 16" xfId="2247"/>
    <cellStyle name="SAPBEXexcGood3 2 17" xfId="2248"/>
    <cellStyle name="SAPBEXexcGood3 2 2" xfId="2249"/>
    <cellStyle name="SAPBEXexcGood3 2 3" xfId="2250"/>
    <cellStyle name="SAPBEXexcGood3 2 4" xfId="2251"/>
    <cellStyle name="SAPBEXexcGood3 2 5" xfId="2252"/>
    <cellStyle name="SAPBEXexcGood3 2 6" xfId="2253"/>
    <cellStyle name="SAPBEXexcGood3 2 7" xfId="2254"/>
    <cellStyle name="SAPBEXexcGood3 2 8" xfId="2255"/>
    <cellStyle name="SAPBEXexcGood3 2 9" xfId="2256"/>
    <cellStyle name="SAPBEXexcGood3 20" xfId="2257"/>
    <cellStyle name="SAPBEXexcGood3 3" xfId="2258"/>
    <cellStyle name="SAPBEXexcGood3 3 10" xfId="2259"/>
    <cellStyle name="SAPBEXexcGood3 3 11" xfId="2260"/>
    <cellStyle name="SAPBEXexcGood3 3 12" xfId="2261"/>
    <cellStyle name="SAPBEXexcGood3 3 13" xfId="2262"/>
    <cellStyle name="SAPBEXexcGood3 3 14" xfId="2263"/>
    <cellStyle name="SAPBEXexcGood3 3 15" xfId="2264"/>
    <cellStyle name="SAPBEXexcGood3 3 16" xfId="2265"/>
    <cellStyle name="SAPBEXexcGood3 3 17" xfId="2266"/>
    <cellStyle name="SAPBEXexcGood3 3 2" xfId="2267"/>
    <cellStyle name="SAPBEXexcGood3 3 3" xfId="2268"/>
    <cellStyle name="SAPBEXexcGood3 3 4" xfId="2269"/>
    <cellStyle name="SAPBEXexcGood3 3 5" xfId="2270"/>
    <cellStyle name="SAPBEXexcGood3 3 6" xfId="2271"/>
    <cellStyle name="SAPBEXexcGood3 3 7" xfId="2272"/>
    <cellStyle name="SAPBEXexcGood3 3 8" xfId="2273"/>
    <cellStyle name="SAPBEXexcGood3 3 9" xfId="2274"/>
    <cellStyle name="SAPBEXexcGood3 4" xfId="2275"/>
    <cellStyle name="SAPBEXexcGood3 4 10" xfId="2276"/>
    <cellStyle name="SAPBEXexcGood3 4 11" xfId="2277"/>
    <cellStyle name="SAPBEXexcGood3 4 12" xfId="2278"/>
    <cellStyle name="SAPBEXexcGood3 4 13" xfId="2279"/>
    <cellStyle name="SAPBEXexcGood3 4 14" xfId="2280"/>
    <cellStyle name="SAPBEXexcGood3 4 15" xfId="2281"/>
    <cellStyle name="SAPBEXexcGood3 4 16" xfId="2282"/>
    <cellStyle name="SAPBEXexcGood3 4 17" xfId="2283"/>
    <cellStyle name="SAPBEXexcGood3 4 2" xfId="2284"/>
    <cellStyle name="SAPBEXexcGood3 4 3" xfId="2285"/>
    <cellStyle name="SAPBEXexcGood3 4 4" xfId="2286"/>
    <cellStyle name="SAPBEXexcGood3 4 5" xfId="2287"/>
    <cellStyle name="SAPBEXexcGood3 4 6" xfId="2288"/>
    <cellStyle name="SAPBEXexcGood3 4 7" xfId="2289"/>
    <cellStyle name="SAPBEXexcGood3 4 8" xfId="2290"/>
    <cellStyle name="SAPBEXexcGood3 4 9" xfId="2291"/>
    <cellStyle name="SAPBEXexcGood3 5" xfId="2292"/>
    <cellStyle name="SAPBEXexcGood3 5 10" xfId="2293"/>
    <cellStyle name="SAPBEXexcGood3 5 11" xfId="2294"/>
    <cellStyle name="SAPBEXexcGood3 5 12" xfId="2295"/>
    <cellStyle name="SAPBEXexcGood3 5 13" xfId="2296"/>
    <cellStyle name="SAPBEXexcGood3 5 14" xfId="2297"/>
    <cellStyle name="SAPBEXexcGood3 5 15" xfId="2298"/>
    <cellStyle name="SAPBEXexcGood3 5 16" xfId="2299"/>
    <cellStyle name="SAPBEXexcGood3 5 17" xfId="2300"/>
    <cellStyle name="SAPBEXexcGood3 5 2" xfId="2301"/>
    <cellStyle name="SAPBEXexcGood3 5 3" xfId="2302"/>
    <cellStyle name="SAPBEXexcGood3 5 4" xfId="2303"/>
    <cellStyle name="SAPBEXexcGood3 5 5" xfId="2304"/>
    <cellStyle name="SAPBEXexcGood3 5 6" xfId="2305"/>
    <cellStyle name="SAPBEXexcGood3 5 7" xfId="2306"/>
    <cellStyle name="SAPBEXexcGood3 5 8" xfId="2307"/>
    <cellStyle name="SAPBEXexcGood3 5 9" xfId="2308"/>
    <cellStyle name="SAPBEXexcGood3 6" xfId="2309"/>
    <cellStyle name="SAPBEXexcGood3 6 10" xfId="2310"/>
    <cellStyle name="SAPBEXexcGood3 6 11" xfId="2311"/>
    <cellStyle name="SAPBEXexcGood3 6 12" xfId="2312"/>
    <cellStyle name="SAPBEXexcGood3 6 13" xfId="2313"/>
    <cellStyle name="SAPBEXexcGood3 6 14" xfId="2314"/>
    <cellStyle name="SAPBEXexcGood3 6 15" xfId="2315"/>
    <cellStyle name="SAPBEXexcGood3 6 16" xfId="2316"/>
    <cellStyle name="SAPBEXexcGood3 6 17" xfId="2317"/>
    <cellStyle name="SAPBEXexcGood3 6 2" xfId="2318"/>
    <cellStyle name="SAPBEXexcGood3 6 3" xfId="2319"/>
    <cellStyle name="SAPBEXexcGood3 6 4" xfId="2320"/>
    <cellStyle name="SAPBEXexcGood3 6 5" xfId="2321"/>
    <cellStyle name="SAPBEXexcGood3 6 6" xfId="2322"/>
    <cellStyle name="SAPBEXexcGood3 6 7" xfId="2323"/>
    <cellStyle name="SAPBEXexcGood3 6 8" xfId="2324"/>
    <cellStyle name="SAPBEXexcGood3 6 9" xfId="2325"/>
    <cellStyle name="SAPBEXexcGood3 7" xfId="2326"/>
    <cellStyle name="SAPBEXexcGood3 7 10" xfId="2327"/>
    <cellStyle name="SAPBEXexcGood3 7 11" xfId="2328"/>
    <cellStyle name="SAPBEXexcGood3 7 12" xfId="2329"/>
    <cellStyle name="SAPBEXexcGood3 7 13" xfId="2330"/>
    <cellStyle name="SAPBEXexcGood3 7 14" xfId="2331"/>
    <cellStyle name="SAPBEXexcGood3 7 15" xfId="2332"/>
    <cellStyle name="SAPBEXexcGood3 7 16" xfId="2333"/>
    <cellStyle name="SAPBEXexcGood3 7 17" xfId="2334"/>
    <cellStyle name="SAPBEXexcGood3 7 2" xfId="2335"/>
    <cellStyle name="SAPBEXexcGood3 7 3" xfId="2336"/>
    <cellStyle name="SAPBEXexcGood3 7 4" xfId="2337"/>
    <cellStyle name="SAPBEXexcGood3 7 5" xfId="2338"/>
    <cellStyle name="SAPBEXexcGood3 7 6" xfId="2339"/>
    <cellStyle name="SAPBEXexcGood3 7 7" xfId="2340"/>
    <cellStyle name="SAPBEXexcGood3 7 8" xfId="2341"/>
    <cellStyle name="SAPBEXexcGood3 7 9" xfId="2342"/>
    <cellStyle name="SAPBEXexcGood3 8" xfId="2343"/>
    <cellStyle name="SAPBEXexcGood3 8 10" xfId="2344"/>
    <cellStyle name="SAPBEXexcGood3 8 11" xfId="2345"/>
    <cellStyle name="SAPBEXexcGood3 8 12" xfId="2346"/>
    <cellStyle name="SAPBEXexcGood3 8 13" xfId="2347"/>
    <cellStyle name="SAPBEXexcGood3 8 14" xfId="2348"/>
    <cellStyle name="SAPBEXexcGood3 8 15" xfId="2349"/>
    <cellStyle name="SAPBEXexcGood3 8 16" xfId="2350"/>
    <cellStyle name="SAPBEXexcGood3 8 17" xfId="2351"/>
    <cellStyle name="SAPBEXexcGood3 8 2" xfId="2352"/>
    <cellStyle name="SAPBEXexcGood3 8 3" xfId="2353"/>
    <cellStyle name="SAPBEXexcGood3 8 4" xfId="2354"/>
    <cellStyle name="SAPBEXexcGood3 8 5" xfId="2355"/>
    <cellStyle name="SAPBEXexcGood3 8 6" xfId="2356"/>
    <cellStyle name="SAPBEXexcGood3 8 7" xfId="2357"/>
    <cellStyle name="SAPBEXexcGood3 8 8" xfId="2358"/>
    <cellStyle name="SAPBEXexcGood3 8 9" xfId="2359"/>
    <cellStyle name="SAPBEXexcGood3 9" xfId="2360"/>
    <cellStyle name="SAPBEXexcGood3 9 10" xfId="2361"/>
    <cellStyle name="SAPBEXexcGood3 9 11" xfId="2362"/>
    <cellStyle name="SAPBEXexcGood3 9 12" xfId="2363"/>
    <cellStyle name="SAPBEXexcGood3 9 13" xfId="2364"/>
    <cellStyle name="SAPBEXexcGood3 9 14" xfId="2365"/>
    <cellStyle name="SAPBEXexcGood3 9 15" xfId="2366"/>
    <cellStyle name="SAPBEXexcGood3 9 16" xfId="2367"/>
    <cellStyle name="SAPBEXexcGood3 9 17" xfId="2368"/>
    <cellStyle name="SAPBEXexcGood3 9 2" xfId="2369"/>
    <cellStyle name="SAPBEXexcGood3 9 3" xfId="2370"/>
    <cellStyle name="SAPBEXexcGood3 9 4" xfId="2371"/>
    <cellStyle name="SAPBEXexcGood3 9 5" xfId="2372"/>
    <cellStyle name="SAPBEXexcGood3 9 6" xfId="2373"/>
    <cellStyle name="SAPBEXexcGood3 9 7" xfId="2374"/>
    <cellStyle name="SAPBEXexcGood3 9 8" xfId="2375"/>
    <cellStyle name="SAPBEXexcGood3 9 9" xfId="2376"/>
    <cellStyle name="SAPBEXfilterDrill" xfId="2377"/>
    <cellStyle name="SAPBEXfilterItem" xfId="2378"/>
    <cellStyle name="SAPBEXfilterText" xfId="2379"/>
    <cellStyle name="SAPBEXformats" xfId="2380"/>
    <cellStyle name="SAPBEXformats 10" xfId="2381"/>
    <cellStyle name="SAPBEXformats 11" xfId="2382"/>
    <cellStyle name="SAPBEXformats 12" xfId="2383"/>
    <cellStyle name="SAPBEXformats 13" xfId="2384"/>
    <cellStyle name="SAPBEXformats 14" xfId="2385"/>
    <cellStyle name="SAPBEXformats 15" xfId="2386"/>
    <cellStyle name="SAPBEXformats 16" xfId="2387"/>
    <cellStyle name="SAPBEXformats 17" xfId="2388"/>
    <cellStyle name="SAPBEXformats 18" xfId="2389"/>
    <cellStyle name="SAPBEXformats 19" xfId="2390"/>
    <cellStyle name="SAPBEXformats 2" xfId="2391"/>
    <cellStyle name="SAPBEXformats 2 10" xfId="2392"/>
    <cellStyle name="SAPBEXformats 2 11" xfId="2393"/>
    <cellStyle name="SAPBEXformats 2 12" xfId="2394"/>
    <cellStyle name="SAPBEXformats 2 13" xfId="2395"/>
    <cellStyle name="SAPBEXformats 2 14" xfId="2396"/>
    <cellStyle name="SAPBEXformats 2 15" xfId="2397"/>
    <cellStyle name="SAPBEXformats 2 16" xfId="2398"/>
    <cellStyle name="SAPBEXformats 2 17" xfId="2399"/>
    <cellStyle name="SAPBEXformats 2 2" xfId="2400"/>
    <cellStyle name="SAPBEXformats 2 3" xfId="2401"/>
    <cellStyle name="SAPBEXformats 2 4" xfId="2402"/>
    <cellStyle name="SAPBEXformats 2 5" xfId="2403"/>
    <cellStyle name="SAPBEXformats 2 6" xfId="2404"/>
    <cellStyle name="SAPBEXformats 2 7" xfId="2405"/>
    <cellStyle name="SAPBEXformats 2 8" xfId="2406"/>
    <cellStyle name="SAPBEXformats 2 9" xfId="2407"/>
    <cellStyle name="SAPBEXformats 20" xfId="2408"/>
    <cellStyle name="SAPBEXformats 3" xfId="2409"/>
    <cellStyle name="SAPBEXformats 3 10" xfId="2410"/>
    <cellStyle name="SAPBEXformats 3 11" xfId="2411"/>
    <cellStyle name="SAPBEXformats 3 12" xfId="2412"/>
    <cellStyle name="SAPBEXformats 3 13" xfId="2413"/>
    <cellStyle name="SAPBEXformats 3 14" xfId="2414"/>
    <cellStyle name="SAPBEXformats 3 15" xfId="2415"/>
    <cellStyle name="SAPBEXformats 3 16" xfId="2416"/>
    <cellStyle name="SAPBEXformats 3 17" xfId="2417"/>
    <cellStyle name="SAPBEXformats 3 2" xfId="2418"/>
    <cellStyle name="SAPBEXformats 3 3" xfId="2419"/>
    <cellStyle name="SAPBEXformats 3 4" xfId="2420"/>
    <cellStyle name="SAPBEXformats 3 5" xfId="2421"/>
    <cellStyle name="SAPBEXformats 3 6" xfId="2422"/>
    <cellStyle name="SAPBEXformats 3 7" xfId="2423"/>
    <cellStyle name="SAPBEXformats 3 8" xfId="2424"/>
    <cellStyle name="SAPBEXformats 3 9" xfId="2425"/>
    <cellStyle name="SAPBEXformats 4" xfId="2426"/>
    <cellStyle name="SAPBEXformats 4 10" xfId="2427"/>
    <cellStyle name="SAPBEXformats 4 11" xfId="2428"/>
    <cellStyle name="SAPBEXformats 4 12" xfId="2429"/>
    <cellStyle name="SAPBEXformats 4 13" xfId="2430"/>
    <cellStyle name="SAPBEXformats 4 14" xfId="2431"/>
    <cellStyle name="SAPBEXformats 4 15" xfId="2432"/>
    <cellStyle name="SAPBEXformats 4 16" xfId="2433"/>
    <cellStyle name="SAPBEXformats 4 17" xfId="2434"/>
    <cellStyle name="SAPBEXformats 4 2" xfId="2435"/>
    <cellStyle name="SAPBEXformats 4 3" xfId="2436"/>
    <cellStyle name="SAPBEXformats 4 4" xfId="2437"/>
    <cellStyle name="SAPBEXformats 4 5" xfId="2438"/>
    <cellStyle name="SAPBEXformats 4 6" xfId="2439"/>
    <cellStyle name="SAPBEXformats 4 7" xfId="2440"/>
    <cellStyle name="SAPBEXformats 4 8" xfId="2441"/>
    <cellStyle name="SAPBEXformats 4 9" xfId="2442"/>
    <cellStyle name="SAPBEXformats 5" xfId="2443"/>
    <cellStyle name="SAPBEXformats 5 10" xfId="2444"/>
    <cellStyle name="SAPBEXformats 5 11" xfId="2445"/>
    <cellStyle name="SAPBEXformats 5 12" xfId="2446"/>
    <cellStyle name="SAPBEXformats 5 13" xfId="2447"/>
    <cellStyle name="SAPBEXformats 5 14" xfId="2448"/>
    <cellStyle name="SAPBEXformats 5 15" xfId="2449"/>
    <cellStyle name="SAPBEXformats 5 16" xfId="2450"/>
    <cellStyle name="SAPBEXformats 5 17" xfId="2451"/>
    <cellStyle name="SAPBEXformats 5 2" xfId="2452"/>
    <cellStyle name="SAPBEXformats 5 3" xfId="2453"/>
    <cellStyle name="SAPBEXformats 5 4" xfId="2454"/>
    <cellStyle name="SAPBEXformats 5 5" xfId="2455"/>
    <cellStyle name="SAPBEXformats 5 6" xfId="2456"/>
    <cellStyle name="SAPBEXformats 5 7" xfId="2457"/>
    <cellStyle name="SAPBEXformats 5 8" xfId="2458"/>
    <cellStyle name="SAPBEXformats 5 9" xfId="2459"/>
    <cellStyle name="SAPBEXformats 6" xfId="2460"/>
    <cellStyle name="SAPBEXformats 6 10" xfId="2461"/>
    <cellStyle name="SAPBEXformats 6 11" xfId="2462"/>
    <cellStyle name="SAPBEXformats 6 12" xfId="2463"/>
    <cellStyle name="SAPBEXformats 6 13" xfId="2464"/>
    <cellStyle name="SAPBEXformats 6 14" xfId="2465"/>
    <cellStyle name="SAPBEXformats 6 15" xfId="2466"/>
    <cellStyle name="SAPBEXformats 6 16" xfId="2467"/>
    <cellStyle name="SAPBEXformats 6 17" xfId="2468"/>
    <cellStyle name="SAPBEXformats 6 2" xfId="2469"/>
    <cellStyle name="SAPBEXformats 6 3" xfId="2470"/>
    <cellStyle name="SAPBEXformats 6 4" xfId="2471"/>
    <cellStyle name="SAPBEXformats 6 5" xfId="2472"/>
    <cellStyle name="SAPBEXformats 6 6" xfId="2473"/>
    <cellStyle name="SAPBEXformats 6 7" xfId="2474"/>
    <cellStyle name="SAPBEXformats 6 8" xfId="2475"/>
    <cellStyle name="SAPBEXformats 6 9" xfId="2476"/>
    <cellStyle name="SAPBEXformats 7" xfId="2477"/>
    <cellStyle name="SAPBEXformats 7 10" xfId="2478"/>
    <cellStyle name="SAPBEXformats 7 11" xfId="2479"/>
    <cellStyle name="SAPBEXformats 7 12" xfId="2480"/>
    <cellStyle name="SAPBEXformats 7 13" xfId="2481"/>
    <cellStyle name="SAPBEXformats 7 14" xfId="2482"/>
    <cellStyle name="SAPBEXformats 7 15" xfId="2483"/>
    <cellStyle name="SAPBEXformats 7 16" xfId="2484"/>
    <cellStyle name="SAPBEXformats 7 17" xfId="2485"/>
    <cellStyle name="SAPBEXformats 7 2" xfId="2486"/>
    <cellStyle name="SAPBEXformats 7 3" xfId="2487"/>
    <cellStyle name="SAPBEXformats 7 4" xfId="2488"/>
    <cellStyle name="SAPBEXformats 7 5" xfId="2489"/>
    <cellStyle name="SAPBEXformats 7 6" xfId="2490"/>
    <cellStyle name="SAPBEXformats 7 7" xfId="2491"/>
    <cellStyle name="SAPBEXformats 7 8" xfId="2492"/>
    <cellStyle name="SAPBEXformats 7 9" xfId="2493"/>
    <cellStyle name="SAPBEXformats 8" xfId="2494"/>
    <cellStyle name="SAPBEXformats 8 10" xfId="2495"/>
    <cellStyle name="SAPBEXformats 8 11" xfId="2496"/>
    <cellStyle name="SAPBEXformats 8 12" xfId="2497"/>
    <cellStyle name="SAPBEXformats 8 13" xfId="2498"/>
    <cellStyle name="SAPBEXformats 8 14" xfId="2499"/>
    <cellStyle name="SAPBEXformats 8 15" xfId="2500"/>
    <cellStyle name="SAPBEXformats 8 16" xfId="2501"/>
    <cellStyle name="SAPBEXformats 8 17" xfId="2502"/>
    <cellStyle name="SAPBEXformats 8 2" xfId="2503"/>
    <cellStyle name="SAPBEXformats 8 3" xfId="2504"/>
    <cellStyle name="SAPBEXformats 8 4" xfId="2505"/>
    <cellStyle name="SAPBEXformats 8 5" xfId="2506"/>
    <cellStyle name="SAPBEXformats 8 6" xfId="2507"/>
    <cellStyle name="SAPBEXformats 8 7" xfId="2508"/>
    <cellStyle name="SAPBEXformats 8 8" xfId="2509"/>
    <cellStyle name="SAPBEXformats 8 9" xfId="2510"/>
    <cellStyle name="SAPBEXformats 9" xfId="2511"/>
    <cellStyle name="SAPBEXformats 9 10" xfId="2512"/>
    <cellStyle name="SAPBEXformats 9 11" xfId="2513"/>
    <cellStyle name="SAPBEXformats 9 12" xfId="2514"/>
    <cellStyle name="SAPBEXformats 9 13" xfId="2515"/>
    <cellStyle name="SAPBEXformats 9 14" xfId="2516"/>
    <cellStyle name="SAPBEXformats 9 15" xfId="2517"/>
    <cellStyle name="SAPBEXformats 9 16" xfId="2518"/>
    <cellStyle name="SAPBEXformats 9 17" xfId="2519"/>
    <cellStyle name="SAPBEXformats 9 2" xfId="2520"/>
    <cellStyle name="SAPBEXformats 9 3" xfId="2521"/>
    <cellStyle name="SAPBEXformats 9 4" xfId="2522"/>
    <cellStyle name="SAPBEXformats 9 5" xfId="2523"/>
    <cellStyle name="SAPBEXformats 9 6" xfId="2524"/>
    <cellStyle name="SAPBEXformats 9 7" xfId="2525"/>
    <cellStyle name="SAPBEXformats 9 8" xfId="2526"/>
    <cellStyle name="SAPBEXformats 9 9" xfId="2527"/>
    <cellStyle name="SAPBEXheaderItem" xfId="2528"/>
    <cellStyle name="SAPBEXheaderText" xfId="2529"/>
    <cellStyle name="SAPBEXHLevel0" xfId="2530"/>
    <cellStyle name="SAPBEXHLevel0 10" xfId="2531"/>
    <cellStyle name="SAPBEXHLevel0 11" xfId="2532"/>
    <cellStyle name="SAPBEXHLevel0 12" xfId="2533"/>
    <cellStyle name="SAPBEXHLevel0 13" xfId="2534"/>
    <cellStyle name="SAPBEXHLevel0 14" xfId="2535"/>
    <cellStyle name="SAPBEXHLevel0 15" xfId="2536"/>
    <cellStyle name="SAPBEXHLevel0 16" xfId="2537"/>
    <cellStyle name="SAPBEXHLevel0 17" xfId="2538"/>
    <cellStyle name="SAPBEXHLevel0 18" xfId="2539"/>
    <cellStyle name="SAPBEXHLevel0 19" xfId="2540"/>
    <cellStyle name="SAPBEXHLevel0 2" xfId="2541"/>
    <cellStyle name="SAPBEXHLevel0 2 10" xfId="2542"/>
    <cellStyle name="SAPBEXHLevel0 2 11" xfId="2543"/>
    <cellStyle name="SAPBEXHLevel0 2 12" xfId="2544"/>
    <cellStyle name="SAPBEXHLevel0 2 13" xfId="2545"/>
    <cellStyle name="SAPBEXHLevel0 2 14" xfId="2546"/>
    <cellStyle name="SAPBEXHLevel0 2 15" xfId="2547"/>
    <cellStyle name="SAPBEXHLevel0 2 16" xfId="2548"/>
    <cellStyle name="SAPBEXHLevel0 2 17" xfId="2549"/>
    <cellStyle name="SAPBEXHLevel0 2 2" xfId="2550"/>
    <cellStyle name="SAPBEXHLevel0 2 3" xfId="2551"/>
    <cellStyle name="SAPBEXHLevel0 2 4" xfId="2552"/>
    <cellStyle name="SAPBEXHLevel0 2 5" xfId="2553"/>
    <cellStyle name="SAPBEXHLevel0 2 6" xfId="2554"/>
    <cellStyle name="SAPBEXHLevel0 2 7" xfId="2555"/>
    <cellStyle name="SAPBEXHLevel0 2 8" xfId="2556"/>
    <cellStyle name="SAPBEXHLevel0 2 9" xfId="2557"/>
    <cellStyle name="SAPBEXHLevel0 20" xfId="2558"/>
    <cellStyle name="SAPBEXHLevel0 3" xfId="2559"/>
    <cellStyle name="SAPBEXHLevel0 3 10" xfId="2560"/>
    <cellStyle name="SAPBEXHLevel0 3 11" xfId="2561"/>
    <cellStyle name="SAPBEXHLevel0 3 12" xfId="2562"/>
    <cellStyle name="SAPBEXHLevel0 3 13" xfId="2563"/>
    <cellStyle name="SAPBEXHLevel0 3 14" xfId="2564"/>
    <cellStyle name="SAPBEXHLevel0 3 15" xfId="2565"/>
    <cellStyle name="SAPBEXHLevel0 3 16" xfId="2566"/>
    <cellStyle name="SAPBEXHLevel0 3 17" xfId="2567"/>
    <cellStyle name="SAPBEXHLevel0 3 2" xfId="2568"/>
    <cellStyle name="SAPBEXHLevel0 3 3" xfId="2569"/>
    <cellStyle name="SAPBEXHLevel0 3 4" xfId="2570"/>
    <cellStyle name="SAPBEXHLevel0 3 5" xfId="2571"/>
    <cellStyle name="SAPBEXHLevel0 3 6" xfId="2572"/>
    <cellStyle name="SAPBEXHLevel0 3 7" xfId="2573"/>
    <cellStyle name="SAPBEXHLevel0 3 8" xfId="2574"/>
    <cellStyle name="SAPBEXHLevel0 3 9" xfId="2575"/>
    <cellStyle name="SAPBEXHLevel0 4" xfId="2576"/>
    <cellStyle name="SAPBEXHLevel0 4 10" xfId="2577"/>
    <cellStyle name="SAPBEXHLevel0 4 11" xfId="2578"/>
    <cellStyle name="SAPBEXHLevel0 4 12" xfId="2579"/>
    <cellStyle name="SAPBEXHLevel0 4 13" xfId="2580"/>
    <cellStyle name="SAPBEXHLevel0 4 14" xfId="2581"/>
    <cellStyle name="SAPBEXHLevel0 4 15" xfId="2582"/>
    <cellStyle name="SAPBEXHLevel0 4 16" xfId="2583"/>
    <cellStyle name="SAPBEXHLevel0 4 17" xfId="2584"/>
    <cellStyle name="SAPBEXHLevel0 4 2" xfId="2585"/>
    <cellStyle name="SAPBEXHLevel0 4 3" xfId="2586"/>
    <cellStyle name="SAPBEXHLevel0 4 4" xfId="2587"/>
    <cellStyle name="SAPBEXHLevel0 4 5" xfId="2588"/>
    <cellStyle name="SAPBEXHLevel0 4 6" xfId="2589"/>
    <cellStyle name="SAPBEXHLevel0 4 7" xfId="2590"/>
    <cellStyle name="SAPBEXHLevel0 4 8" xfId="2591"/>
    <cellStyle name="SAPBEXHLevel0 4 9" xfId="2592"/>
    <cellStyle name="SAPBEXHLevel0 5" xfId="2593"/>
    <cellStyle name="SAPBEXHLevel0 5 10" xfId="2594"/>
    <cellStyle name="SAPBEXHLevel0 5 11" xfId="2595"/>
    <cellStyle name="SAPBEXHLevel0 5 12" xfId="2596"/>
    <cellStyle name="SAPBEXHLevel0 5 13" xfId="2597"/>
    <cellStyle name="SAPBEXHLevel0 5 14" xfId="2598"/>
    <cellStyle name="SAPBEXHLevel0 5 15" xfId="2599"/>
    <cellStyle name="SAPBEXHLevel0 5 16" xfId="2600"/>
    <cellStyle name="SAPBEXHLevel0 5 17" xfId="2601"/>
    <cellStyle name="SAPBEXHLevel0 5 2" xfId="2602"/>
    <cellStyle name="SAPBEXHLevel0 5 3" xfId="2603"/>
    <cellStyle name="SAPBEXHLevel0 5 4" xfId="2604"/>
    <cellStyle name="SAPBEXHLevel0 5 5" xfId="2605"/>
    <cellStyle name="SAPBEXHLevel0 5 6" xfId="2606"/>
    <cellStyle name="SAPBEXHLevel0 5 7" xfId="2607"/>
    <cellStyle name="SAPBEXHLevel0 5 8" xfId="2608"/>
    <cellStyle name="SAPBEXHLevel0 5 9" xfId="2609"/>
    <cellStyle name="SAPBEXHLevel0 6" xfId="2610"/>
    <cellStyle name="SAPBEXHLevel0 6 10" xfId="2611"/>
    <cellStyle name="SAPBEXHLevel0 6 11" xfId="2612"/>
    <cellStyle name="SAPBEXHLevel0 6 12" xfId="2613"/>
    <cellStyle name="SAPBEXHLevel0 6 13" xfId="2614"/>
    <cellStyle name="SAPBEXHLevel0 6 14" xfId="2615"/>
    <cellStyle name="SAPBEXHLevel0 6 15" xfId="2616"/>
    <cellStyle name="SAPBEXHLevel0 6 16" xfId="2617"/>
    <cellStyle name="SAPBEXHLevel0 6 17" xfId="2618"/>
    <cellStyle name="SAPBEXHLevel0 6 2" xfId="2619"/>
    <cellStyle name="SAPBEXHLevel0 6 3" xfId="2620"/>
    <cellStyle name="SAPBEXHLevel0 6 4" xfId="2621"/>
    <cellStyle name="SAPBEXHLevel0 6 5" xfId="2622"/>
    <cellStyle name="SAPBEXHLevel0 6 6" xfId="2623"/>
    <cellStyle name="SAPBEXHLevel0 6 7" xfId="2624"/>
    <cellStyle name="SAPBEXHLevel0 6 8" xfId="2625"/>
    <cellStyle name="SAPBEXHLevel0 6 9" xfId="2626"/>
    <cellStyle name="SAPBEXHLevel0 7" xfId="2627"/>
    <cellStyle name="SAPBEXHLevel0 7 10" xfId="2628"/>
    <cellStyle name="SAPBEXHLevel0 7 11" xfId="2629"/>
    <cellStyle name="SAPBEXHLevel0 7 12" xfId="2630"/>
    <cellStyle name="SAPBEXHLevel0 7 13" xfId="2631"/>
    <cellStyle name="SAPBEXHLevel0 7 14" xfId="2632"/>
    <cellStyle name="SAPBEXHLevel0 7 15" xfId="2633"/>
    <cellStyle name="SAPBEXHLevel0 7 16" xfId="2634"/>
    <cellStyle name="SAPBEXHLevel0 7 17" xfId="2635"/>
    <cellStyle name="SAPBEXHLevel0 7 2" xfId="2636"/>
    <cellStyle name="SAPBEXHLevel0 7 3" xfId="2637"/>
    <cellStyle name="SAPBEXHLevel0 7 4" xfId="2638"/>
    <cellStyle name="SAPBEXHLevel0 7 5" xfId="2639"/>
    <cellStyle name="SAPBEXHLevel0 7 6" xfId="2640"/>
    <cellStyle name="SAPBEXHLevel0 7 7" xfId="2641"/>
    <cellStyle name="SAPBEXHLevel0 7 8" xfId="2642"/>
    <cellStyle name="SAPBEXHLevel0 7 9" xfId="2643"/>
    <cellStyle name="SAPBEXHLevel0 8" xfId="2644"/>
    <cellStyle name="SAPBEXHLevel0 8 10" xfId="2645"/>
    <cellStyle name="SAPBEXHLevel0 8 11" xfId="2646"/>
    <cellStyle name="SAPBEXHLevel0 8 12" xfId="2647"/>
    <cellStyle name="SAPBEXHLevel0 8 13" xfId="2648"/>
    <cellStyle name="SAPBEXHLevel0 8 14" xfId="2649"/>
    <cellStyle name="SAPBEXHLevel0 8 15" xfId="2650"/>
    <cellStyle name="SAPBEXHLevel0 8 16" xfId="2651"/>
    <cellStyle name="SAPBEXHLevel0 8 17" xfId="2652"/>
    <cellStyle name="SAPBEXHLevel0 8 2" xfId="2653"/>
    <cellStyle name="SAPBEXHLevel0 8 3" xfId="2654"/>
    <cellStyle name="SAPBEXHLevel0 8 4" xfId="2655"/>
    <cellStyle name="SAPBEXHLevel0 8 5" xfId="2656"/>
    <cellStyle name="SAPBEXHLevel0 8 6" xfId="2657"/>
    <cellStyle name="SAPBEXHLevel0 8 7" xfId="2658"/>
    <cellStyle name="SAPBEXHLevel0 8 8" xfId="2659"/>
    <cellStyle name="SAPBEXHLevel0 8 9" xfId="2660"/>
    <cellStyle name="SAPBEXHLevel0 9" xfId="2661"/>
    <cellStyle name="SAPBEXHLevel0 9 10" xfId="2662"/>
    <cellStyle name="SAPBEXHLevel0 9 11" xfId="2663"/>
    <cellStyle name="SAPBEXHLevel0 9 12" xfId="2664"/>
    <cellStyle name="SAPBEXHLevel0 9 13" xfId="2665"/>
    <cellStyle name="SAPBEXHLevel0 9 14" xfId="2666"/>
    <cellStyle name="SAPBEXHLevel0 9 15" xfId="2667"/>
    <cellStyle name="SAPBEXHLevel0 9 16" xfId="2668"/>
    <cellStyle name="SAPBEXHLevel0 9 17" xfId="2669"/>
    <cellStyle name="SAPBEXHLevel0 9 2" xfId="2670"/>
    <cellStyle name="SAPBEXHLevel0 9 3" xfId="2671"/>
    <cellStyle name="SAPBEXHLevel0 9 4" xfId="2672"/>
    <cellStyle name="SAPBEXHLevel0 9 5" xfId="2673"/>
    <cellStyle name="SAPBEXHLevel0 9 6" xfId="2674"/>
    <cellStyle name="SAPBEXHLevel0 9 7" xfId="2675"/>
    <cellStyle name="SAPBEXHLevel0 9 8" xfId="2676"/>
    <cellStyle name="SAPBEXHLevel0 9 9" xfId="2677"/>
    <cellStyle name="SAPBEXHLevel0X" xfId="2678"/>
    <cellStyle name="SAPBEXHLevel0X 10" xfId="2679"/>
    <cellStyle name="SAPBEXHLevel0X 11" xfId="2680"/>
    <cellStyle name="SAPBEXHLevel0X 12" xfId="2681"/>
    <cellStyle name="SAPBEXHLevel0X 13" xfId="2682"/>
    <cellStyle name="SAPBEXHLevel0X 14" xfId="2683"/>
    <cellStyle name="SAPBEXHLevel0X 15" xfId="2684"/>
    <cellStyle name="SAPBEXHLevel0X 16" xfId="2685"/>
    <cellStyle name="SAPBEXHLevel0X 17" xfId="2686"/>
    <cellStyle name="SAPBEXHLevel0X 18" xfId="2687"/>
    <cellStyle name="SAPBEXHLevel0X 19" xfId="2688"/>
    <cellStyle name="SAPBEXHLevel0X 2" xfId="2689"/>
    <cellStyle name="SAPBEXHLevel0X 2 10" xfId="2690"/>
    <cellStyle name="SAPBEXHLevel0X 2 11" xfId="2691"/>
    <cellStyle name="SAPBEXHLevel0X 2 12" xfId="2692"/>
    <cellStyle name="SAPBEXHLevel0X 2 13" xfId="2693"/>
    <cellStyle name="SAPBEXHLevel0X 2 14" xfId="2694"/>
    <cellStyle name="SAPBEXHLevel0X 2 15" xfId="2695"/>
    <cellStyle name="SAPBEXHLevel0X 2 16" xfId="2696"/>
    <cellStyle name="SAPBEXHLevel0X 2 17" xfId="2697"/>
    <cellStyle name="SAPBEXHLevel0X 2 2" xfId="2698"/>
    <cellStyle name="SAPBEXHLevel0X 2 3" xfId="2699"/>
    <cellStyle name="SAPBEXHLevel0X 2 4" xfId="2700"/>
    <cellStyle name="SAPBEXHLevel0X 2 5" xfId="2701"/>
    <cellStyle name="SAPBEXHLevel0X 2 6" xfId="2702"/>
    <cellStyle name="SAPBEXHLevel0X 2 7" xfId="2703"/>
    <cellStyle name="SAPBEXHLevel0X 2 8" xfId="2704"/>
    <cellStyle name="SAPBEXHLevel0X 2 9" xfId="2705"/>
    <cellStyle name="SAPBEXHLevel0X 20" xfId="2706"/>
    <cellStyle name="SAPBEXHLevel0X 3" xfId="2707"/>
    <cellStyle name="SAPBEXHLevel0X 3 10" xfId="2708"/>
    <cellStyle name="SAPBEXHLevel0X 3 11" xfId="2709"/>
    <cellStyle name="SAPBEXHLevel0X 3 12" xfId="2710"/>
    <cellStyle name="SAPBEXHLevel0X 3 13" xfId="2711"/>
    <cellStyle name="SAPBEXHLevel0X 3 14" xfId="2712"/>
    <cellStyle name="SAPBEXHLevel0X 3 15" xfId="2713"/>
    <cellStyle name="SAPBEXHLevel0X 3 16" xfId="2714"/>
    <cellStyle name="SAPBEXHLevel0X 3 17" xfId="2715"/>
    <cellStyle name="SAPBEXHLevel0X 3 2" xfId="2716"/>
    <cellStyle name="SAPBEXHLevel0X 3 3" xfId="2717"/>
    <cellStyle name="SAPBEXHLevel0X 3 4" xfId="2718"/>
    <cellStyle name="SAPBEXHLevel0X 3 5" xfId="2719"/>
    <cellStyle name="SAPBEXHLevel0X 3 6" xfId="2720"/>
    <cellStyle name="SAPBEXHLevel0X 3 7" xfId="2721"/>
    <cellStyle name="SAPBEXHLevel0X 3 8" xfId="2722"/>
    <cellStyle name="SAPBEXHLevel0X 3 9" xfId="2723"/>
    <cellStyle name="SAPBEXHLevel0X 4" xfId="2724"/>
    <cellStyle name="SAPBEXHLevel0X 4 10" xfId="2725"/>
    <cellStyle name="SAPBEXHLevel0X 4 11" xfId="2726"/>
    <cellStyle name="SAPBEXHLevel0X 4 12" xfId="2727"/>
    <cellStyle name="SAPBEXHLevel0X 4 13" xfId="2728"/>
    <cellStyle name="SAPBEXHLevel0X 4 14" xfId="2729"/>
    <cellStyle name="SAPBEXHLevel0X 4 15" xfId="2730"/>
    <cellStyle name="SAPBEXHLevel0X 4 16" xfId="2731"/>
    <cellStyle name="SAPBEXHLevel0X 4 17" xfId="2732"/>
    <cellStyle name="SAPBEXHLevel0X 4 2" xfId="2733"/>
    <cellStyle name="SAPBEXHLevel0X 4 3" xfId="2734"/>
    <cellStyle name="SAPBEXHLevel0X 4 4" xfId="2735"/>
    <cellStyle name="SAPBEXHLevel0X 4 5" xfId="2736"/>
    <cellStyle name="SAPBEXHLevel0X 4 6" xfId="2737"/>
    <cellStyle name="SAPBEXHLevel0X 4 7" xfId="2738"/>
    <cellStyle name="SAPBEXHLevel0X 4 8" xfId="2739"/>
    <cellStyle name="SAPBEXHLevel0X 4 9" xfId="2740"/>
    <cellStyle name="SAPBEXHLevel0X 5" xfId="2741"/>
    <cellStyle name="SAPBEXHLevel0X 5 10" xfId="2742"/>
    <cellStyle name="SAPBEXHLevel0X 5 11" xfId="2743"/>
    <cellStyle name="SAPBEXHLevel0X 5 12" xfId="2744"/>
    <cellStyle name="SAPBEXHLevel0X 5 13" xfId="2745"/>
    <cellStyle name="SAPBEXHLevel0X 5 14" xfId="2746"/>
    <cellStyle name="SAPBEXHLevel0X 5 15" xfId="2747"/>
    <cellStyle name="SAPBEXHLevel0X 5 16" xfId="2748"/>
    <cellStyle name="SAPBEXHLevel0X 5 17" xfId="2749"/>
    <cellStyle name="SAPBEXHLevel0X 5 2" xfId="2750"/>
    <cellStyle name="SAPBEXHLevel0X 5 3" xfId="2751"/>
    <cellStyle name="SAPBEXHLevel0X 5 4" xfId="2752"/>
    <cellStyle name="SAPBEXHLevel0X 5 5" xfId="2753"/>
    <cellStyle name="SAPBEXHLevel0X 5 6" xfId="2754"/>
    <cellStyle name="SAPBEXHLevel0X 5 7" xfId="2755"/>
    <cellStyle name="SAPBEXHLevel0X 5 8" xfId="2756"/>
    <cellStyle name="SAPBEXHLevel0X 5 9" xfId="2757"/>
    <cellStyle name="SAPBEXHLevel0X 6" xfId="2758"/>
    <cellStyle name="SAPBEXHLevel0X 6 10" xfId="2759"/>
    <cellStyle name="SAPBEXHLevel0X 6 11" xfId="2760"/>
    <cellStyle name="SAPBEXHLevel0X 6 12" xfId="2761"/>
    <cellStyle name="SAPBEXHLevel0X 6 13" xfId="2762"/>
    <cellStyle name="SAPBEXHLevel0X 6 14" xfId="2763"/>
    <cellStyle name="SAPBEXHLevel0X 6 15" xfId="2764"/>
    <cellStyle name="SAPBEXHLevel0X 6 16" xfId="2765"/>
    <cellStyle name="SAPBEXHLevel0X 6 17" xfId="2766"/>
    <cellStyle name="SAPBEXHLevel0X 6 2" xfId="2767"/>
    <cellStyle name="SAPBEXHLevel0X 6 3" xfId="2768"/>
    <cellStyle name="SAPBEXHLevel0X 6 4" xfId="2769"/>
    <cellStyle name="SAPBEXHLevel0X 6 5" xfId="2770"/>
    <cellStyle name="SAPBEXHLevel0X 6 6" xfId="2771"/>
    <cellStyle name="SAPBEXHLevel0X 6 7" xfId="2772"/>
    <cellStyle name="SAPBEXHLevel0X 6 8" xfId="2773"/>
    <cellStyle name="SAPBEXHLevel0X 6 9" xfId="2774"/>
    <cellStyle name="SAPBEXHLevel0X 7" xfId="2775"/>
    <cellStyle name="SAPBEXHLevel0X 7 10" xfId="2776"/>
    <cellStyle name="SAPBEXHLevel0X 7 11" xfId="2777"/>
    <cellStyle name="SAPBEXHLevel0X 7 12" xfId="2778"/>
    <cellStyle name="SAPBEXHLevel0X 7 13" xfId="2779"/>
    <cellStyle name="SAPBEXHLevel0X 7 14" xfId="2780"/>
    <cellStyle name="SAPBEXHLevel0X 7 15" xfId="2781"/>
    <cellStyle name="SAPBEXHLevel0X 7 16" xfId="2782"/>
    <cellStyle name="SAPBEXHLevel0X 7 17" xfId="2783"/>
    <cellStyle name="SAPBEXHLevel0X 7 2" xfId="2784"/>
    <cellStyle name="SAPBEXHLevel0X 7 3" xfId="2785"/>
    <cellStyle name="SAPBEXHLevel0X 7 4" xfId="2786"/>
    <cellStyle name="SAPBEXHLevel0X 7 5" xfId="2787"/>
    <cellStyle name="SAPBEXHLevel0X 7 6" xfId="2788"/>
    <cellStyle name="SAPBEXHLevel0X 7 7" xfId="2789"/>
    <cellStyle name="SAPBEXHLevel0X 7 8" xfId="2790"/>
    <cellStyle name="SAPBEXHLevel0X 7 9" xfId="2791"/>
    <cellStyle name="SAPBEXHLevel0X 8" xfId="2792"/>
    <cellStyle name="SAPBEXHLevel0X 8 10" xfId="2793"/>
    <cellStyle name="SAPBEXHLevel0X 8 11" xfId="2794"/>
    <cellStyle name="SAPBEXHLevel0X 8 12" xfId="2795"/>
    <cellStyle name="SAPBEXHLevel0X 8 13" xfId="2796"/>
    <cellStyle name="SAPBEXHLevel0X 8 14" xfId="2797"/>
    <cellStyle name="SAPBEXHLevel0X 8 15" xfId="2798"/>
    <cellStyle name="SAPBEXHLevel0X 8 16" xfId="2799"/>
    <cellStyle name="SAPBEXHLevel0X 8 17" xfId="2800"/>
    <cellStyle name="SAPBEXHLevel0X 8 2" xfId="2801"/>
    <cellStyle name="SAPBEXHLevel0X 8 3" xfId="2802"/>
    <cellStyle name="SAPBEXHLevel0X 8 4" xfId="2803"/>
    <cellStyle name="SAPBEXHLevel0X 8 5" xfId="2804"/>
    <cellStyle name="SAPBEXHLevel0X 8 6" xfId="2805"/>
    <cellStyle name="SAPBEXHLevel0X 8 7" xfId="2806"/>
    <cellStyle name="SAPBEXHLevel0X 8 8" xfId="2807"/>
    <cellStyle name="SAPBEXHLevel0X 8 9" xfId="2808"/>
    <cellStyle name="SAPBEXHLevel0X 9" xfId="2809"/>
    <cellStyle name="SAPBEXHLevel0X 9 10" xfId="2810"/>
    <cellStyle name="SAPBEXHLevel0X 9 11" xfId="2811"/>
    <cellStyle name="SAPBEXHLevel0X 9 12" xfId="2812"/>
    <cellStyle name="SAPBEXHLevel0X 9 13" xfId="2813"/>
    <cellStyle name="SAPBEXHLevel0X 9 14" xfId="2814"/>
    <cellStyle name="SAPBEXHLevel0X 9 15" xfId="2815"/>
    <cellStyle name="SAPBEXHLevel0X 9 16" xfId="2816"/>
    <cellStyle name="SAPBEXHLevel0X 9 17" xfId="2817"/>
    <cellStyle name="SAPBEXHLevel0X 9 2" xfId="2818"/>
    <cellStyle name="SAPBEXHLevel0X 9 3" xfId="2819"/>
    <cellStyle name="SAPBEXHLevel0X 9 4" xfId="2820"/>
    <cellStyle name="SAPBEXHLevel0X 9 5" xfId="2821"/>
    <cellStyle name="SAPBEXHLevel0X 9 6" xfId="2822"/>
    <cellStyle name="SAPBEXHLevel0X 9 7" xfId="2823"/>
    <cellStyle name="SAPBEXHLevel0X 9 8" xfId="2824"/>
    <cellStyle name="SAPBEXHLevel0X 9 9" xfId="2825"/>
    <cellStyle name="SAPBEXHLevel1" xfId="2826"/>
    <cellStyle name="SAPBEXHLevel1 10" xfId="2827"/>
    <cellStyle name="SAPBEXHLevel1 11" xfId="2828"/>
    <cellStyle name="SAPBEXHLevel1 12" xfId="2829"/>
    <cellStyle name="SAPBEXHLevel1 13" xfId="2830"/>
    <cellStyle name="SAPBEXHLevel1 14" xfId="2831"/>
    <cellStyle name="SAPBEXHLevel1 15" xfId="2832"/>
    <cellStyle name="SAPBEXHLevel1 16" xfId="2833"/>
    <cellStyle name="SAPBEXHLevel1 17" xfId="2834"/>
    <cellStyle name="SAPBEXHLevel1 18" xfId="2835"/>
    <cellStyle name="SAPBEXHLevel1 19" xfId="2836"/>
    <cellStyle name="SAPBEXHLevel1 2" xfId="2837"/>
    <cellStyle name="SAPBEXHLevel1 2 10" xfId="2838"/>
    <cellStyle name="SAPBEXHLevel1 2 11" xfId="2839"/>
    <cellStyle name="SAPBEXHLevel1 2 12" xfId="2840"/>
    <cellStyle name="SAPBEXHLevel1 2 13" xfId="2841"/>
    <cellStyle name="SAPBEXHLevel1 2 14" xfId="2842"/>
    <cellStyle name="SAPBEXHLevel1 2 15" xfId="2843"/>
    <cellStyle name="SAPBEXHLevel1 2 16" xfId="2844"/>
    <cellStyle name="SAPBEXHLevel1 2 17" xfId="2845"/>
    <cellStyle name="SAPBEXHLevel1 2 2" xfId="2846"/>
    <cellStyle name="SAPBEXHLevel1 2 3" xfId="2847"/>
    <cellStyle name="SAPBEXHLevel1 2 4" xfId="2848"/>
    <cellStyle name="SAPBEXHLevel1 2 5" xfId="2849"/>
    <cellStyle name="SAPBEXHLevel1 2 6" xfId="2850"/>
    <cellStyle name="SAPBEXHLevel1 2 7" xfId="2851"/>
    <cellStyle name="SAPBEXHLevel1 2 8" xfId="2852"/>
    <cellStyle name="SAPBEXHLevel1 2 9" xfId="2853"/>
    <cellStyle name="SAPBEXHLevel1 20" xfId="2854"/>
    <cellStyle name="SAPBEXHLevel1 3" xfId="2855"/>
    <cellStyle name="SAPBEXHLevel1 3 10" xfId="2856"/>
    <cellStyle name="SAPBEXHLevel1 3 11" xfId="2857"/>
    <cellStyle name="SAPBEXHLevel1 3 12" xfId="2858"/>
    <cellStyle name="SAPBEXHLevel1 3 13" xfId="2859"/>
    <cellStyle name="SAPBEXHLevel1 3 14" xfId="2860"/>
    <cellStyle name="SAPBEXHLevel1 3 15" xfId="2861"/>
    <cellStyle name="SAPBEXHLevel1 3 16" xfId="2862"/>
    <cellStyle name="SAPBEXHLevel1 3 17" xfId="2863"/>
    <cellStyle name="SAPBEXHLevel1 3 2" xfId="2864"/>
    <cellStyle name="SAPBEXHLevel1 3 3" xfId="2865"/>
    <cellStyle name="SAPBEXHLevel1 3 4" xfId="2866"/>
    <cellStyle name="SAPBEXHLevel1 3 5" xfId="2867"/>
    <cellStyle name="SAPBEXHLevel1 3 6" xfId="2868"/>
    <cellStyle name="SAPBEXHLevel1 3 7" xfId="2869"/>
    <cellStyle name="SAPBEXHLevel1 3 8" xfId="2870"/>
    <cellStyle name="SAPBEXHLevel1 3 9" xfId="2871"/>
    <cellStyle name="SAPBEXHLevel1 4" xfId="2872"/>
    <cellStyle name="SAPBEXHLevel1 4 10" xfId="2873"/>
    <cellStyle name="SAPBEXHLevel1 4 11" xfId="2874"/>
    <cellStyle name="SAPBEXHLevel1 4 12" xfId="2875"/>
    <cellStyle name="SAPBEXHLevel1 4 13" xfId="2876"/>
    <cellStyle name="SAPBEXHLevel1 4 14" xfId="2877"/>
    <cellStyle name="SAPBEXHLevel1 4 15" xfId="2878"/>
    <cellStyle name="SAPBEXHLevel1 4 16" xfId="2879"/>
    <cellStyle name="SAPBEXHLevel1 4 17" xfId="2880"/>
    <cellStyle name="SAPBEXHLevel1 4 2" xfId="2881"/>
    <cellStyle name="SAPBEXHLevel1 4 3" xfId="2882"/>
    <cellStyle name="SAPBEXHLevel1 4 4" xfId="2883"/>
    <cellStyle name="SAPBEXHLevel1 4 5" xfId="2884"/>
    <cellStyle name="SAPBEXHLevel1 4 6" xfId="2885"/>
    <cellStyle name="SAPBEXHLevel1 4 7" xfId="2886"/>
    <cellStyle name="SAPBEXHLevel1 4 8" xfId="2887"/>
    <cellStyle name="SAPBEXHLevel1 4 9" xfId="2888"/>
    <cellStyle name="SAPBEXHLevel1 5" xfId="2889"/>
    <cellStyle name="SAPBEXHLevel1 5 10" xfId="2890"/>
    <cellStyle name="SAPBEXHLevel1 5 11" xfId="2891"/>
    <cellStyle name="SAPBEXHLevel1 5 12" xfId="2892"/>
    <cellStyle name="SAPBEXHLevel1 5 13" xfId="2893"/>
    <cellStyle name="SAPBEXHLevel1 5 14" xfId="2894"/>
    <cellStyle name="SAPBEXHLevel1 5 15" xfId="2895"/>
    <cellStyle name="SAPBEXHLevel1 5 16" xfId="2896"/>
    <cellStyle name="SAPBEXHLevel1 5 17" xfId="2897"/>
    <cellStyle name="SAPBEXHLevel1 5 2" xfId="2898"/>
    <cellStyle name="SAPBEXHLevel1 5 3" xfId="2899"/>
    <cellStyle name="SAPBEXHLevel1 5 4" xfId="2900"/>
    <cellStyle name="SAPBEXHLevel1 5 5" xfId="2901"/>
    <cellStyle name="SAPBEXHLevel1 5 6" xfId="2902"/>
    <cellStyle name="SAPBEXHLevel1 5 7" xfId="2903"/>
    <cellStyle name="SAPBEXHLevel1 5 8" xfId="2904"/>
    <cellStyle name="SAPBEXHLevel1 5 9" xfId="2905"/>
    <cellStyle name="SAPBEXHLevel1 6" xfId="2906"/>
    <cellStyle name="SAPBEXHLevel1 6 10" xfId="2907"/>
    <cellStyle name="SAPBEXHLevel1 6 11" xfId="2908"/>
    <cellStyle name="SAPBEXHLevel1 6 12" xfId="2909"/>
    <cellStyle name="SAPBEXHLevel1 6 13" xfId="2910"/>
    <cellStyle name="SAPBEXHLevel1 6 14" xfId="2911"/>
    <cellStyle name="SAPBEXHLevel1 6 15" xfId="2912"/>
    <cellStyle name="SAPBEXHLevel1 6 16" xfId="2913"/>
    <cellStyle name="SAPBEXHLevel1 6 17" xfId="2914"/>
    <cellStyle name="SAPBEXHLevel1 6 2" xfId="2915"/>
    <cellStyle name="SAPBEXHLevel1 6 3" xfId="2916"/>
    <cellStyle name="SAPBEXHLevel1 6 4" xfId="2917"/>
    <cellStyle name="SAPBEXHLevel1 6 5" xfId="2918"/>
    <cellStyle name="SAPBEXHLevel1 6 6" xfId="2919"/>
    <cellStyle name="SAPBEXHLevel1 6 7" xfId="2920"/>
    <cellStyle name="SAPBEXHLevel1 6 8" xfId="2921"/>
    <cellStyle name="SAPBEXHLevel1 6 9" xfId="2922"/>
    <cellStyle name="SAPBEXHLevel1 7" xfId="2923"/>
    <cellStyle name="SAPBEXHLevel1 7 10" xfId="2924"/>
    <cellStyle name="SAPBEXHLevel1 7 11" xfId="2925"/>
    <cellStyle name="SAPBEXHLevel1 7 12" xfId="2926"/>
    <cellStyle name="SAPBEXHLevel1 7 13" xfId="2927"/>
    <cellStyle name="SAPBEXHLevel1 7 14" xfId="2928"/>
    <cellStyle name="SAPBEXHLevel1 7 15" xfId="2929"/>
    <cellStyle name="SAPBEXHLevel1 7 16" xfId="2930"/>
    <cellStyle name="SAPBEXHLevel1 7 17" xfId="2931"/>
    <cellStyle name="SAPBEXHLevel1 7 2" xfId="2932"/>
    <cellStyle name="SAPBEXHLevel1 7 3" xfId="2933"/>
    <cellStyle name="SAPBEXHLevel1 7 4" xfId="2934"/>
    <cellStyle name="SAPBEXHLevel1 7 5" xfId="2935"/>
    <cellStyle name="SAPBEXHLevel1 7 6" xfId="2936"/>
    <cellStyle name="SAPBEXHLevel1 7 7" xfId="2937"/>
    <cellStyle name="SAPBEXHLevel1 7 8" xfId="2938"/>
    <cellStyle name="SAPBEXHLevel1 7 9" xfId="2939"/>
    <cellStyle name="SAPBEXHLevel1 8" xfId="2940"/>
    <cellStyle name="SAPBEXHLevel1 8 10" xfId="2941"/>
    <cellStyle name="SAPBEXHLevel1 8 11" xfId="2942"/>
    <cellStyle name="SAPBEXHLevel1 8 12" xfId="2943"/>
    <cellStyle name="SAPBEXHLevel1 8 13" xfId="2944"/>
    <cellStyle name="SAPBEXHLevel1 8 14" xfId="2945"/>
    <cellStyle name="SAPBEXHLevel1 8 15" xfId="2946"/>
    <cellStyle name="SAPBEXHLevel1 8 16" xfId="2947"/>
    <cellStyle name="SAPBEXHLevel1 8 17" xfId="2948"/>
    <cellStyle name="SAPBEXHLevel1 8 2" xfId="2949"/>
    <cellStyle name="SAPBEXHLevel1 8 3" xfId="2950"/>
    <cellStyle name="SAPBEXHLevel1 8 4" xfId="2951"/>
    <cellStyle name="SAPBEXHLevel1 8 5" xfId="2952"/>
    <cellStyle name="SAPBEXHLevel1 8 6" xfId="2953"/>
    <cellStyle name="SAPBEXHLevel1 8 7" xfId="2954"/>
    <cellStyle name="SAPBEXHLevel1 8 8" xfId="2955"/>
    <cellStyle name="SAPBEXHLevel1 8 9" xfId="2956"/>
    <cellStyle name="SAPBEXHLevel1 9" xfId="2957"/>
    <cellStyle name="SAPBEXHLevel1 9 10" xfId="2958"/>
    <cellStyle name="SAPBEXHLevel1 9 11" xfId="2959"/>
    <cellStyle name="SAPBEXHLevel1 9 12" xfId="2960"/>
    <cellStyle name="SAPBEXHLevel1 9 13" xfId="2961"/>
    <cellStyle name="SAPBEXHLevel1 9 14" xfId="2962"/>
    <cellStyle name="SAPBEXHLevel1 9 15" xfId="2963"/>
    <cellStyle name="SAPBEXHLevel1 9 16" xfId="2964"/>
    <cellStyle name="SAPBEXHLevel1 9 17" xfId="2965"/>
    <cellStyle name="SAPBEXHLevel1 9 2" xfId="2966"/>
    <cellStyle name="SAPBEXHLevel1 9 3" xfId="2967"/>
    <cellStyle name="SAPBEXHLevel1 9 4" xfId="2968"/>
    <cellStyle name="SAPBEXHLevel1 9 5" xfId="2969"/>
    <cellStyle name="SAPBEXHLevel1 9 6" xfId="2970"/>
    <cellStyle name="SAPBEXHLevel1 9 7" xfId="2971"/>
    <cellStyle name="SAPBEXHLevel1 9 8" xfId="2972"/>
    <cellStyle name="SAPBEXHLevel1 9 9" xfId="2973"/>
    <cellStyle name="SAPBEXHLevel1X" xfId="2974"/>
    <cellStyle name="SAPBEXHLevel1X 10" xfId="2975"/>
    <cellStyle name="SAPBEXHLevel1X 11" xfId="2976"/>
    <cellStyle name="SAPBEXHLevel1X 12" xfId="2977"/>
    <cellStyle name="SAPBEXHLevel1X 13" xfId="2978"/>
    <cellStyle name="SAPBEXHLevel1X 14" xfId="2979"/>
    <cellStyle name="SAPBEXHLevel1X 15" xfId="2980"/>
    <cellStyle name="SAPBEXHLevel1X 16" xfId="2981"/>
    <cellStyle name="SAPBEXHLevel1X 17" xfId="2982"/>
    <cellStyle name="SAPBEXHLevel1X 18" xfId="2983"/>
    <cellStyle name="SAPBEXHLevel1X 19" xfId="2984"/>
    <cellStyle name="SAPBEXHLevel1X 2" xfId="2985"/>
    <cellStyle name="SAPBEXHLevel1X 2 10" xfId="2986"/>
    <cellStyle name="SAPBEXHLevel1X 2 11" xfId="2987"/>
    <cellStyle name="SAPBEXHLevel1X 2 12" xfId="2988"/>
    <cellStyle name="SAPBEXHLevel1X 2 13" xfId="2989"/>
    <cellStyle name="SAPBEXHLevel1X 2 14" xfId="2990"/>
    <cellStyle name="SAPBEXHLevel1X 2 15" xfId="2991"/>
    <cellStyle name="SAPBEXHLevel1X 2 16" xfId="2992"/>
    <cellStyle name="SAPBEXHLevel1X 2 17" xfId="2993"/>
    <cellStyle name="SAPBEXHLevel1X 2 2" xfId="2994"/>
    <cellStyle name="SAPBEXHLevel1X 2 3" xfId="2995"/>
    <cellStyle name="SAPBEXHLevel1X 2 4" xfId="2996"/>
    <cellStyle name="SAPBEXHLevel1X 2 5" xfId="2997"/>
    <cellStyle name="SAPBEXHLevel1X 2 6" xfId="2998"/>
    <cellStyle name="SAPBEXHLevel1X 2 7" xfId="2999"/>
    <cellStyle name="SAPBEXHLevel1X 2 8" xfId="3000"/>
    <cellStyle name="SAPBEXHLevel1X 2 9" xfId="3001"/>
    <cellStyle name="SAPBEXHLevel1X 20" xfId="3002"/>
    <cellStyle name="SAPBEXHLevel1X 3" xfId="3003"/>
    <cellStyle name="SAPBEXHLevel1X 3 10" xfId="3004"/>
    <cellStyle name="SAPBEXHLevel1X 3 11" xfId="3005"/>
    <cellStyle name="SAPBEXHLevel1X 3 12" xfId="3006"/>
    <cellStyle name="SAPBEXHLevel1X 3 13" xfId="3007"/>
    <cellStyle name="SAPBEXHLevel1X 3 14" xfId="3008"/>
    <cellStyle name="SAPBEXHLevel1X 3 15" xfId="3009"/>
    <cellStyle name="SAPBEXHLevel1X 3 16" xfId="3010"/>
    <cellStyle name="SAPBEXHLevel1X 3 17" xfId="3011"/>
    <cellStyle name="SAPBEXHLevel1X 3 2" xfId="3012"/>
    <cellStyle name="SAPBEXHLevel1X 3 3" xfId="3013"/>
    <cellStyle name="SAPBEXHLevel1X 3 4" xfId="3014"/>
    <cellStyle name="SAPBEXHLevel1X 3 5" xfId="3015"/>
    <cellStyle name="SAPBEXHLevel1X 3 6" xfId="3016"/>
    <cellStyle name="SAPBEXHLevel1X 3 7" xfId="3017"/>
    <cellStyle name="SAPBEXHLevel1X 3 8" xfId="3018"/>
    <cellStyle name="SAPBEXHLevel1X 3 9" xfId="3019"/>
    <cellStyle name="SAPBEXHLevel1X 4" xfId="3020"/>
    <cellStyle name="SAPBEXHLevel1X 4 10" xfId="3021"/>
    <cellStyle name="SAPBEXHLevel1X 4 11" xfId="3022"/>
    <cellStyle name="SAPBEXHLevel1X 4 12" xfId="3023"/>
    <cellStyle name="SAPBEXHLevel1X 4 13" xfId="3024"/>
    <cellStyle name="SAPBEXHLevel1X 4 14" xfId="3025"/>
    <cellStyle name="SAPBEXHLevel1X 4 15" xfId="3026"/>
    <cellStyle name="SAPBEXHLevel1X 4 16" xfId="3027"/>
    <cellStyle name="SAPBEXHLevel1X 4 17" xfId="3028"/>
    <cellStyle name="SAPBEXHLevel1X 4 2" xfId="3029"/>
    <cellStyle name="SAPBEXHLevel1X 4 3" xfId="3030"/>
    <cellStyle name="SAPBEXHLevel1X 4 4" xfId="3031"/>
    <cellStyle name="SAPBEXHLevel1X 4 5" xfId="3032"/>
    <cellStyle name="SAPBEXHLevel1X 4 6" xfId="3033"/>
    <cellStyle name="SAPBEXHLevel1X 4 7" xfId="3034"/>
    <cellStyle name="SAPBEXHLevel1X 4 8" xfId="3035"/>
    <cellStyle name="SAPBEXHLevel1X 4 9" xfId="3036"/>
    <cellStyle name="SAPBEXHLevel1X 5" xfId="3037"/>
    <cellStyle name="SAPBEXHLevel1X 5 10" xfId="3038"/>
    <cellStyle name="SAPBEXHLevel1X 5 11" xfId="3039"/>
    <cellStyle name="SAPBEXHLevel1X 5 12" xfId="3040"/>
    <cellStyle name="SAPBEXHLevel1X 5 13" xfId="3041"/>
    <cellStyle name="SAPBEXHLevel1X 5 14" xfId="3042"/>
    <cellStyle name="SAPBEXHLevel1X 5 15" xfId="3043"/>
    <cellStyle name="SAPBEXHLevel1X 5 16" xfId="3044"/>
    <cellStyle name="SAPBEXHLevel1X 5 17" xfId="3045"/>
    <cellStyle name="SAPBEXHLevel1X 5 2" xfId="3046"/>
    <cellStyle name="SAPBEXHLevel1X 5 3" xfId="3047"/>
    <cellStyle name="SAPBEXHLevel1X 5 4" xfId="3048"/>
    <cellStyle name="SAPBEXHLevel1X 5 5" xfId="3049"/>
    <cellStyle name="SAPBEXHLevel1X 5 6" xfId="3050"/>
    <cellStyle name="SAPBEXHLevel1X 5 7" xfId="3051"/>
    <cellStyle name="SAPBEXHLevel1X 5 8" xfId="3052"/>
    <cellStyle name="SAPBEXHLevel1X 5 9" xfId="3053"/>
    <cellStyle name="SAPBEXHLevel1X 6" xfId="3054"/>
    <cellStyle name="SAPBEXHLevel1X 6 10" xfId="3055"/>
    <cellStyle name="SAPBEXHLevel1X 6 11" xfId="3056"/>
    <cellStyle name="SAPBEXHLevel1X 6 12" xfId="3057"/>
    <cellStyle name="SAPBEXHLevel1X 6 13" xfId="3058"/>
    <cellStyle name="SAPBEXHLevel1X 6 14" xfId="3059"/>
    <cellStyle name="SAPBEXHLevel1X 6 15" xfId="3060"/>
    <cellStyle name="SAPBEXHLevel1X 6 16" xfId="3061"/>
    <cellStyle name="SAPBEXHLevel1X 6 17" xfId="3062"/>
    <cellStyle name="SAPBEXHLevel1X 6 2" xfId="3063"/>
    <cellStyle name="SAPBEXHLevel1X 6 3" xfId="3064"/>
    <cellStyle name="SAPBEXHLevel1X 6 4" xfId="3065"/>
    <cellStyle name="SAPBEXHLevel1X 6 5" xfId="3066"/>
    <cellStyle name="SAPBEXHLevel1X 6 6" xfId="3067"/>
    <cellStyle name="SAPBEXHLevel1X 6 7" xfId="3068"/>
    <cellStyle name="SAPBEXHLevel1X 6 8" xfId="3069"/>
    <cellStyle name="SAPBEXHLevel1X 6 9" xfId="3070"/>
    <cellStyle name="SAPBEXHLevel1X 7" xfId="3071"/>
    <cellStyle name="SAPBEXHLevel1X 7 10" xfId="3072"/>
    <cellStyle name="SAPBEXHLevel1X 7 11" xfId="3073"/>
    <cellStyle name="SAPBEXHLevel1X 7 12" xfId="3074"/>
    <cellStyle name="SAPBEXHLevel1X 7 13" xfId="3075"/>
    <cellStyle name="SAPBEXHLevel1X 7 14" xfId="3076"/>
    <cellStyle name="SAPBEXHLevel1X 7 15" xfId="3077"/>
    <cellStyle name="SAPBEXHLevel1X 7 16" xfId="3078"/>
    <cellStyle name="SAPBEXHLevel1X 7 17" xfId="3079"/>
    <cellStyle name="SAPBEXHLevel1X 7 2" xfId="3080"/>
    <cellStyle name="SAPBEXHLevel1X 7 3" xfId="3081"/>
    <cellStyle name="SAPBEXHLevel1X 7 4" xfId="3082"/>
    <cellStyle name="SAPBEXHLevel1X 7 5" xfId="3083"/>
    <cellStyle name="SAPBEXHLevel1X 7 6" xfId="3084"/>
    <cellStyle name="SAPBEXHLevel1X 7 7" xfId="3085"/>
    <cellStyle name="SAPBEXHLevel1X 7 8" xfId="3086"/>
    <cellStyle name="SAPBEXHLevel1X 7 9" xfId="3087"/>
    <cellStyle name="SAPBEXHLevel1X 8" xfId="3088"/>
    <cellStyle name="SAPBEXHLevel1X 8 10" xfId="3089"/>
    <cellStyle name="SAPBEXHLevel1X 8 11" xfId="3090"/>
    <cellStyle name="SAPBEXHLevel1X 8 12" xfId="3091"/>
    <cellStyle name="SAPBEXHLevel1X 8 13" xfId="3092"/>
    <cellStyle name="SAPBEXHLevel1X 8 14" xfId="3093"/>
    <cellStyle name="SAPBEXHLevel1X 8 15" xfId="3094"/>
    <cellStyle name="SAPBEXHLevel1X 8 16" xfId="3095"/>
    <cellStyle name="SAPBEXHLevel1X 8 17" xfId="3096"/>
    <cellStyle name="SAPBEXHLevel1X 8 2" xfId="3097"/>
    <cellStyle name="SAPBEXHLevel1X 8 3" xfId="3098"/>
    <cellStyle name="SAPBEXHLevel1X 8 4" xfId="3099"/>
    <cellStyle name="SAPBEXHLevel1X 8 5" xfId="3100"/>
    <cellStyle name="SAPBEXHLevel1X 8 6" xfId="3101"/>
    <cellStyle name="SAPBEXHLevel1X 8 7" xfId="3102"/>
    <cellStyle name="SAPBEXHLevel1X 8 8" xfId="3103"/>
    <cellStyle name="SAPBEXHLevel1X 8 9" xfId="3104"/>
    <cellStyle name="SAPBEXHLevel1X 9" xfId="3105"/>
    <cellStyle name="SAPBEXHLevel1X 9 10" xfId="3106"/>
    <cellStyle name="SAPBEXHLevel1X 9 11" xfId="3107"/>
    <cellStyle name="SAPBEXHLevel1X 9 12" xfId="3108"/>
    <cellStyle name="SAPBEXHLevel1X 9 13" xfId="3109"/>
    <cellStyle name="SAPBEXHLevel1X 9 14" xfId="3110"/>
    <cellStyle name="SAPBEXHLevel1X 9 15" xfId="3111"/>
    <cellStyle name="SAPBEXHLevel1X 9 16" xfId="3112"/>
    <cellStyle name="SAPBEXHLevel1X 9 17" xfId="3113"/>
    <cellStyle name="SAPBEXHLevel1X 9 2" xfId="3114"/>
    <cellStyle name="SAPBEXHLevel1X 9 3" xfId="3115"/>
    <cellStyle name="SAPBEXHLevel1X 9 4" xfId="3116"/>
    <cellStyle name="SAPBEXHLevel1X 9 5" xfId="3117"/>
    <cellStyle name="SAPBEXHLevel1X 9 6" xfId="3118"/>
    <cellStyle name="SAPBEXHLevel1X 9 7" xfId="3119"/>
    <cellStyle name="SAPBEXHLevel1X 9 8" xfId="3120"/>
    <cellStyle name="SAPBEXHLevel1X 9 9" xfId="3121"/>
    <cellStyle name="SAPBEXHLevel2" xfId="3122"/>
    <cellStyle name="SAPBEXHLevel2 10" xfId="3123"/>
    <cellStyle name="SAPBEXHLevel2 11" xfId="3124"/>
    <cellStyle name="SAPBEXHLevel2 12" xfId="3125"/>
    <cellStyle name="SAPBEXHLevel2 13" xfId="3126"/>
    <cellStyle name="SAPBEXHLevel2 14" xfId="3127"/>
    <cellStyle name="SAPBEXHLevel2 15" xfId="3128"/>
    <cellStyle name="SAPBEXHLevel2 16" xfId="3129"/>
    <cellStyle name="SAPBEXHLevel2 17" xfId="3130"/>
    <cellStyle name="SAPBEXHLevel2 18" xfId="3131"/>
    <cellStyle name="SAPBEXHLevel2 19" xfId="3132"/>
    <cellStyle name="SAPBEXHLevel2 2" xfId="3133"/>
    <cellStyle name="SAPBEXHLevel2 2 10" xfId="3134"/>
    <cellStyle name="SAPBEXHLevel2 2 11" xfId="3135"/>
    <cellStyle name="SAPBEXHLevel2 2 12" xfId="3136"/>
    <cellStyle name="SAPBEXHLevel2 2 13" xfId="3137"/>
    <cellStyle name="SAPBEXHLevel2 2 14" xfId="3138"/>
    <cellStyle name="SAPBEXHLevel2 2 15" xfId="3139"/>
    <cellStyle name="SAPBEXHLevel2 2 16" xfId="3140"/>
    <cellStyle name="SAPBEXHLevel2 2 17" xfId="3141"/>
    <cellStyle name="SAPBEXHLevel2 2 2" xfId="3142"/>
    <cellStyle name="SAPBEXHLevel2 2 3" xfId="3143"/>
    <cellStyle name="SAPBEXHLevel2 2 4" xfId="3144"/>
    <cellStyle name="SAPBEXHLevel2 2 5" xfId="3145"/>
    <cellStyle name="SAPBEXHLevel2 2 6" xfId="3146"/>
    <cellStyle name="SAPBEXHLevel2 2 7" xfId="3147"/>
    <cellStyle name="SAPBEXHLevel2 2 8" xfId="3148"/>
    <cellStyle name="SAPBEXHLevel2 2 9" xfId="3149"/>
    <cellStyle name="SAPBEXHLevel2 20" xfId="3150"/>
    <cellStyle name="SAPBEXHLevel2 3" xfId="3151"/>
    <cellStyle name="SAPBEXHLevel2 3 10" xfId="3152"/>
    <cellStyle name="SAPBEXHLevel2 3 11" xfId="3153"/>
    <cellStyle name="SAPBEXHLevel2 3 12" xfId="3154"/>
    <cellStyle name="SAPBEXHLevel2 3 13" xfId="3155"/>
    <cellStyle name="SAPBEXHLevel2 3 14" xfId="3156"/>
    <cellStyle name="SAPBEXHLevel2 3 15" xfId="3157"/>
    <cellStyle name="SAPBEXHLevel2 3 16" xfId="3158"/>
    <cellStyle name="SAPBEXHLevel2 3 17" xfId="3159"/>
    <cellStyle name="SAPBEXHLevel2 3 2" xfId="3160"/>
    <cellStyle name="SAPBEXHLevel2 3 3" xfId="3161"/>
    <cellStyle name="SAPBEXHLevel2 3 4" xfId="3162"/>
    <cellStyle name="SAPBEXHLevel2 3 5" xfId="3163"/>
    <cellStyle name="SAPBEXHLevel2 3 6" xfId="3164"/>
    <cellStyle name="SAPBEXHLevel2 3 7" xfId="3165"/>
    <cellStyle name="SAPBEXHLevel2 3 8" xfId="3166"/>
    <cellStyle name="SAPBEXHLevel2 3 9" xfId="3167"/>
    <cellStyle name="SAPBEXHLevel2 4" xfId="3168"/>
    <cellStyle name="SAPBEXHLevel2 4 10" xfId="3169"/>
    <cellStyle name="SAPBEXHLevel2 4 11" xfId="3170"/>
    <cellStyle name="SAPBEXHLevel2 4 12" xfId="3171"/>
    <cellStyle name="SAPBEXHLevel2 4 13" xfId="3172"/>
    <cellStyle name="SAPBEXHLevel2 4 14" xfId="3173"/>
    <cellStyle name="SAPBEXHLevel2 4 15" xfId="3174"/>
    <cellStyle name="SAPBEXHLevel2 4 16" xfId="3175"/>
    <cellStyle name="SAPBEXHLevel2 4 17" xfId="3176"/>
    <cellStyle name="SAPBEXHLevel2 4 2" xfId="3177"/>
    <cellStyle name="SAPBEXHLevel2 4 3" xfId="3178"/>
    <cellStyle name="SAPBEXHLevel2 4 4" xfId="3179"/>
    <cellStyle name="SAPBEXHLevel2 4 5" xfId="3180"/>
    <cellStyle name="SAPBEXHLevel2 4 6" xfId="3181"/>
    <cellStyle name="SAPBEXHLevel2 4 7" xfId="3182"/>
    <cellStyle name="SAPBEXHLevel2 4 8" xfId="3183"/>
    <cellStyle name="SAPBEXHLevel2 4 9" xfId="3184"/>
    <cellStyle name="SAPBEXHLevel2 5" xfId="3185"/>
    <cellStyle name="SAPBEXHLevel2 5 10" xfId="3186"/>
    <cellStyle name="SAPBEXHLevel2 5 11" xfId="3187"/>
    <cellStyle name="SAPBEXHLevel2 5 12" xfId="3188"/>
    <cellStyle name="SAPBEXHLevel2 5 13" xfId="3189"/>
    <cellStyle name="SAPBEXHLevel2 5 14" xfId="3190"/>
    <cellStyle name="SAPBEXHLevel2 5 15" xfId="3191"/>
    <cellStyle name="SAPBEXHLevel2 5 16" xfId="3192"/>
    <cellStyle name="SAPBEXHLevel2 5 17" xfId="3193"/>
    <cellStyle name="SAPBEXHLevel2 5 2" xfId="3194"/>
    <cellStyle name="SAPBEXHLevel2 5 3" xfId="3195"/>
    <cellStyle name="SAPBEXHLevel2 5 4" xfId="3196"/>
    <cellStyle name="SAPBEXHLevel2 5 5" xfId="3197"/>
    <cellStyle name="SAPBEXHLevel2 5 6" xfId="3198"/>
    <cellStyle name="SAPBEXHLevel2 5 7" xfId="3199"/>
    <cellStyle name="SAPBEXHLevel2 5 8" xfId="3200"/>
    <cellStyle name="SAPBEXHLevel2 5 9" xfId="3201"/>
    <cellStyle name="SAPBEXHLevel2 6" xfId="3202"/>
    <cellStyle name="SAPBEXHLevel2 6 10" xfId="3203"/>
    <cellStyle name="SAPBEXHLevel2 6 11" xfId="3204"/>
    <cellStyle name="SAPBEXHLevel2 6 12" xfId="3205"/>
    <cellStyle name="SAPBEXHLevel2 6 13" xfId="3206"/>
    <cellStyle name="SAPBEXHLevel2 6 14" xfId="3207"/>
    <cellStyle name="SAPBEXHLevel2 6 15" xfId="3208"/>
    <cellStyle name="SAPBEXHLevel2 6 16" xfId="3209"/>
    <cellStyle name="SAPBEXHLevel2 6 17" xfId="3210"/>
    <cellStyle name="SAPBEXHLevel2 6 2" xfId="3211"/>
    <cellStyle name="SAPBEXHLevel2 6 3" xfId="3212"/>
    <cellStyle name="SAPBEXHLevel2 6 4" xfId="3213"/>
    <cellStyle name="SAPBEXHLevel2 6 5" xfId="3214"/>
    <cellStyle name="SAPBEXHLevel2 6 6" xfId="3215"/>
    <cellStyle name="SAPBEXHLevel2 6 7" xfId="3216"/>
    <cellStyle name="SAPBEXHLevel2 6 8" xfId="3217"/>
    <cellStyle name="SAPBEXHLevel2 6 9" xfId="3218"/>
    <cellStyle name="SAPBEXHLevel2 7" xfId="3219"/>
    <cellStyle name="SAPBEXHLevel2 7 10" xfId="3220"/>
    <cellStyle name="SAPBEXHLevel2 7 11" xfId="3221"/>
    <cellStyle name="SAPBEXHLevel2 7 12" xfId="3222"/>
    <cellStyle name="SAPBEXHLevel2 7 13" xfId="3223"/>
    <cellStyle name="SAPBEXHLevel2 7 14" xfId="3224"/>
    <cellStyle name="SAPBEXHLevel2 7 15" xfId="3225"/>
    <cellStyle name="SAPBEXHLevel2 7 16" xfId="3226"/>
    <cellStyle name="SAPBEXHLevel2 7 17" xfId="3227"/>
    <cellStyle name="SAPBEXHLevel2 7 2" xfId="3228"/>
    <cellStyle name="SAPBEXHLevel2 7 3" xfId="3229"/>
    <cellStyle name="SAPBEXHLevel2 7 4" xfId="3230"/>
    <cellStyle name="SAPBEXHLevel2 7 5" xfId="3231"/>
    <cellStyle name="SAPBEXHLevel2 7 6" xfId="3232"/>
    <cellStyle name="SAPBEXHLevel2 7 7" xfId="3233"/>
    <cellStyle name="SAPBEXHLevel2 7 8" xfId="3234"/>
    <cellStyle name="SAPBEXHLevel2 7 9" xfId="3235"/>
    <cellStyle name="SAPBEXHLevel2 8" xfId="3236"/>
    <cellStyle name="SAPBEXHLevel2 8 10" xfId="3237"/>
    <cellStyle name="SAPBEXHLevel2 8 11" xfId="3238"/>
    <cellStyle name="SAPBEXHLevel2 8 12" xfId="3239"/>
    <cellStyle name="SAPBEXHLevel2 8 13" xfId="3240"/>
    <cellStyle name="SAPBEXHLevel2 8 14" xfId="3241"/>
    <cellStyle name="SAPBEXHLevel2 8 15" xfId="3242"/>
    <cellStyle name="SAPBEXHLevel2 8 16" xfId="3243"/>
    <cellStyle name="SAPBEXHLevel2 8 17" xfId="3244"/>
    <cellStyle name="SAPBEXHLevel2 8 2" xfId="3245"/>
    <cellStyle name="SAPBEXHLevel2 8 3" xfId="3246"/>
    <cellStyle name="SAPBEXHLevel2 8 4" xfId="3247"/>
    <cellStyle name="SAPBEXHLevel2 8 5" xfId="3248"/>
    <cellStyle name="SAPBEXHLevel2 8 6" xfId="3249"/>
    <cellStyle name="SAPBEXHLevel2 8 7" xfId="3250"/>
    <cellStyle name="SAPBEXHLevel2 8 8" xfId="3251"/>
    <cellStyle name="SAPBEXHLevel2 8 9" xfId="3252"/>
    <cellStyle name="SAPBEXHLevel2 9" xfId="3253"/>
    <cellStyle name="SAPBEXHLevel2 9 10" xfId="3254"/>
    <cellStyle name="SAPBEXHLevel2 9 11" xfId="3255"/>
    <cellStyle name="SAPBEXHLevel2 9 12" xfId="3256"/>
    <cellStyle name="SAPBEXHLevel2 9 13" xfId="3257"/>
    <cellStyle name="SAPBEXHLevel2 9 14" xfId="3258"/>
    <cellStyle name="SAPBEXHLevel2 9 15" xfId="3259"/>
    <cellStyle name="SAPBEXHLevel2 9 16" xfId="3260"/>
    <cellStyle name="SAPBEXHLevel2 9 17" xfId="3261"/>
    <cellStyle name="SAPBEXHLevel2 9 2" xfId="3262"/>
    <cellStyle name="SAPBEXHLevel2 9 3" xfId="3263"/>
    <cellStyle name="SAPBEXHLevel2 9 4" xfId="3264"/>
    <cellStyle name="SAPBEXHLevel2 9 5" xfId="3265"/>
    <cellStyle name="SAPBEXHLevel2 9 6" xfId="3266"/>
    <cellStyle name="SAPBEXHLevel2 9 7" xfId="3267"/>
    <cellStyle name="SAPBEXHLevel2 9 8" xfId="3268"/>
    <cellStyle name="SAPBEXHLevel2 9 9" xfId="3269"/>
    <cellStyle name="SAPBEXHLevel2X" xfId="3270"/>
    <cellStyle name="SAPBEXHLevel2X 10" xfId="3271"/>
    <cellStyle name="SAPBEXHLevel2X 11" xfId="3272"/>
    <cellStyle name="SAPBEXHLevel2X 12" xfId="3273"/>
    <cellStyle name="SAPBEXHLevel2X 13" xfId="3274"/>
    <cellStyle name="SAPBEXHLevel2X 14" xfId="3275"/>
    <cellStyle name="SAPBEXHLevel2X 15" xfId="3276"/>
    <cellStyle name="SAPBEXHLevel2X 16" xfId="3277"/>
    <cellStyle name="SAPBEXHLevel2X 17" xfId="3278"/>
    <cellStyle name="SAPBEXHLevel2X 18" xfId="3279"/>
    <cellStyle name="SAPBEXHLevel2X 19" xfId="3280"/>
    <cellStyle name="SAPBEXHLevel2X 2" xfId="3281"/>
    <cellStyle name="SAPBEXHLevel2X 2 10" xfId="3282"/>
    <cellStyle name="SAPBEXHLevel2X 2 11" xfId="3283"/>
    <cellStyle name="SAPBEXHLevel2X 2 12" xfId="3284"/>
    <cellStyle name="SAPBEXHLevel2X 2 13" xfId="3285"/>
    <cellStyle name="SAPBEXHLevel2X 2 14" xfId="3286"/>
    <cellStyle name="SAPBEXHLevel2X 2 15" xfId="3287"/>
    <cellStyle name="SAPBEXHLevel2X 2 16" xfId="3288"/>
    <cellStyle name="SAPBEXHLevel2X 2 17" xfId="3289"/>
    <cellStyle name="SAPBEXHLevel2X 2 2" xfId="3290"/>
    <cellStyle name="SAPBEXHLevel2X 2 3" xfId="3291"/>
    <cellStyle name="SAPBEXHLevel2X 2 4" xfId="3292"/>
    <cellStyle name="SAPBEXHLevel2X 2 5" xfId="3293"/>
    <cellStyle name="SAPBEXHLevel2X 2 6" xfId="3294"/>
    <cellStyle name="SAPBEXHLevel2X 2 7" xfId="3295"/>
    <cellStyle name="SAPBEXHLevel2X 2 8" xfId="3296"/>
    <cellStyle name="SAPBEXHLevel2X 2 9" xfId="3297"/>
    <cellStyle name="SAPBEXHLevel2X 20" xfId="3298"/>
    <cellStyle name="SAPBEXHLevel2X 3" xfId="3299"/>
    <cellStyle name="SAPBEXHLevel2X 3 10" xfId="3300"/>
    <cellStyle name="SAPBEXHLevel2X 3 11" xfId="3301"/>
    <cellStyle name="SAPBEXHLevel2X 3 12" xfId="3302"/>
    <cellStyle name="SAPBEXHLevel2X 3 13" xfId="3303"/>
    <cellStyle name="SAPBEXHLevel2X 3 14" xfId="3304"/>
    <cellStyle name="SAPBEXHLevel2X 3 15" xfId="3305"/>
    <cellStyle name="SAPBEXHLevel2X 3 16" xfId="3306"/>
    <cellStyle name="SAPBEXHLevel2X 3 17" xfId="3307"/>
    <cellStyle name="SAPBEXHLevel2X 3 2" xfId="3308"/>
    <cellStyle name="SAPBEXHLevel2X 3 3" xfId="3309"/>
    <cellStyle name="SAPBEXHLevel2X 3 4" xfId="3310"/>
    <cellStyle name="SAPBEXHLevel2X 3 5" xfId="3311"/>
    <cellStyle name="SAPBEXHLevel2X 3 6" xfId="3312"/>
    <cellStyle name="SAPBEXHLevel2X 3 7" xfId="3313"/>
    <cellStyle name="SAPBEXHLevel2X 3 8" xfId="3314"/>
    <cellStyle name="SAPBEXHLevel2X 3 9" xfId="3315"/>
    <cellStyle name="SAPBEXHLevel2X 4" xfId="3316"/>
    <cellStyle name="SAPBEXHLevel2X 4 10" xfId="3317"/>
    <cellStyle name="SAPBEXHLevel2X 4 11" xfId="3318"/>
    <cellStyle name="SAPBEXHLevel2X 4 12" xfId="3319"/>
    <cellStyle name="SAPBEXHLevel2X 4 13" xfId="3320"/>
    <cellStyle name="SAPBEXHLevel2X 4 14" xfId="3321"/>
    <cellStyle name="SAPBEXHLevel2X 4 15" xfId="3322"/>
    <cellStyle name="SAPBEXHLevel2X 4 16" xfId="3323"/>
    <cellStyle name="SAPBEXHLevel2X 4 17" xfId="3324"/>
    <cellStyle name="SAPBEXHLevel2X 4 2" xfId="3325"/>
    <cellStyle name="SAPBEXHLevel2X 4 3" xfId="3326"/>
    <cellStyle name="SAPBEXHLevel2X 4 4" xfId="3327"/>
    <cellStyle name="SAPBEXHLevel2X 4 5" xfId="3328"/>
    <cellStyle name="SAPBEXHLevel2X 4 6" xfId="3329"/>
    <cellStyle name="SAPBEXHLevel2X 4 7" xfId="3330"/>
    <cellStyle name="SAPBEXHLevel2X 4 8" xfId="3331"/>
    <cellStyle name="SAPBEXHLevel2X 4 9" xfId="3332"/>
    <cellStyle name="SAPBEXHLevel2X 5" xfId="3333"/>
    <cellStyle name="SAPBEXHLevel2X 5 10" xfId="3334"/>
    <cellStyle name="SAPBEXHLevel2X 5 11" xfId="3335"/>
    <cellStyle name="SAPBEXHLevel2X 5 12" xfId="3336"/>
    <cellStyle name="SAPBEXHLevel2X 5 13" xfId="3337"/>
    <cellStyle name="SAPBEXHLevel2X 5 14" xfId="3338"/>
    <cellStyle name="SAPBEXHLevel2X 5 15" xfId="3339"/>
    <cellStyle name="SAPBEXHLevel2X 5 16" xfId="3340"/>
    <cellStyle name="SAPBEXHLevel2X 5 17" xfId="3341"/>
    <cellStyle name="SAPBEXHLevel2X 5 2" xfId="3342"/>
    <cellStyle name="SAPBEXHLevel2X 5 3" xfId="3343"/>
    <cellStyle name="SAPBEXHLevel2X 5 4" xfId="3344"/>
    <cellStyle name="SAPBEXHLevel2X 5 5" xfId="3345"/>
    <cellStyle name="SAPBEXHLevel2X 5 6" xfId="3346"/>
    <cellStyle name="SAPBEXHLevel2X 5 7" xfId="3347"/>
    <cellStyle name="SAPBEXHLevel2X 5 8" xfId="3348"/>
    <cellStyle name="SAPBEXHLevel2X 5 9" xfId="3349"/>
    <cellStyle name="SAPBEXHLevel2X 6" xfId="3350"/>
    <cellStyle name="SAPBEXHLevel2X 6 10" xfId="3351"/>
    <cellStyle name="SAPBEXHLevel2X 6 11" xfId="3352"/>
    <cellStyle name="SAPBEXHLevel2X 6 12" xfId="3353"/>
    <cellStyle name="SAPBEXHLevel2X 6 13" xfId="3354"/>
    <cellStyle name="SAPBEXHLevel2X 6 14" xfId="3355"/>
    <cellStyle name="SAPBEXHLevel2X 6 15" xfId="3356"/>
    <cellStyle name="SAPBEXHLevel2X 6 16" xfId="3357"/>
    <cellStyle name="SAPBEXHLevel2X 6 17" xfId="3358"/>
    <cellStyle name="SAPBEXHLevel2X 6 2" xfId="3359"/>
    <cellStyle name="SAPBEXHLevel2X 6 3" xfId="3360"/>
    <cellStyle name="SAPBEXHLevel2X 6 4" xfId="3361"/>
    <cellStyle name="SAPBEXHLevel2X 6 5" xfId="3362"/>
    <cellStyle name="SAPBEXHLevel2X 6 6" xfId="3363"/>
    <cellStyle name="SAPBEXHLevel2X 6 7" xfId="3364"/>
    <cellStyle name="SAPBEXHLevel2X 6 8" xfId="3365"/>
    <cellStyle name="SAPBEXHLevel2X 6 9" xfId="3366"/>
    <cellStyle name="SAPBEXHLevel2X 7" xfId="3367"/>
    <cellStyle name="SAPBEXHLevel2X 7 10" xfId="3368"/>
    <cellStyle name="SAPBEXHLevel2X 7 11" xfId="3369"/>
    <cellStyle name="SAPBEXHLevel2X 7 12" xfId="3370"/>
    <cellStyle name="SAPBEXHLevel2X 7 13" xfId="3371"/>
    <cellStyle name="SAPBEXHLevel2X 7 14" xfId="3372"/>
    <cellStyle name="SAPBEXHLevel2X 7 15" xfId="3373"/>
    <cellStyle name="SAPBEXHLevel2X 7 16" xfId="3374"/>
    <cellStyle name="SAPBEXHLevel2X 7 17" xfId="3375"/>
    <cellStyle name="SAPBEXHLevel2X 7 2" xfId="3376"/>
    <cellStyle name="SAPBEXHLevel2X 7 3" xfId="3377"/>
    <cellStyle name="SAPBEXHLevel2X 7 4" xfId="3378"/>
    <cellStyle name="SAPBEXHLevel2X 7 5" xfId="3379"/>
    <cellStyle name="SAPBEXHLevel2X 7 6" xfId="3380"/>
    <cellStyle name="SAPBEXHLevel2X 7 7" xfId="3381"/>
    <cellStyle name="SAPBEXHLevel2X 7 8" xfId="3382"/>
    <cellStyle name="SAPBEXHLevel2X 7 9" xfId="3383"/>
    <cellStyle name="SAPBEXHLevel2X 8" xfId="3384"/>
    <cellStyle name="SAPBEXHLevel2X 8 10" xfId="3385"/>
    <cellStyle name="SAPBEXHLevel2X 8 11" xfId="3386"/>
    <cellStyle name="SAPBEXHLevel2X 8 12" xfId="3387"/>
    <cellStyle name="SAPBEXHLevel2X 8 13" xfId="3388"/>
    <cellStyle name="SAPBEXHLevel2X 8 14" xfId="3389"/>
    <cellStyle name="SAPBEXHLevel2X 8 15" xfId="3390"/>
    <cellStyle name="SAPBEXHLevel2X 8 16" xfId="3391"/>
    <cellStyle name="SAPBEXHLevel2X 8 17" xfId="3392"/>
    <cellStyle name="SAPBEXHLevel2X 8 2" xfId="3393"/>
    <cellStyle name="SAPBEXHLevel2X 8 3" xfId="3394"/>
    <cellStyle name="SAPBEXHLevel2X 8 4" xfId="3395"/>
    <cellStyle name="SAPBEXHLevel2X 8 5" xfId="3396"/>
    <cellStyle name="SAPBEXHLevel2X 8 6" xfId="3397"/>
    <cellStyle name="SAPBEXHLevel2X 8 7" xfId="3398"/>
    <cellStyle name="SAPBEXHLevel2X 8 8" xfId="3399"/>
    <cellStyle name="SAPBEXHLevel2X 8 9" xfId="3400"/>
    <cellStyle name="SAPBEXHLevel2X 9" xfId="3401"/>
    <cellStyle name="SAPBEXHLevel2X 9 10" xfId="3402"/>
    <cellStyle name="SAPBEXHLevel2X 9 11" xfId="3403"/>
    <cellStyle name="SAPBEXHLevel2X 9 12" xfId="3404"/>
    <cellStyle name="SAPBEXHLevel2X 9 13" xfId="3405"/>
    <cellStyle name="SAPBEXHLevel2X 9 14" xfId="3406"/>
    <cellStyle name="SAPBEXHLevel2X 9 15" xfId="3407"/>
    <cellStyle name="SAPBEXHLevel2X 9 16" xfId="3408"/>
    <cellStyle name="SAPBEXHLevel2X 9 17" xfId="3409"/>
    <cellStyle name="SAPBEXHLevel2X 9 2" xfId="3410"/>
    <cellStyle name="SAPBEXHLevel2X 9 3" xfId="3411"/>
    <cellStyle name="SAPBEXHLevel2X 9 4" xfId="3412"/>
    <cellStyle name="SAPBEXHLevel2X 9 5" xfId="3413"/>
    <cellStyle name="SAPBEXHLevel2X 9 6" xfId="3414"/>
    <cellStyle name="SAPBEXHLevel2X 9 7" xfId="3415"/>
    <cellStyle name="SAPBEXHLevel2X 9 8" xfId="3416"/>
    <cellStyle name="SAPBEXHLevel2X 9 9" xfId="3417"/>
    <cellStyle name="SAPBEXHLevel3" xfId="3418"/>
    <cellStyle name="SAPBEXHLevel3 10" xfId="3419"/>
    <cellStyle name="SAPBEXHLevel3 11" xfId="3420"/>
    <cellStyle name="SAPBEXHLevel3 12" xfId="3421"/>
    <cellStyle name="SAPBEXHLevel3 13" xfId="3422"/>
    <cellStyle name="SAPBEXHLevel3 14" xfId="3423"/>
    <cellStyle name="SAPBEXHLevel3 15" xfId="3424"/>
    <cellStyle name="SAPBEXHLevel3 16" xfId="3425"/>
    <cellStyle name="SAPBEXHLevel3 17" xfId="3426"/>
    <cellStyle name="SAPBEXHLevel3 18" xfId="3427"/>
    <cellStyle name="SAPBEXHLevel3 19" xfId="3428"/>
    <cellStyle name="SAPBEXHLevel3 2" xfId="3429"/>
    <cellStyle name="SAPBEXHLevel3 2 10" xfId="3430"/>
    <cellStyle name="SAPBEXHLevel3 2 11" xfId="3431"/>
    <cellStyle name="SAPBEXHLevel3 2 12" xfId="3432"/>
    <cellStyle name="SAPBEXHLevel3 2 13" xfId="3433"/>
    <cellStyle name="SAPBEXHLevel3 2 14" xfId="3434"/>
    <cellStyle name="SAPBEXHLevel3 2 15" xfId="3435"/>
    <cellStyle name="SAPBEXHLevel3 2 16" xfId="3436"/>
    <cellStyle name="SAPBEXHLevel3 2 17" xfId="3437"/>
    <cellStyle name="SAPBEXHLevel3 2 2" xfId="3438"/>
    <cellStyle name="SAPBEXHLevel3 2 3" xfId="3439"/>
    <cellStyle name="SAPBEXHLevel3 2 4" xfId="3440"/>
    <cellStyle name="SAPBEXHLevel3 2 5" xfId="3441"/>
    <cellStyle name="SAPBEXHLevel3 2 6" xfId="3442"/>
    <cellStyle name="SAPBEXHLevel3 2 7" xfId="3443"/>
    <cellStyle name="SAPBEXHLevel3 2 8" xfId="3444"/>
    <cellStyle name="SAPBEXHLevel3 2 9" xfId="3445"/>
    <cellStyle name="SAPBEXHLevel3 20" xfId="3446"/>
    <cellStyle name="SAPBEXHLevel3 3" xfId="3447"/>
    <cellStyle name="SAPBEXHLevel3 3 10" xfId="3448"/>
    <cellStyle name="SAPBEXHLevel3 3 11" xfId="3449"/>
    <cellStyle name="SAPBEXHLevel3 3 12" xfId="3450"/>
    <cellStyle name="SAPBEXHLevel3 3 13" xfId="3451"/>
    <cellStyle name="SAPBEXHLevel3 3 14" xfId="3452"/>
    <cellStyle name="SAPBEXHLevel3 3 15" xfId="3453"/>
    <cellStyle name="SAPBEXHLevel3 3 16" xfId="3454"/>
    <cellStyle name="SAPBEXHLevel3 3 17" xfId="3455"/>
    <cellStyle name="SAPBEXHLevel3 3 2" xfId="3456"/>
    <cellStyle name="SAPBEXHLevel3 3 3" xfId="3457"/>
    <cellStyle name="SAPBEXHLevel3 3 4" xfId="3458"/>
    <cellStyle name="SAPBEXHLevel3 3 5" xfId="3459"/>
    <cellStyle name="SAPBEXHLevel3 3 6" xfId="3460"/>
    <cellStyle name="SAPBEXHLevel3 3 7" xfId="3461"/>
    <cellStyle name="SAPBEXHLevel3 3 8" xfId="3462"/>
    <cellStyle name="SAPBEXHLevel3 3 9" xfId="3463"/>
    <cellStyle name="SAPBEXHLevel3 4" xfId="3464"/>
    <cellStyle name="SAPBEXHLevel3 4 10" xfId="3465"/>
    <cellStyle name="SAPBEXHLevel3 4 11" xfId="3466"/>
    <cellStyle name="SAPBEXHLevel3 4 12" xfId="3467"/>
    <cellStyle name="SAPBEXHLevel3 4 13" xfId="3468"/>
    <cellStyle name="SAPBEXHLevel3 4 14" xfId="3469"/>
    <cellStyle name="SAPBEXHLevel3 4 15" xfId="3470"/>
    <cellStyle name="SAPBEXHLevel3 4 16" xfId="3471"/>
    <cellStyle name="SAPBEXHLevel3 4 17" xfId="3472"/>
    <cellStyle name="SAPBEXHLevel3 4 2" xfId="3473"/>
    <cellStyle name="SAPBEXHLevel3 4 3" xfId="3474"/>
    <cellStyle name="SAPBEXHLevel3 4 4" xfId="3475"/>
    <cellStyle name="SAPBEXHLevel3 4 5" xfId="3476"/>
    <cellStyle name="SAPBEXHLevel3 4 6" xfId="3477"/>
    <cellStyle name="SAPBEXHLevel3 4 7" xfId="3478"/>
    <cellStyle name="SAPBEXHLevel3 4 8" xfId="3479"/>
    <cellStyle name="SAPBEXHLevel3 4 9" xfId="3480"/>
    <cellStyle name="SAPBEXHLevel3 5" xfId="3481"/>
    <cellStyle name="SAPBEXHLevel3 5 10" xfId="3482"/>
    <cellStyle name="SAPBEXHLevel3 5 11" xfId="3483"/>
    <cellStyle name="SAPBEXHLevel3 5 12" xfId="3484"/>
    <cellStyle name="SAPBEXHLevel3 5 13" xfId="3485"/>
    <cellStyle name="SAPBEXHLevel3 5 14" xfId="3486"/>
    <cellStyle name="SAPBEXHLevel3 5 15" xfId="3487"/>
    <cellStyle name="SAPBEXHLevel3 5 16" xfId="3488"/>
    <cellStyle name="SAPBEXHLevel3 5 17" xfId="3489"/>
    <cellStyle name="SAPBEXHLevel3 5 2" xfId="3490"/>
    <cellStyle name="SAPBEXHLevel3 5 3" xfId="3491"/>
    <cellStyle name="SAPBEXHLevel3 5 4" xfId="3492"/>
    <cellStyle name="SAPBEXHLevel3 5 5" xfId="3493"/>
    <cellStyle name="SAPBEXHLevel3 5 6" xfId="3494"/>
    <cellStyle name="SAPBEXHLevel3 5 7" xfId="3495"/>
    <cellStyle name="SAPBEXHLevel3 5 8" xfId="3496"/>
    <cellStyle name="SAPBEXHLevel3 5 9" xfId="3497"/>
    <cellStyle name="SAPBEXHLevel3 6" xfId="3498"/>
    <cellStyle name="SAPBEXHLevel3 6 10" xfId="3499"/>
    <cellStyle name="SAPBEXHLevel3 6 11" xfId="3500"/>
    <cellStyle name="SAPBEXHLevel3 6 12" xfId="3501"/>
    <cellStyle name="SAPBEXHLevel3 6 13" xfId="3502"/>
    <cellStyle name="SAPBEXHLevel3 6 14" xfId="3503"/>
    <cellStyle name="SAPBEXHLevel3 6 15" xfId="3504"/>
    <cellStyle name="SAPBEXHLevel3 6 16" xfId="3505"/>
    <cellStyle name="SAPBEXHLevel3 6 17" xfId="3506"/>
    <cellStyle name="SAPBEXHLevel3 6 2" xfId="3507"/>
    <cellStyle name="SAPBEXHLevel3 6 3" xfId="3508"/>
    <cellStyle name="SAPBEXHLevel3 6 4" xfId="3509"/>
    <cellStyle name="SAPBEXHLevel3 6 5" xfId="3510"/>
    <cellStyle name="SAPBEXHLevel3 6 6" xfId="3511"/>
    <cellStyle name="SAPBEXHLevel3 6 7" xfId="3512"/>
    <cellStyle name="SAPBEXHLevel3 6 8" xfId="3513"/>
    <cellStyle name="SAPBEXHLevel3 6 9" xfId="3514"/>
    <cellStyle name="SAPBEXHLevel3 7" xfId="3515"/>
    <cellStyle name="SAPBEXHLevel3 7 10" xfId="3516"/>
    <cellStyle name="SAPBEXHLevel3 7 11" xfId="3517"/>
    <cellStyle name="SAPBEXHLevel3 7 12" xfId="3518"/>
    <cellStyle name="SAPBEXHLevel3 7 13" xfId="3519"/>
    <cellStyle name="SAPBEXHLevel3 7 14" xfId="3520"/>
    <cellStyle name="SAPBEXHLevel3 7 15" xfId="3521"/>
    <cellStyle name="SAPBEXHLevel3 7 16" xfId="3522"/>
    <cellStyle name="SAPBEXHLevel3 7 17" xfId="3523"/>
    <cellStyle name="SAPBEXHLevel3 7 2" xfId="3524"/>
    <cellStyle name="SAPBEXHLevel3 7 3" xfId="3525"/>
    <cellStyle name="SAPBEXHLevel3 7 4" xfId="3526"/>
    <cellStyle name="SAPBEXHLevel3 7 5" xfId="3527"/>
    <cellStyle name="SAPBEXHLevel3 7 6" xfId="3528"/>
    <cellStyle name="SAPBEXHLevel3 7 7" xfId="3529"/>
    <cellStyle name="SAPBEXHLevel3 7 8" xfId="3530"/>
    <cellStyle name="SAPBEXHLevel3 7 9" xfId="3531"/>
    <cellStyle name="SAPBEXHLevel3 8" xfId="3532"/>
    <cellStyle name="SAPBEXHLevel3 8 10" xfId="3533"/>
    <cellStyle name="SAPBEXHLevel3 8 11" xfId="3534"/>
    <cellStyle name="SAPBEXHLevel3 8 12" xfId="3535"/>
    <cellStyle name="SAPBEXHLevel3 8 13" xfId="3536"/>
    <cellStyle name="SAPBEXHLevel3 8 14" xfId="3537"/>
    <cellStyle name="SAPBEXHLevel3 8 15" xfId="3538"/>
    <cellStyle name="SAPBEXHLevel3 8 16" xfId="3539"/>
    <cellStyle name="SAPBEXHLevel3 8 17" xfId="3540"/>
    <cellStyle name="SAPBEXHLevel3 8 2" xfId="3541"/>
    <cellStyle name="SAPBEXHLevel3 8 3" xfId="3542"/>
    <cellStyle name="SAPBEXHLevel3 8 4" xfId="3543"/>
    <cellStyle name="SAPBEXHLevel3 8 5" xfId="3544"/>
    <cellStyle name="SAPBEXHLevel3 8 6" xfId="3545"/>
    <cellStyle name="SAPBEXHLevel3 8 7" xfId="3546"/>
    <cellStyle name="SAPBEXHLevel3 8 8" xfId="3547"/>
    <cellStyle name="SAPBEXHLevel3 8 9" xfId="3548"/>
    <cellStyle name="SAPBEXHLevel3 9" xfId="3549"/>
    <cellStyle name="SAPBEXHLevel3 9 10" xfId="3550"/>
    <cellStyle name="SAPBEXHLevel3 9 11" xfId="3551"/>
    <cellStyle name="SAPBEXHLevel3 9 12" xfId="3552"/>
    <cellStyle name="SAPBEXHLevel3 9 13" xfId="3553"/>
    <cellStyle name="SAPBEXHLevel3 9 14" xfId="3554"/>
    <cellStyle name="SAPBEXHLevel3 9 15" xfId="3555"/>
    <cellStyle name="SAPBEXHLevel3 9 16" xfId="3556"/>
    <cellStyle name="SAPBEXHLevel3 9 17" xfId="3557"/>
    <cellStyle name="SAPBEXHLevel3 9 2" xfId="3558"/>
    <cellStyle name="SAPBEXHLevel3 9 3" xfId="3559"/>
    <cellStyle name="SAPBEXHLevel3 9 4" xfId="3560"/>
    <cellStyle name="SAPBEXHLevel3 9 5" xfId="3561"/>
    <cellStyle name="SAPBEXHLevel3 9 6" xfId="3562"/>
    <cellStyle name="SAPBEXHLevel3 9 7" xfId="3563"/>
    <cellStyle name="SAPBEXHLevel3 9 8" xfId="3564"/>
    <cellStyle name="SAPBEXHLevel3 9 9" xfId="3565"/>
    <cellStyle name="SAPBEXHLevel3X" xfId="3566"/>
    <cellStyle name="SAPBEXHLevel3X 10" xfId="3567"/>
    <cellStyle name="SAPBEXHLevel3X 11" xfId="3568"/>
    <cellStyle name="SAPBEXHLevel3X 12" xfId="3569"/>
    <cellStyle name="SAPBEXHLevel3X 13" xfId="3570"/>
    <cellStyle name="SAPBEXHLevel3X 14" xfId="3571"/>
    <cellStyle name="SAPBEXHLevel3X 15" xfId="3572"/>
    <cellStyle name="SAPBEXHLevel3X 16" xfId="3573"/>
    <cellStyle name="SAPBEXHLevel3X 17" xfId="3574"/>
    <cellStyle name="SAPBEXHLevel3X 18" xfId="3575"/>
    <cellStyle name="SAPBEXHLevel3X 19" xfId="3576"/>
    <cellStyle name="SAPBEXHLevel3X 2" xfId="3577"/>
    <cellStyle name="SAPBEXHLevel3X 2 10" xfId="3578"/>
    <cellStyle name="SAPBEXHLevel3X 2 11" xfId="3579"/>
    <cellStyle name="SAPBEXHLevel3X 2 12" xfId="3580"/>
    <cellStyle name="SAPBEXHLevel3X 2 13" xfId="3581"/>
    <cellStyle name="SAPBEXHLevel3X 2 14" xfId="3582"/>
    <cellStyle name="SAPBEXHLevel3X 2 15" xfId="3583"/>
    <cellStyle name="SAPBEXHLevel3X 2 16" xfId="3584"/>
    <cellStyle name="SAPBEXHLevel3X 2 17" xfId="3585"/>
    <cellStyle name="SAPBEXHLevel3X 2 2" xfId="3586"/>
    <cellStyle name="SAPBEXHLevel3X 2 3" xfId="3587"/>
    <cellStyle name="SAPBEXHLevel3X 2 4" xfId="3588"/>
    <cellStyle name="SAPBEXHLevel3X 2 5" xfId="3589"/>
    <cellStyle name="SAPBEXHLevel3X 2 6" xfId="3590"/>
    <cellStyle name="SAPBEXHLevel3X 2 7" xfId="3591"/>
    <cellStyle name="SAPBEXHLevel3X 2 8" xfId="3592"/>
    <cellStyle name="SAPBEXHLevel3X 2 9" xfId="3593"/>
    <cellStyle name="SAPBEXHLevel3X 20" xfId="3594"/>
    <cellStyle name="SAPBEXHLevel3X 3" xfId="3595"/>
    <cellStyle name="SAPBEXHLevel3X 3 10" xfId="3596"/>
    <cellStyle name="SAPBEXHLevel3X 3 11" xfId="3597"/>
    <cellStyle name="SAPBEXHLevel3X 3 12" xfId="3598"/>
    <cellStyle name="SAPBEXHLevel3X 3 13" xfId="3599"/>
    <cellStyle name="SAPBEXHLevel3X 3 14" xfId="3600"/>
    <cellStyle name="SAPBEXHLevel3X 3 15" xfId="3601"/>
    <cellStyle name="SAPBEXHLevel3X 3 16" xfId="3602"/>
    <cellStyle name="SAPBEXHLevel3X 3 17" xfId="3603"/>
    <cellStyle name="SAPBEXHLevel3X 3 2" xfId="3604"/>
    <cellStyle name="SAPBEXHLevel3X 3 3" xfId="3605"/>
    <cellStyle name="SAPBEXHLevel3X 3 4" xfId="3606"/>
    <cellStyle name="SAPBEXHLevel3X 3 5" xfId="3607"/>
    <cellStyle name="SAPBEXHLevel3X 3 6" xfId="3608"/>
    <cellStyle name="SAPBEXHLevel3X 3 7" xfId="3609"/>
    <cellStyle name="SAPBEXHLevel3X 3 8" xfId="3610"/>
    <cellStyle name="SAPBEXHLevel3X 3 9" xfId="3611"/>
    <cellStyle name="SAPBEXHLevel3X 4" xfId="3612"/>
    <cellStyle name="SAPBEXHLevel3X 4 10" xfId="3613"/>
    <cellStyle name="SAPBEXHLevel3X 4 11" xfId="3614"/>
    <cellStyle name="SAPBEXHLevel3X 4 12" xfId="3615"/>
    <cellStyle name="SAPBEXHLevel3X 4 13" xfId="3616"/>
    <cellStyle name="SAPBEXHLevel3X 4 14" xfId="3617"/>
    <cellStyle name="SAPBEXHLevel3X 4 15" xfId="3618"/>
    <cellStyle name="SAPBEXHLevel3X 4 16" xfId="3619"/>
    <cellStyle name="SAPBEXHLevel3X 4 17" xfId="3620"/>
    <cellStyle name="SAPBEXHLevel3X 4 2" xfId="3621"/>
    <cellStyle name="SAPBEXHLevel3X 4 3" xfId="3622"/>
    <cellStyle name="SAPBEXHLevel3X 4 4" xfId="3623"/>
    <cellStyle name="SAPBEXHLevel3X 4 5" xfId="3624"/>
    <cellStyle name="SAPBEXHLevel3X 4 6" xfId="3625"/>
    <cellStyle name="SAPBEXHLevel3X 4 7" xfId="3626"/>
    <cellStyle name="SAPBEXHLevel3X 4 8" xfId="3627"/>
    <cellStyle name="SAPBEXHLevel3X 4 9" xfId="3628"/>
    <cellStyle name="SAPBEXHLevel3X 5" xfId="3629"/>
    <cellStyle name="SAPBEXHLevel3X 5 10" xfId="3630"/>
    <cellStyle name="SAPBEXHLevel3X 5 11" xfId="3631"/>
    <cellStyle name="SAPBEXHLevel3X 5 12" xfId="3632"/>
    <cellStyle name="SAPBEXHLevel3X 5 13" xfId="3633"/>
    <cellStyle name="SAPBEXHLevel3X 5 14" xfId="3634"/>
    <cellStyle name="SAPBEXHLevel3X 5 15" xfId="3635"/>
    <cellStyle name="SAPBEXHLevel3X 5 16" xfId="3636"/>
    <cellStyle name="SAPBEXHLevel3X 5 17" xfId="3637"/>
    <cellStyle name="SAPBEXHLevel3X 5 2" xfId="3638"/>
    <cellStyle name="SAPBEXHLevel3X 5 3" xfId="3639"/>
    <cellStyle name="SAPBEXHLevel3X 5 4" xfId="3640"/>
    <cellStyle name="SAPBEXHLevel3X 5 5" xfId="3641"/>
    <cellStyle name="SAPBEXHLevel3X 5 6" xfId="3642"/>
    <cellStyle name="SAPBEXHLevel3X 5 7" xfId="3643"/>
    <cellStyle name="SAPBEXHLevel3X 5 8" xfId="3644"/>
    <cellStyle name="SAPBEXHLevel3X 5 9" xfId="3645"/>
    <cellStyle name="SAPBEXHLevel3X 6" xfId="3646"/>
    <cellStyle name="SAPBEXHLevel3X 6 10" xfId="3647"/>
    <cellStyle name="SAPBEXHLevel3X 6 11" xfId="3648"/>
    <cellStyle name="SAPBEXHLevel3X 6 12" xfId="3649"/>
    <cellStyle name="SAPBEXHLevel3X 6 13" xfId="3650"/>
    <cellStyle name="SAPBEXHLevel3X 6 14" xfId="3651"/>
    <cellStyle name="SAPBEXHLevel3X 6 15" xfId="3652"/>
    <cellStyle name="SAPBEXHLevel3X 6 16" xfId="3653"/>
    <cellStyle name="SAPBEXHLevel3X 6 17" xfId="3654"/>
    <cellStyle name="SAPBEXHLevel3X 6 2" xfId="3655"/>
    <cellStyle name="SAPBEXHLevel3X 6 3" xfId="3656"/>
    <cellStyle name="SAPBEXHLevel3X 6 4" xfId="3657"/>
    <cellStyle name="SAPBEXHLevel3X 6 5" xfId="3658"/>
    <cellStyle name="SAPBEXHLevel3X 6 6" xfId="3659"/>
    <cellStyle name="SAPBEXHLevel3X 6 7" xfId="3660"/>
    <cellStyle name="SAPBEXHLevel3X 6 8" xfId="3661"/>
    <cellStyle name="SAPBEXHLevel3X 6 9" xfId="3662"/>
    <cellStyle name="SAPBEXHLevel3X 7" xfId="3663"/>
    <cellStyle name="SAPBEXHLevel3X 7 10" xfId="3664"/>
    <cellStyle name="SAPBEXHLevel3X 7 11" xfId="3665"/>
    <cellStyle name="SAPBEXHLevel3X 7 12" xfId="3666"/>
    <cellStyle name="SAPBEXHLevel3X 7 13" xfId="3667"/>
    <cellStyle name="SAPBEXHLevel3X 7 14" xfId="3668"/>
    <cellStyle name="SAPBEXHLevel3X 7 15" xfId="3669"/>
    <cellStyle name="SAPBEXHLevel3X 7 16" xfId="3670"/>
    <cellStyle name="SAPBEXHLevel3X 7 17" xfId="3671"/>
    <cellStyle name="SAPBEXHLevel3X 7 2" xfId="3672"/>
    <cellStyle name="SAPBEXHLevel3X 7 3" xfId="3673"/>
    <cellStyle name="SAPBEXHLevel3X 7 4" xfId="3674"/>
    <cellStyle name="SAPBEXHLevel3X 7 5" xfId="3675"/>
    <cellStyle name="SAPBEXHLevel3X 7 6" xfId="3676"/>
    <cellStyle name="SAPBEXHLevel3X 7 7" xfId="3677"/>
    <cellStyle name="SAPBEXHLevel3X 7 8" xfId="3678"/>
    <cellStyle name="SAPBEXHLevel3X 7 9" xfId="3679"/>
    <cellStyle name="SAPBEXHLevel3X 8" xfId="3680"/>
    <cellStyle name="SAPBEXHLevel3X 8 10" xfId="3681"/>
    <cellStyle name="SAPBEXHLevel3X 8 11" xfId="3682"/>
    <cellStyle name="SAPBEXHLevel3X 8 12" xfId="3683"/>
    <cellStyle name="SAPBEXHLevel3X 8 13" xfId="3684"/>
    <cellStyle name="SAPBEXHLevel3X 8 14" xfId="3685"/>
    <cellStyle name="SAPBEXHLevel3X 8 15" xfId="3686"/>
    <cellStyle name="SAPBEXHLevel3X 8 16" xfId="3687"/>
    <cellStyle name="SAPBEXHLevel3X 8 17" xfId="3688"/>
    <cellStyle name="SAPBEXHLevel3X 8 2" xfId="3689"/>
    <cellStyle name="SAPBEXHLevel3X 8 3" xfId="3690"/>
    <cellStyle name="SAPBEXHLevel3X 8 4" xfId="3691"/>
    <cellStyle name="SAPBEXHLevel3X 8 5" xfId="3692"/>
    <cellStyle name="SAPBEXHLevel3X 8 6" xfId="3693"/>
    <cellStyle name="SAPBEXHLevel3X 8 7" xfId="3694"/>
    <cellStyle name="SAPBEXHLevel3X 8 8" xfId="3695"/>
    <cellStyle name="SAPBEXHLevel3X 8 9" xfId="3696"/>
    <cellStyle name="SAPBEXHLevel3X 9" xfId="3697"/>
    <cellStyle name="SAPBEXHLevel3X 9 10" xfId="3698"/>
    <cellStyle name="SAPBEXHLevel3X 9 11" xfId="3699"/>
    <cellStyle name="SAPBEXHLevel3X 9 12" xfId="3700"/>
    <cellStyle name="SAPBEXHLevel3X 9 13" xfId="3701"/>
    <cellStyle name="SAPBEXHLevel3X 9 14" xfId="3702"/>
    <cellStyle name="SAPBEXHLevel3X 9 15" xfId="3703"/>
    <cellStyle name="SAPBEXHLevel3X 9 16" xfId="3704"/>
    <cellStyle name="SAPBEXHLevel3X 9 17" xfId="3705"/>
    <cellStyle name="SAPBEXHLevel3X 9 2" xfId="3706"/>
    <cellStyle name="SAPBEXHLevel3X 9 3" xfId="3707"/>
    <cellStyle name="SAPBEXHLevel3X 9 4" xfId="3708"/>
    <cellStyle name="SAPBEXHLevel3X 9 5" xfId="3709"/>
    <cellStyle name="SAPBEXHLevel3X 9 6" xfId="3710"/>
    <cellStyle name="SAPBEXHLevel3X 9 7" xfId="3711"/>
    <cellStyle name="SAPBEXHLevel3X 9 8" xfId="3712"/>
    <cellStyle name="SAPBEXHLevel3X 9 9" xfId="3713"/>
    <cellStyle name="SAPBEXinputData" xfId="3714"/>
    <cellStyle name="SAPBEXresData" xfId="3715"/>
    <cellStyle name="SAPBEXresData 10" xfId="3716"/>
    <cellStyle name="SAPBEXresData 11" xfId="3717"/>
    <cellStyle name="SAPBEXresData 12" xfId="3718"/>
    <cellStyle name="SAPBEXresData 13" xfId="3719"/>
    <cellStyle name="SAPBEXresData 14" xfId="3720"/>
    <cellStyle name="SAPBEXresData 15" xfId="3721"/>
    <cellStyle name="SAPBEXresData 16" xfId="3722"/>
    <cellStyle name="SAPBEXresData 17" xfId="3723"/>
    <cellStyle name="SAPBEXresData 18" xfId="3724"/>
    <cellStyle name="SAPBEXresData 19" xfId="3725"/>
    <cellStyle name="SAPBEXresData 2" xfId="3726"/>
    <cellStyle name="SAPBEXresData 2 10" xfId="3727"/>
    <cellStyle name="SAPBEXresData 2 11" xfId="3728"/>
    <cellStyle name="SAPBEXresData 2 12" xfId="3729"/>
    <cellStyle name="SAPBEXresData 2 13" xfId="3730"/>
    <cellStyle name="SAPBEXresData 2 14" xfId="3731"/>
    <cellStyle name="SAPBEXresData 2 15" xfId="3732"/>
    <cellStyle name="SAPBEXresData 2 16" xfId="3733"/>
    <cellStyle name="SAPBEXresData 2 17" xfId="3734"/>
    <cellStyle name="SAPBEXresData 2 2" xfId="3735"/>
    <cellStyle name="SAPBEXresData 2 3" xfId="3736"/>
    <cellStyle name="SAPBEXresData 2 4" xfId="3737"/>
    <cellStyle name="SAPBEXresData 2 5" xfId="3738"/>
    <cellStyle name="SAPBEXresData 2 6" xfId="3739"/>
    <cellStyle name="SAPBEXresData 2 7" xfId="3740"/>
    <cellStyle name="SAPBEXresData 2 8" xfId="3741"/>
    <cellStyle name="SAPBEXresData 2 9" xfId="3742"/>
    <cellStyle name="SAPBEXresData 20" xfId="3743"/>
    <cellStyle name="SAPBEXresData 3" xfId="3744"/>
    <cellStyle name="SAPBEXresData 3 10" xfId="3745"/>
    <cellStyle name="SAPBEXresData 3 11" xfId="3746"/>
    <cellStyle name="SAPBEXresData 3 12" xfId="3747"/>
    <cellStyle name="SAPBEXresData 3 13" xfId="3748"/>
    <cellStyle name="SAPBEXresData 3 14" xfId="3749"/>
    <cellStyle name="SAPBEXresData 3 15" xfId="3750"/>
    <cellStyle name="SAPBEXresData 3 16" xfId="3751"/>
    <cellStyle name="SAPBEXresData 3 17" xfId="3752"/>
    <cellStyle name="SAPBEXresData 3 2" xfId="3753"/>
    <cellStyle name="SAPBEXresData 3 3" xfId="3754"/>
    <cellStyle name="SAPBEXresData 3 4" xfId="3755"/>
    <cellStyle name="SAPBEXresData 3 5" xfId="3756"/>
    <cellStyle name="SAPBEXresData 3 6" xfId="3757"/>
    <cellStyle name="SAPBEXresData 3 7" xfId="3758"/>
    <cellStyle name="SAPBEXresData 3 8" xfId="3759"/>
    <cellStyle name="SAPBEXresData 3 9" xfId="3760"/>
    <cellStyle name="SAPBEXresData 4" xfId="3761"/>
    <cellStyle name="SAPBEXresData 4 10" xfId="3762"/>
    <cellStyle name="SAPBEXresData 4 11" xfId="3763"/>
    <cellStyle name="SAPBEXresData 4 12" xfId="3764"/>
    <cellStyle name="SAPBEXresData 4 13" xfId="3765"/>
    <cellStyle name="SAPBEXresData 4 14" xfId="3766"/>
    <cellStyle name="SAPBEXresData 4 15" xfId="3767"/>
    <cellStyle name="SAPBEXresData 4 16" xfId="3768"/>
    <cellStyle name="SAPBEXresData 4 17" xfId="3769"/>
    <cellStyle name="SAPBEXresData 4 2" xfId="3770"/>
    <cellStyle name="SAPBEXresData 4 3" xfId="3771"/>
    <cellStyle name="SAPBEXresData 4 4" xfId="3772"/>
    <cellStyle name="SAPBEXresData 4 5" xfId="3773"/>
    <cellStyle name="SAPBEXresData 4 6" xfId="3774"/>
    <cellStyle name="SAPBEXresData 4 7" xfId="3775"/>
    <cellStyle name="SAPBEXresData 4 8" xfId="3776"/>
    <cellStyle name="SAPBEXresData 4 9" xfId="3777"/>
    <cellStyle name="SAPBEXresData 5" xfId="3778"/>
    <cellStyle name="SAPBEXresData 5 10" xfId="3779"/>
    <cellStyle name="SAPBEXresData 5 11" xfId="3780"/>
    <cellStyle name="SAPBEXresData 5 12" xfId="3781"/>
    <cellStyle name="SAPBEXresData 5 13" xfId="3782"/>
    <cellStyle name="SAPBEXresData 5 14" xfId="3783"/>
    <cellStyle name="SAPBEXresData 5 15" xfId="3784"/>
    <cellStyle name="SAPBEXresData 5 16" xfId="3785"/>
    <cellStyle name="SAPBEXresData 5 17" xfId="3786"/>
    <cellStyle name="SAPBEXresData 5 2" xfId="3787"/>
    <cellStyle name="SAPBEXresData 5 3" xfId="3788"/>
    <cellStyle name="SAPBEXresData 5 4" xfId="3789"/>
    <cellStyle name="SAPBEXresData 5 5" xfId="3790"/>
    <cellStyle name="SAPBEXresData 5 6" xfId="3791"/>
    <cellStyle name="SAPBEXresData 5 7" xfId="3792"/>
    <cellStyle name="SAPBEXresData 5 8" xfId="3793"/>
    <cellStyle name="SAPBEXresData 5 9" xfId="3794"/>
    <cellStyle name="SAPBEXresData 6" xfId="3795"/>
    <cellStyle name="SAPBEXresData 6 10" xfId="3796"/>
    <cellStyle name="SAPBEXresData 6 11" xfId="3797"/>
    <cellStyle name="SAPBEXresData 6 12" xfId="3798"/>
    <cellStyle name="SAPBEXresData 6 13" xfId="3799"/>
    <cellStyle name="SAPBEXresData 6 14" xfId="3800"/>
    <cellStyle name="SAPBEXresData 6 15" xfId="3801"/>
    <cellStyle name="SAPBEXresData 6 16" xfId="3802"/>
    <cellStyle name="SAPBEXresData 6 17" xfId="3803"/>
    <cellStyle name="SAPBEXresData 6 2" xfId="3804"/>
    <cellStyle name="SAPBEXresData 6 3" xfId="3805"/>
    <cellStyle name="SAPBEXresData 6 4" xfId="3806"/>
    <cellStyle name="SAPBEXresData 6 5" xfId="3807"/>
    <cellStyle name="SAPBEXresData 6 6" xfId="3808"/>
    <cellStyle name="SAPBEXresData 6 7" xfId="3809"/>
    <cellStyle name="SAPBEXresData 6 8" xfId="3810"/>
    <cellStyle name="SAPBEXresData 6 9" xfId="3811"/>
    <cellStyle name="SAPBEXresData 7" xfId="3812"/>
    <cellStyle name="SAPBEXresData 7 10" xfId="3813"/>
    <cellStyle name="SAPBEXresData 7 11" xfId="3814"/>
    <cellStyle name="SAPBEXresData 7 12" xfId="3815"/>
    <cellStyle name="SAPBEXresData 7 13" xfId="3816"/>
    <cellStyle name="SAPBEXresData 7 14" xfId="3817"/>
    <cellStyle name="SAPBEXresData 7 15" xfId="3818"/>
    <cellStyle name="SAPBEXresData 7 16" xfId="3819"/>
    <cellStyle name="SAPBEXresData 7 17" xfId="3820"/>
    <cellStyle name="SAPBEXresData 7 2" xfId="3821"/>
    <cellStyle name="SAPBEXresData 7 3" xfId="3822"/>
    <cellStyle name="SAPBEXresData 7 4" xfId="3823"/>
    <cellStyle name="SAPBEXresData 7 5" xfId="3824"/>
    <cellStyle name="SAPBEXresData 7 6" xfId="3825"/>
    <cellStyle name="SAPBEXresData 7 7" xfId="3826"/>
    <cellStyle name="SAPBEXresData 7 8" xfId="3827"/>
    <cellStyle name="SAPBEXresData 7 9" xfId="3828"/>
    <cellStyle name="SAPBEXresData 8" xfId="3829"/>
    <cellStyle name="SAPBEXresData 8 10" xfId="3830"/>
    <cellStyle name="SAPBEXresData 8 11" xfId="3831"/>
    <cellStyle name="SAPBEXresData 8 12" xfId="3832"/>
    <cellStyle name="SAPBEXresData 8 13" xfId="3833"/>
    <cellStyle name="SAPBEXresData 8 14" xfId="3834"/>
    <cellStyle name="SAPBEXresData 8 15" xfId="3835"/>
    <cellStyle name="SAPBEXresData 8 16" xfId="3836"/>
    <cellStyle name="SAPBEXresData 8 17" xfId="3837"/>
    <cellStyle name="SAPBEXresData 8 2" xfId="3838"/>
    <cellStyle name="SAPBEXresData 8 3" xfId="3839"/>
    <cellStyle name="SAPBEXresData 8 4" xfId="3840"/>
    <cellStyle name="SAPBEXresData 8 5" xfId="3841"/>
    <cellStyle name="SAPBEXresData 8 6" xfId="3842"/>
    <cellStyle name="SAPBEXresData 8 7" xfId="3843"/>
    <cellStyle name="SAPBEXresData 8 8" xfId="3844"/>
    <cellStyle name="SAPBEXresData 8 9" xfId="3845"/>
    <cellStyle name="SAPBEXresData 9" xfId="3846"/>
    <cellStyle name="SAPBEXresData 9 10" xfId="3847"/>
    <cellStyle name="SAPBEXresData 9 11" xfId="3848"/>
    <cellStyle name="SAPBEXresData 9 12" xfId="3849"/>
    <cellStyle name="SAPBEXresData 9 13" xfId="3850"/>
    <cellStyle name="SAPBEXresData 9 14" xfId="3851"/>
    <cellStyle name="SAPBEXresData 9 15" xfId="3852"/>
    <cellStyle name="SAPBEXresData 9 16" xfId="3853"/>
    <cellStyle name="SAPBEXresData 9 17" xfId="3854"/>
    <cellStyle name="SAPBEXresData 9 2" xfId="3855"/>
    <cellStyle name="SAPBEXresData 9 3" xfId="3856"/>
    <cellStyle name="SAPBEXresData 9 4" xfId="3857"/>
    <cellStyle name="SAPBEXresData 9 5" xfId="3858"/>
    <cellStyle name="SAPBEXresData 9 6" xfId="3859"/>
    <cellStyle name="SAPBEXresData 9 7" xfId="3860"/>
    <cellStyle name="SAPBEXresData 9 8" xfId="3861"/>
    <cellStyle name="SAPBEXresData 9 9" xfId="3862"/>
    <cellStyle name="SAPBEXresDataEmph" xfId="3863"/>
    <cellStyle name="SAPBEXresDataEmph 10" xfId="3864"/>
    <cellStyle name="SAPBEXresDataEmph 11" xfId="3865"/>
    <cellStyle name="SAPBEXresDataEmph 12" xfId="3866"/>
    <cellStyle name="SAPBEXresDataEmph 13" xfId="3867"/>
    <cellStyle name="SAPBEXresDataEmph 14" xfId="3868"/>
    <cellStyle name="SAPBEXresDataEmph 15" xfId="3869"/>
    <cellStyle name="SAPBEXresDataEmph 16" xfId="3870"/>
    <cellStyle name="SAPBEXresDataEmph 17" xfId="3871"/>
    <cellStyle name="SAPBEXresDataEmph 18" xfId="3872"/>
    <cellStyle name="SAPBEXresDataEmph 19" xfId="3873"/>
    <cellStyle name="SAPBEXresDataEmph 2" xfId="3874"/>
    <cellStyle name="SAPBEXresDataEmph 2 10" xfId="3875"/>
    <cellStyle name="SAPBEXresDataEmph 2 11" xfId="3876"/>
    <cellStyle name="SAPBEXresDataEmph 2 12" xfId="3877"/>
    <cellStyle name="SAPBEXresDataEmph 2 13" xfId="3878"/>
    <cellStyle name="SAPBEXresDataEmph 2 14" xfId="3879"/>
    <cellStyle name="SAPBEXresDataEmph 2 15" xfId="3880"/>
    <cellStyle name="SAPBEXresDataEmph 2 16" xfId="3881"/>
    <cellStyle name="SAPBEXresDataEmph 2 17" xfId="3882"/>
    <cellStyle name="SAPBEXresDataEmph 2 2" xfId="3883"/>
    <cellStyle name="SAPBEXresDataEmph 2 3" xfId="3884"/>
    <cellStyle name="SAPBEXresDataEmph 2 4" xfId="3885"/>
    <cellStyle name="SAPBEXresDataEmph 2 5" xfId="3886"/>
    <cellStyle name="SAPBEXresDataEmph 2 6" xfId="3887"/>
    <cellStyle name="SAPBEXresDataEmph 2 7" xfId="3888"/>
    <cellStyle name="SAPBEXresDataEmph 2 8" xfId="3889"/>
    <cellStyle name="SAPBEXresDataEmph 2 9" xfId="3890"/>
    <cellStyle name="SAPBEXresDataEmph 20" xfId="3891"/>
    <cellStyle name="SAPBEXresDataEmph 3" xfId="3892"/>
    <cellStyle name="SAPBEXresDataEmph 3 10" xfId="3893"/>
    <cellStyle name="SAPBEXresDataEmph 3 11" xfId="3894"/>
    <cellStyle name="SAPBEXresDataEmph 3 12" xfId="3895"/>
    <cellStyle name="SAPBEXresDataEmph 3 13" xfId="3896"/>
    <cellStyle name="SAPBEXresDataEmph 3 14" xfId="3897"/>
    <cellStyle name="SAPBEXresDataEmph 3 15" xfId="3898"/>
    <cellStyle name="SAPBEXresDataEmph 3 16" xfId="3899"/>
    <cellStyle name="SAPBEXresDataEmph 3 17" xfId="3900"/>
    <cellStyle name="SAPBEXresDataEmph 3 2" xfId="3901"/>
    <cellStyle name="SAPBEXresDataEmph 3 3" xfId="3902"/>
    <cellStyle name="SAPBEXresDataEmph 3 4" xfId="3903"/>
    <cellStyle name="SAPBEXresDataEmph 3 5" xfId="3904"/>
    <cellStyle name="SAPBEXresDataEmph 3 6" xfId="3905"/>
    <cellStyle name="SAPBEXresDataEmph 3 7" xfId="3906"/>
    <cellStyle name="SAPBEXresDataEmph 3 8" xfId="3907"/>
    <cellStyle name="SAPBEXresDataEmph 3 9" xfId="3908"/>
    <cellStyle name="SAPBEXresDataEmph 4" xfId="3909"/>
    <cellStyle name="SAPBEXresDataEmph 4 10" xfId="3910"/>
    <cellStyle name="SAPBEXresDataEmph 4 11" xfId="3911"/>
    <cellStyle name="SAPBEXresDataEmph 4 12" xfId="3912"/>
    <cellStyle name="SAPBEXresDataEmph 4 13" xfId="3913"/>
    <cellStyle name="SAPBEXresDataEmph 4 14" xfId="3914"/>
    <cellStyle name="SAPBEXresDataEmph 4 15" xfId="3915"/>
    <cellStyle name="SAPBEXresDataEmph 4 16" xfId="3916"/>
    <cellStyle name="SAPBEXresDataEmph 4 17" xfId="3917"/>
    <cellStyle name="SAPBEXresDataEmph 4 2" xfId="3918"/>
    <cellStyle name="SAPBEXresDataEmph 4 3" xfId="3919"/>
    <cellStyle name="SAPBEXresDataEmph 4 4" xfId="3920"/>
    <cellStyle name="SAPBEXresDataEmph 4 5" xfId="3921"/>
    <cellStyle name="SAPBEXresDataEmph 4 6" xfId="3922"/>
    <cellStyle name="SAPBEXresDataEmph 4 7" xfId="3923"/>
    <cellStyle name="SAPBEXresDataEmph 4 8" xfId="3924"/>
    <cellStyle name="SAPBEXresDataEmph 4 9" xfId="3925"/>
    <cellStyle name="SAPBEXresDataEmph 5" xfId="3926"/>
    <cellStyle name="SAPBEXresDataEmph 5 10" xfId="3927"/>
    <cellStyle name="SAPBEXresDataEmph 5 11" xfId="3928"/>
    <cellStyle name="SAPBEXresDataEmph 5 12" xfId="3929"/>
    <cellStyle name="SAPBEXresDataEmph 5 13" xfId="3930"/>
    <cellStyle name="SAPBEXresDataEmph 5 14" xfId="3931"/>
    <cellStyle name="SAPBEXresDataEmph 5 15" xfId="3932"/>
    <cellStyle name="SAPBEXresDataEmph 5 16" xfId="3933"/>
    <cellStyle name="SAPBEXresDataEmph 5 17" xfId="3934"/>
    <cellStyle name="SAPBEXresDataEmph 5 2" xfId="3935"/>
    <cellStyle name="SAPBEXresDataEmph 5 3" xfId="3936"/>
    <cellStyle name="SAPBEXresDataEmph 5 4" xfId="3937"/>
    <cellStyle name="SAPBEXresDataEmph 5 5" xfId="3938"/>
    <cellStyle name="SAPBEXresDataEmph 5 6" xfId="3939"/>
    <cellStyle name="SAPBEXresDataEmph 5 7" xfId="3940"/>
    <cellStyle name="SAPBEXresDataEmph 5 8" xfId="3941"/>
    <cellStyle name="SAPBEXresDataEmph 5 9" xfId="3942"/>
    <cellStyle name="SAPBEXresDataEmph 6" xfId="3943"/>
    <cellStyle name="SAPBEXresDataEmph 6 10" xfId="3944"/>
    <cellStyle name="SAPBEXresDataEmph 6 11" xfId="3945"/>
    <cellStyle name="SAPBEXresDataEmph 6 12" xfId="3946"/>
    <cellStyle name="SAPBEXresDataEmph 6 13" xfId="3947"/>
    <cellStyle name="SAPBEXresDataEmph 6 14" xfId="3948"/>
    <cellStyle name="SAPBEXresDataEmph 6 15" xfId="3949"/>
    <cellStyle name="SAPBEXresDataEmph 6 16" xfId="3950"/>
    <cellStyle name="SAPBEXresDataEmph 6 17" xfId="3951"/>
    <cellStyle name="SAPBEXresDataEmph 6 2" xfId="3952"/>
    <cellStyle name="SAPBEXresDataEmph 6 3" xfId="3953"/>
    <cellStyle name="SAPBEXresDataEmph 6 4" xfId="3954"/>
    <cellStyle name="SAPBEXresDataEmph 6 5" xfId="3955"/>
    <cellStyle name="SAPBEXresDataEmph 6 6" xfId="3956"/>
    <cellStyle name="SAPBEXresDataEmph 6 7" xfId="3957"/>
    <cellStyle name="SAPBEXresDataEmph 6 8" xfId="3958"/>
    <cellStyle name="SAPBEXresDataEmph 6 9" xfId="3959"/>
    <cellStyle name="SAPBEXresDataEmph 7" xfId="3960"/>
    <cellStyle name="SAPBEXresDataEmph 7 10" xfId="3961"/>
    <cellStyle name="SAPBEXresDataEmph 7 11" xfId="3962"/>
    <cellStyle name="SAPBEXresDataEmph 7 12" xfId="3963"/>
    <cellStyle name="SAPBEXresDataEmph 7 13" xfId="3964"/>
    <cellStyle name="SAPBEXresDataEmph 7 14" xfId="3965"/>
    <cellStyle name="SAPBEXresDataEmph 7 15" xfId="3966"/>
    <cellStyle name="SAPBEXresDataEmph 7 16" xfId="3967"/>
    <cellStyle name="SAPBEXresDataEmph 7 17" xfId="3968"/>
    <cellStyle name="SAPBEXresDataEmph 7 2" xfId="3969"/>
    <cellStyle name="SAPBEXresDataEmph 7 3" xfId="3970"/>
    <cellStyle name="SAPBEXresDataEmph 7 4" xfId="3971"/>
    <cellStyle name="SAPBEXresDataEmph 7 5" xfId="3972"/>
    <cellStyle name="SAPBEXresDataEmph 7 6" xfId="3973"/>
    <cellStyle name="SAPBEXresDataEmph 7 7" xfId="3974"/>
    <cellStyle name="SAPBEXresDataEmph 7 8" xfId="3975"/>
    <cellStyle name="SAPBEXresDataEmph 7 9" xfId="3976"/>
    <cellStyle name="SAPBEXresDataEmph 8" xfId="3977"/>
    <cellStyle name="SAPBEXresDataEmph 8 10" xfId="3978"/>
    <cellStyle name="SAPBEXresDataEmph 8 11" xfId="3979"/>
    <cellStyle name="SAPBEXresDataEmph 8 12" xfId="3980"/>
    <cellStyle name="SAPBEXresDataEmph 8 13" xfId="3981"/>
    <cellStyle name="SAPBEXresDataEmph 8 14" xfId="3982"/>
    <cellStyle name="SAPBEXresDataEmph 8 15" xfId="3983"/>
    <cellStyle name="SAPBEXresDataEmph 8 16" xfId="3984"/>
    <cellStyle name="SAPBEXresDataEmph 8 17" xfId="3985"/>
    <cellStyle name="SAPBEXresDataEmph 8 2" xfId="3986"/>
    <cellStyle name="SAPBEXresDataEmph 8 3" xfId="3987"/>
    <cellStyle name="SAPBEXresDataEmph 8 4" xfId="3988"/>
    <cellStyle name="SAPBEXresDataEmph 8 5" xfId="3989"/>
    <cellStyle name="SAPBEXresDataEmph 8 6" xfId="3990"/>
    <cellStyle name="SAPBEXresDataEmph 8 7" xfId="3991"/>
    <cellStyle name="SAPBEXresDataEmph 8 8" xfId="3992"/>
    <cellStyle name="SAPBEXresDataEmph 8 9" xfId="3993"/>
    <cellStyle name="SAPBEXresDataEmph 9" xfId="3994"/>
    <cellStyle name="SAPBEXresDataEmph 9 10" xfId="3995"/>
    <cellStyle name="SAPBEXresDataEmph 9 11" xfId="3996"/>
    <cellStyle name="SAPBEXresDataEmph 9 12" xfId="3997"/>
    <cellStyle name="SAPBEXresDataEmph 9 13" xfId="3998"/>
    <cellStyle name="SAPBEXresDataEmph 9 14" xfId="3999"/>
    <cellStyle name="SAPBEXresDataEmph 9 15" xfId="4000"/>
    <cellStyle name="SAPBEXresDataEmph 9 16" xfId="4001"/>
    <cellStyle name="SAPBEXresDataEmph 9 17" xfId="4002"/>
    <cellStyle name="SAPBEXresDataEmph 9 2" xfId="4003"/>
    <cellStyle name="SAPBEXresDataEmph 9 3" xfId="4004"/>
    <cellStyle name="SAPBEXresDataEmph 9 4" xfId="4005"/>
    <cellStyle name="SAPBEXresDataEmph 9 5" xfId="4006"/>
    <cellStyle name="SAPBEXresDataEmph 9 6" xfId="4007"/>
    <cellStyle name="SAPBEXresDataEmph 9 7" xfId="4008"/>
    <cellStyle name="SAPBEXresDataEmph 9 8" xfId="4009"/>
    <cellStyle name="SAPBEXresDataEmph 9 9" xfId="4010"/>
    <cellStyle name="SAPBEXresItem" xfId="4011"/>
    <cellStyle name="SAPBEXresItem 10" xfId="4012"/>
    <cellStyle name="SAPBEXresItem 11" xfId="4013"/>
    <cellStyle name="SAPBEXresItem 12" xfId="4014"/>
    <cellStyle name="SAPBEXresItem 13" xfId="4015"/>
    <cellStyle name="SAPBEXresItem 14" xfId="4016"/>
    <cellStyle name="SAPBEXresItem 15" xfId="4017"/>
    <cellStyle name="SAPBEXresItem 16" xfId="4018"/>
    <cellStyle name="SAPBEXresItem 17" xfId="4019"/>
    <cellStyle name="SAPBEXresItem 18" xfId="4020"/>
    <cellStyle name="SAPBEXresItem 19" xfId="4021"/>
    <cellStyle name="SAPBEXresItem 2" xfId="4022"/>
    <cellStyle name="SAPBEXresItem 2 10" xfId="4023"/>
    <cellStyle name="SAPBEXresItem 2 11" xfId="4024"/>
    <cellStyle name="SAPBEXresItem 2 12" xfId="4025"/>
    <cellStyle name="SAPBEXresItem 2 13" xfId="4026"/>
    <cellStyle name="SAPBEXresItem 2 14" xfId="4027"/>
    <cellStyle name="SAPBEXresItem 2 15" xfId="4028"/>
    <cellStyle name="SAPBEXresItem 2 16" xfId="4029"/>
    <cellStyle name="SAPBEXresItem 2 17" xfId="4030"/>
    <cellStyle name="SAPBEXresItem 2 2" xfId="4031"/>
    <cellStyle name="SAPBEXresItem 2 3" xfId="4032"/>
    <cellStyle name="SAPBEXresItem 2 4" xfId="4033"/>
    <cellStyle name="SAPBEXresItem 2 5" xfId="4034"/>
    <cellStyle name="SAPBEXresItem 2 6" xfId="4035"/>
    <cellStyle name="SAPBEXresItem 2 7" xfId="4036"/>
    <cellStyle name="SAPBEXresItem 2 8" xfId="4037"/>
    <cellStyle name="SAPBEXresItem 2 9" xfId="4038"/>
    <cellStyle name="SAPBEXresItem 20" xfId="4039"/>
    <cellStyle name="SAPBEXresItem 3" xfId="4040"/>
    <cellStyle name="SAPBEXresItem 3 10" xfId="4041"/>
    <cellStyle name="SAPBEXresItem 3 11" xfId="4042"/>
    <cellStyle name="SAPBEXresItem 3 12" xfId="4043"/>
    <cellStyle name="SAPBEXresItem 3 13" xfId="4044"/>
    <cellStyle name="SAPBEXresItem 3 14" xfId="4045"/>
    <cellStyle name="SAPBEXresItem 3 15" xfId="4046"/>
    <cellStyle name="SAPBEXresItem 3 16" xfId="4047"/>
    <cellStyle name="SAPBEXresItem 3 17" xfId="4048"/>
    <cellStyle name="SAPBEXresItem 3 2" xfId="4049"/>
    <cellStyle name="SAPBEXresItem 3 3" xfId="4050"/>
    <cellStyle name="SAPBEXresItem 3 4" xfId="4051"/>
    <cellStyle name="SAPBEXresItem 3 5" xfId="4052"/>
    <cellStyle name="SAPBEXresItem 3 6" xfId="4053"/>
    <cellStyle name="SAPBEXresItem 3 7" xfId="4054"/>
    <cellStyle name="SAPBEXresItem 3 8" xfId="4055"/>
    <cellStyle name="SAPBEXresItem 3 9" xfId="4056"/>
    <cellStyle name="SAPBEXresItem 4" xfId="4057"/>
    <cellStyle name="SAPBEXresItem 4 10" xfId="4058"/>
    <cellStyle name="SAPBEXresItem 4 11" xfId="4059"/>
    <cellStyle name="SAPBEXresItem 4 12" xfId="4060"/>
    <cellStyle name="SAPBEXresItem 4 13" xfId="4061"/>
    <cellStyle name="SAPBEXresItem 4 14" xfId="4062"/>
    <cellStyle name="SAPBEXresItem 4 15" xfId="4063"/>
    <cellStyle name="SAPBEXresItem 4 16" xfId="4064"/>
    <cellStyle name="SAPBEXresItem 4 17" xfId="4065"/>
    <cellStyle name="SAPBEXresItem 4 2" xfId="4066"/>
    <cellStyle name="SAPBEXresItem 4 3" xfId="4067"/>
    <cellStyle name="SAPBEXresItem 4 4" xfId="4068"/>
    <cellStyle name="SAPBEXresItem 4 5" xfId="4069"/>
    <cellStyle name="SAPBEXresItem 4 6" xfId="4070"/>
    <cellStyle name="SAPBEXresItem 4 7" xfId="4071"/>
    <cellStyle name="SAPBEXresItem 4 8" xfId="4072"/>
    <cellStyle name="SAPBEXresItem 4 9" xfId="4073"/>
    <cellStyle name="SAPBEXresItem 5" xfId="4074"/>
    <cellStyle name="SAPBEXresItem 5 10" xfId="4075"/>
    <cellStyle name="SAPBEXresItem 5 11" xfId="4076"/>
    <cellStyle name="SAPBEXresItem 5 12" xfId="4077"/>
    <cellStyle name="SAPBEXresItem 5 13" xfId="4078"/>
    <cellStyle name="SAPBEXresItem 5 14" xfId="4079"/>
    <cellStyle name="SAPBEXresItem 5 15" xfId="4080"/>
    <cellStyle name="SAPBEXresItem 5 16" xfId="4081"/>
    <cellStyle name="SAPBEXresItem 5 17" xfId="4082"/>
    <cellStyle name="SAPBEXresItem 5 2" xfId="4083"/>
    <cellStyle name="SAPBEXresItem 5 3" xfId="4084"/>
    <cellStyle name="SAPBEXresItem 5 4" xfId="4085"/>
    <cellStyle name="SAPBEXresItem 5 5" xfId="4086"/>
    <cellStyle name="SAPBEXresItem 5 6" xfId="4087"/>
    <cellStyle name="SAPBEXresItem 5 7" xfId="4088"/>
    <cellStyle name="SAPBEXresItem 5 8" xfId="4089"/>
    <cellStyle name="SAPBEXresItem 5 9" xfId="4090"/>
    <cellStyle name="SAPBEXresItem 6" xfId="4091"/>
    <cellStyle name="SAPBEXresItem 6 10" xfId="4092"/>
    <cellStyle name="SAPBEXresItem 6 11" xfId="4093"/>
    <cellStyle name="SAPBEXresItem 6 12" xfId="4094"/>
    <cellStyle name="SAPBEXresItem 6 13" xfId="4095"/>
    <cellStyle name="SAPBEXresItem 6 14" xfId="4096"/>
    <cellStyle name="SAPBEXresItem 6 15" xfId="4097"/>
    <cellStyle name="SAPBEXresItem 6 16" xfId="4098"/>
    <cellStyle name="SAPBEXresItem 6 17" xfId="4099"/>
    <cellStyle name="SAPBEXresItem 6 2" xfId="4100"/>
    <cellStyle name="SAPBEXresItem 6 3" xfId="4101"/>
    <cellStyle name="SAPBEXresItem 6 4" xfId="4102"/>
    <cellStyle name="SAPBEXresItem 6 5" xfId="4103"/>
    <cellStyle name="SAPBEXresItem 6 6" xfId="4104"/>
    <cellStyle name="SAPBEXresItem 6 7" xfId="4105"/>
    <cellStyle name="SAPBEXresItem 6 8" xfId="4106"/>
    <cellStyle name="SAPBEXresItem 6 9" xfId="4107"/>
    <cellStyle name="SAPBEXresItem 7" xfId="4108"/>
    <cellStyle name="SAPBEXresItem 7 10" xfId="4109"/>
    <cellStyle name="SAPBEXresItem 7 11" xfId="4110"/>
    <cellStyle name="SAPBEXresItem 7 12" xfId="4111"/>
    <cellStyle name="SAPBEXresItem 7 13" xfId="4112"/>
    <cellStyle name="SAPBEXresItem 7 14" xfId="4113"/>
    <cellStyle name="SAPBEXresItem 7 15" xfId="4114"/>
    <cellStyle name="SAPBEXresItem 7 16" xfId="4115"/>
    <cellStyle name="SAPBEXresItem 7 17" xfId="4116"/>
    <cellStyle name="SAPBEXresItem 7 2" xfId="4117"/>
    <cellStyle name="SAPBEXresItem 7 3" xfId="4118"/>
    <cellStyle name="SAPBEXresItem 7 4" xfId="4119"/>
    <cellStyle name="SAPBEXresItem 7 5" xfId="4120"/>
    <cellStyle name="SAPBEXresItem 7 6" xfId="4121"/>
    <cellStyle name="SAPBEXresItem 7 7" xfId="4122"/>
    <cellStyle name="SAPBEXresItem 7 8" xfId="4123"/>
    <cellStyle name="SAPBEXresItem 7 9" xfId="4124"/>
    <cellStyle name="SAPBEXresItem 8" xfId="4125"/>
    <cellStyle name="SAPBEXresItem 8 10" xfId="4126"/>
    <cellStyle name="SAPBEXresItem 8 11" xfId="4127"/>
    <cellStyle name="SAPBEXresItem 8 12" xfId="4128"/>
    <cellStyle name="SAPBEXresItem 8 13" xfId="4129"/>
    <cellStyle name="SAPBEXresItem 8 14" xfId="4130"/>
    <cellStyle name="SAPBEXresItem 8 15" xfId="4131"/>
    <cellStyle name="SAPBEXresItem 8 16" xfId="4132"/>
    <cellStyle name="SAPBEXresItem 8 17" xfId="4133"/>
    <cellStyle name="SAPBEXresItem 8 2" xfId="4134"/>
    <cellStyle name="SAPBEXresItem 8 3" xfId="4135"/>
    <cellStyle name="SAPBEXresItem 8 4" xfId="4136"/>
    <cellStyle name="SAPBEXresItem 8 5" xfId="4137"/>
    <cellStyle name="SAPBEXresItem 8 6" xfId="4138"/>
    <cellStyle name="SAPBEXresItem 8 7" xfId="4139"/>
    <cellStyle name="SAPBEXresItem 8 8" xfId="4140"/>
    <cellStyle name="SAPBEXresItem 8 9" xfId="4141"/>
    <cellStyle name="SAPBEXresItem 9" xfId="4142"/>
    <cellStyle name="SAPBEXresItem 9 10" xfId="4143"/>
    <cellStyle name="SAPBEXresItem 9 11" xfId="4144"/>
    <cellStyle name="SAPBEXresItem 9 12" xfId="4145"/>
    <cellStyle name="SAPBEXresItem 9 13" xfId="4146"/>
    <cellStyle name="SAPBEXresItem 9 14" xfId="4147"/>
    <cellStyle name="SAPBEXresItem 9 15" xfId="4148"/>
    <cellStyle name="SAPBEXresItem 9 16" xfId="4149"/>
    <cellStyle name="SAPBEXresItem 9 17" xfId="4150"/>
    <cellStyle name="SAPBEXresItem 9 2" xfId="4151"/>
    <cellStyle name="SAPBEXresItem 9 3" xfId="4152"/>
    <cellStyle name="SAPBEXresItem 9 4" xfId="4153"/>
    <cellStyle name="SAPBEXresItem 9 5" xfId="4154"/>
    <cellStyle name="SAPBEXresItem 9 6" xfId="4155"/>
    <cellStyle name="SAPBEXresItem 9 7" xfId="4156"/>
    <cellStyle name="SAPBEXresItem 9 8" xfId="4157"/>
    <cellStyle name="SAPBEXresItem 9 9" xfId="4158"/>
    <cellStyle name="SAPBEXresItemX" xfId="4159"/>
    <cellStyle name="SAPBEXresItemX 10" xfId="4160"/>
    <cellStyle name="SAPBEXresItemX 11" xfId="4161"/>
    <cellStyle name="SAPBEXresItemX 12" xfId="4162"/>
    <cellStyle name="SAPBEXresItemX 13" xfId="4163"/>
    <cellStyle name="SAPBEXresItemX 14" xfId="4164"/>
    <cellStyle name="SAPBEXresItemX 15" xfId="4165"/>
    <cellStyle name="SAPBEXresItemX 16" xfId="4166"/>
    <cellStyle name="SAPBEXresItemX 17" xfId="4167"/>
    <cellStyle name="SAPBEXresItemX 18" xfId="4168"/>
    <cellStyle name="SAPBEXresItemX 19" xfId="4169"/>
    <cellStyle name="SAPBEXresItemX 2" xfId="4170"/>
    <cellStyle name="SAPBEXresItemX 2 10" xfId="4171"/>
    <cellStyle name="SAPBEXresItemX 2 11" xfId="4172"/>
    <cellStyle name="SAPBEXresItemX 2 12" xfId="4173"/>
    <cellStyle name="SAPBEXresItemX 2 13" xfId="4174"/>
    <cellStyle name="SAPBEXresItemX 2 14" xfId="4175"/>
    <cellStyle name="SAPBEXresItemX 2 15" xfId="4176"/>
    <cellStyle name="SAPBEXresItemX 2 16" xfId="4177"/>
    <cellStyle name="SAPBEXresItemX 2 17" xfId="4178"/>
    <cellStyle name="SAPBEXresItemX 2 2" xfId="4179"/>
    <cellStyle name="SAPBEXresItemX 2 3" xfId="4180"/>
    <cellStyle name="SAPBEXresItemX 2 4" xfId="4181"/>
    <cellStyle name="SAPBEXresItemX 2 5" xfId="4182"/>
    <cellStyle name="SAPBEXresItemX 2 6" xfId="4183"/>
    <cellStyle name="SAPBEXresItemX 2 7" xfId="4184"/>
    <cellStyle name="SAPBEXresItemX 2 8" xfId="4185"/>
    <cellStyle name="SAPBEXresItemX 2 9" xfId="4186"/>
    <cellStyle name="SAPBEXresItemX 20" xfId="4187"/>
    <cellStyle name="SAPBEXresItemX 3" xfId="4188"/>
    <cellStyle name="SAPBEXresItemX 3 10" xfId="4189"/>
    <cellStyle name="SAPBEXresItemX 3 11" xfId="4190"/>
    <cellStyle name="SAPBEXresItemX 3 12" xfId="4191"/>
    <cellStyle name="SAPBEXresItemX 3 13" xfId="4192"/>
    <cellStyle name="SAPBEXresItemX 3 14" xfId="4193"/>
    <cellStyle name="SAPBEXresItemX 3 15" xfId="4194"/>
    <cellStyle name="SAPBEXresItemX 3 16" xfId="4195"/>
    <cellStyle name="SAPBEXresItemX 3 17" xfId="4196"/>
    <cellStyle name="SAPBEXresItemX 3 2" xfId="4197"/>
    <cellStyle name="SAPBEXresItemX 3 3" xfId="4198"/>
    <cellStyle name="SAPBEXresItemX 3 4" xfId="4199"/>
    <cellStyle name="SAPBEXresItemX 3 5" xfId="4200"/>
    <cellStyle name="SAPBEXresItemX 3 6" xfId="4201"/>
    <cellStyle name="SAPBEXresItemX 3 7" xfId="4202"/>
    <cellStyle name="SAPBEXresItemX 3 8" xfId="4203"/>
    <cellStyle name="SAPBEXresItemX 3 9" xfId="4204"/>
    <cellStyle name="SAPBEXresItemX 4" xfId="4205"/>
    <cellStyle name="SAPBEXresItemX 4 10" xfId="4206"/>
    <cellStyle name="SAPBEXresItemX 4 11" xfId="4207"/>
    <cellStyle name="SAPBEXresItemX 4 12" xfId="4208"/>
    <cellStyle name="SAPBEXresItemX 4 13" xfId="4209"/>
    <cellStyle name="SAPBEXresItemX 4 14" xfId="4210"/>
    <cellStyle name="SAPBEXresItemX 4 15" xfId="4211"/>
    <cellStyle name="SAPBEXresItemX 4 16" xfId="4212"/>
    <cellStyle name="SAPBEXresItemX 4 17" xfId="4213"/>
    <cellStyle name="SAPBEXresItemX 4 2" xfId="4214"/>
    <cellStyle name="SAPBEXresItemX 4 3" xfId="4215"/>
    <cellStyle name="SAPBEXresItemX 4 4" xfId="4216"/>
    <cellStyle name="SAPBEXresItemX 4 5" xfId="4217"/>
    <cellStyle name="SAPBEXresItemX 4 6" xfId="4218"/>
    <cellStyle name="SAPBEXresItemX 4 7" xfId="4219"/>
    <cellStyle name="SAPBEXresItemX 4 8" xfId="4220"/>
    <cellStyle name="SAPBEXresItemX 4 9" xfId="4221"/>
    <cellStyle name="SAPBEXresItemX 5" xfId="4222"/>
    <cellStyle name="SAPBEXresItemX 5 10" xfId="4223"/>
    <cellStyle name="SAPBEXresItemX 5 11" xfId="4224"/>
    <cellStyle name="SAPBEXresItemX 5 12" xfId="4225"/>
    <cellStyle name="SAPBEXresItemX 5 13" xfId="4226"/>
    <cellStyle name="SAPBEXresItemX 5 14" xfId="4227"/>
    <cellStyle name="SAPBEXresItemX 5 15" xfId="4228"/>
    <cellStyle name="SAPBEXresItemX 5 16" xfId="4229"/>
    <cellStyle name="SAPBEXresItemX 5 17" xfId="4230"/>
    <cellStyle name="SAPBEXresItemX 5 2" xfId="4231"/>
    <cellStyle name="SAPBEXresItemX 5 3" xfId="4232"/>
    <cellStyle name="SAPBEXresItemX 5 4" xfId="4233"/>
    <cellStyle name="SAPBEXresItemX 5 5" xfId="4234"/>
    <cellStyle name="SAPBEXresItemX 5 6" xfId="4235"/>
    <cellStyle name="SAPBEXresItemX 5 7" xfId="4236"/>
    <cellStyle name="SAPBEXresItemX 5 8" xfId="4237"/>
    <cellStyle name="SAPBEXresItemX 5 9" xfId="4238"/>
    <cellStyle name="SAPBEXresItemX 6" xfId="4239"/>
    <cellStyle name="SAPBEXresItemX 6 10" xfId="4240"/>
    <cellStyle name="SAPBEXresItemX 6 11" xfId="4241"/>
    <cellStyle name="SAPBEXresItemX 6 12" xfId="4242"/>
    <cellStyle name="SAPBEXresItemX 6 13" xfId="4243"/>
    <cellStyle name="SAPBEXresItemX 6 14" xfId="4244"/>
    <cellStyle name="SAPBEXresItemX 6 15" xfId="4245"/>
    <cellStyle name="SAPBEXresItemX 6 16" xfId="4246"/>
    <cellStyle name="SAPBEXresItemX 6 17" xfId="4247"/>
    <cellStyle name="SAPBEXresItemX 6 2" xfId="4248"/>
    <cellStyle name="SAPBEXresItemX 6 3" xfId="4249"/>
    <cellStyle name="SAPBEXresItemX 6 4" xfId="4250"/>
    <cellStyle name="SAPBEXresItemX 6 5" xfId="4251"/>
    <cellStyle name="SAPBEXresItemX 6 6" xfId="4252"/>
    <cellStyle name="SAPBEXresItemX 6 7" xfId="4253"/>
    <cellStyle name="SAPBEXresItemX 6 8" xfId="4254"/>
    <cellStyle name="SAPBEXresItemX 6 9" xfId="4255"/>
    <cellStyle name="SAPBEXresItemX 7" xfId="4256"/>
    <cellStyle name="SAPBEXresItemX 7 10" xfId="4257"/>
    <cellStyle name="SAPBEXresItemX 7 11" xfId="4258"/>
    <cellStyle name="SAPBEXresItemX 7 12" xfId="4259"/>
    <cellStyle name="SAPBEXresItemX 7 13" xfId="4260"/>
    <cellStyle name="SAPBEXresItemX 7 14" xfId="4261"/>
    <cellStyle name="SAPBEXresItemX 7 15" xfId="4262"/>
    <cellStyle name="SAPBEXresItemX 7 16" xfId="4263"/>
    <cellStyle name="SAPBEXresItemX 7 17" xfId="4264"/>
    <cellStyle name="SAPBEXresItemX 7 2" xfId="4265"/>
    <cellStyle name="SAPBEXresItemX 7 3" xfId="4266"/>
    <cellStyle name="SAPBEXresItemX 7 4" xfId="4267"/>
    <cellStyle name="SAPBEXresItemX 7 5" xfId="4268"/>
    <cellStyle name="SAPBEXresItemX 7 6" xfId="4269"/>
    <cellStyle name="SAPBEXresItemX 7 7" xfId="4270"/>
    <cellStyle name="SAPBEXresItemX 7 8" xfId="4271"/>
    <cellStyle name="SAPBEXresItemX 7 9" xfId="4272"/>
    <cellStyle name="SAPBEXresItemX 8" xfId="4273"/>
    <cellStyle name="SAPBEXresItemX 8 10" xfId="4274"/>
    <cellStyle name="SAPBEXresItemX 8 11" xfId="4275"/>
    <cellStyle name="SAPBEXresItemX 8 12" xfId="4276"/>
    <cellStyle name="SAPBEXresItemX 8 13" xfId="4277"/>
    <cellStyle name="SAPBEXresItemX 8 14" xfId="4278"/>
    <cellStyle name="SAPBEXresItemX 8 15" xfId="4279"/>
    <cellStyle name="SAPBEXresItemX 8 16" xfId="4280"/>
    <cellStyle name="SAPBEXresItemX 8 17" xfId="4281"/>
    <cellStyle name="SAPBEXresItemX 8 2" xfId="4282"/>
    <cellStyle name="SAPBEXresItemX 8 3" xfId="4283"/>
    <cellStyle name="SAPBEXresItemX 8 4" xfId="4284"/>
    <cellStyle name="SAPBEXresItemX 8 5" xfId="4285"/>
    <cellStyle name="SAPBEXresItemX 8 6" xfId="4286"/>
    <cellStyle name="SAPBEXresItemX 8 7" xfId="4287"/>
    <cellStyle name="SAPBEXresItemX 8 8" xfId="4288"/>
    <cellStyle name="SAPBEXresItemX 8 9" xfId="4289"/>
    <cellStyle name="SAPBEXresItemX 9" xfId="4290"/>
    <cellStyle name="SAPBEXresItemX 9 10" xfId="4291"/>
    <cellStyle name="SAPBEXresItemX 9 11" xfId="4292"/>
    <cellStyle name="SAPBEXresItemX 9 12" xfId="4293"/>
    <cellStyle name="SAPBEXresItemX 9 13" xfId="4294"/>
    <cellStyle name="SAPBEXresItemX 9 14" xfId="4295"/>
    <cellStyle name="SAPBEXresItemX 9 15" xfId="4296"/>
    <cellStyle name="SAPBEXresItemX 9 16" xfId="4297"/>
    <cellStyle name="SAPBEXresItemX 9 17" xfId="4298"/>
    <cellStyle name="SAPBEXresItemX 9 2" xfId="4299"/>
    <cellStyle name="SAPBEXresItemX 9 3" xfId="4300"/>
    <cellStyle name="SAPBEXresItemX 9 4" xfId="4301"/>
    <cellStyle name="SAPBEXresItemX 9 5" xfId="4302"/>
    <cellStyle name="SAPBEXresItemX 9 6" xfId="4303"/>
    <cellStyle name="SAPBEXresItemX 9 7" xfId="4304"/>
    <cellStyle name="SAPBEXresItemX 9 8" xfId="4305"/>
    <cellStyle name="SAPBEXresItemX 9 9" xfId="4306"/>
    <cellStyle name="SAPBEXstdData" xfId="4307"/>
    <cellStyle name="SAPBEXstdData 10" xfId="4308"/>
    <cellStyle name="SAPBEXstdData 11" xfId="4309"/>
    <cellStyle name="SAPBEXstdData 12" xfId="4310"/>
    <cellStyle name="SAPBEXstdData 13" xfId="4311"/>
    <cellStyle name="SAPBEXstdData 14" xfId="4312"/>
    <cellStyle name="SAPBEXstdData 15" xfId="4313"/>
    <cellStyle name="SAPBEXstdData 16" xfId="4314"/>
    <cellStyle name="SAPBEXstdData 17" xfId="4315"/>
    <cellStyle name="SAPBEXstdData 18" xfId="4316"/>
    <cellStyle name="SAPBEXstdData 19" xfId="4317"/>
    <cellStyle name="SAPBEXstdData 2" xfId="4318"/>
    <cellStyle name="SAPBEXstdData 2 10" xfId="4319"/>
    <cellStyle name="SAPBEXstdData 2 11" xfId="4320"/>
    <cellStyle name="SAPBEXstdData 2 12" xfId="4321"/>
    <cellStyle name="SAPBEXstdData 2 13" xfId="4322"/>
    <cellStyle name="SAPBEXstdData 2 14" xfId="4323"/>
    <cellStyle name="SAPBEXstdData 2 15" xfId="4324"/>
    <cellStyle name="SAPBEXstdData 2 16" xfId="4325"/>
    <cellStyle name="SAPBEXstdData 2 17" xfId="4326"/>
    <cellStyle name="SAPBEXstdData 2 2" xfId="4327"/>
    <cellStyle name="SAPBEXstdData 2 3" xfId="4328"/>
    <cellStyle name="SAPBEXstdData 2 4" xfId="4329"/>
    <cellStyle name="SAPBEXstdData 2 5" xfId="4330"/>
    <cellStyle name="SAPBEXstdData 2 6" xfId="4331"/>
    <cellStyle name="SAPBEXstdData 2 7" xfId="4332"/>
    <cellStyle name="SAPBEXstdData 2 8" xfId="4333"/>
    <cellStyle name="SAPBEXstdData 2 9" xfId="4334"/>
    <cellStyle name="SAPBEXstdData 20" xfId="4335"/>
    <cellStyle name="SAPBEXstdData 3" xfId="4336"/>
    <cellStyle name="SAPBEXstdData 3 10" xfId="4337"/>
    <cellStyle name="SAPBEXstdData 3 11" xfId="4338"/>
    <cellStyle name="SAPBEXstdData 3 12" xfId="4339"/>
    <cellStyle name="SAPBEXstdData 3 13" xfId="4340"/>
    <cellStyle name="SAPBEXstdData 3 14" xfId="4341"/>
    <cellStyle name="SAPBEXstdData 3 15" xfId="4342"/>
    <cellStyle name="SAPBEXstdData 3 16" xfId="4343"/>
    <cellStyle name="SAPBEXstdData 3 17" xfId="4344"/>
    <cellStyle name="SAPBEXstdData 3 2" xfId="4345"/>
    <cellStyle name="SAPBEXstdData 3 3" xfId="4346"/>
    <cellStyle name="SAPBEXstdData 3 4" xfId="4347"/>
    <cellStyle name="SAPBEXstdData 3 5" xfId="4348"/>
    <cellStyle name="SAPBEXstdData 3 6" xfId="4349"/>
    <cellStyle name="SAPBEXstdData 3 7" xfId="4350"/>
    <cellStyle name="SAPBEXstdData 3 8" xfId="4351"/>
    <cellStyle name="SAPBEXstdData 3 9" xfId="4352"/>
    <cellStyle name="SAPBEXstdData 4" xfId="4353"/>
    <cellStyle name="SAPBEXstdData 4 10" xfId="4354"/>
    <cellStyle name="SAPBEXstdData 4 11" xfId="4355"/>
    <cellStyle name="SAPBEXstdData 4 12" xfId="4356"/>
    <cellStyle name="SAPBEXstdData 4 13" xfId="4357"/>
    <cellStyle name="SAPBEXstdData 4 14" xfId="4358"/>
    <cellStyle name="SAPBEXstdData 4 15" xfId="4359"/>
    <cellStyle name="SAPBEXstdData 4 16" xfId="4360"/>
    <cellStyle name="SAPBEXstdData 4 17" xfId="4361"/>
    <cellStyle name="SAPBEXstdData 4 2" xfId="4362"/>
    <cellStyle name="SAPBEXstdData 4 3" xfId="4363"/>
    <cellStyle name="SAPBEXstdData 4 4" xfId="4364"/>
    <cellStyle name="SAPBEXstdData 4 5" xfId="4365"/>
    <cellStyle name="SAPBEXstdData 4 6" xfId="4366"/>
    <cellStyle name="SAPBEXstdData 4 7" xfId="4367"/>
    <cellStyle name="SAPBEXstdData 4 8" xfId="4368"/>
    <cellStyle name="SAPBEXstdData 4 9" xfId="4369"/>
    <cellStyle name="SAPBEXstdData 5" xfId="4370"/>
    <cellStyle name="SAPBEXstdData 5 10" xfId="4371"/>
    <cellStyle name="SAPBEXstdData 5 11" xfId="4372"/>
    <cellStyle name="SAPBEXstdData 5 12" xfId="4373"/>
    <cellStyle name="SAPBEXstdData 5 13" xfId="4374"/>
    <cellStyle name="SAPBEXstdData 5 14" xfId="4375"/>
    <cellStyle name="SAPBEXstdData 5 15" xfId="4376"/>
    <cellStyle name="SAPBEXstdData 5 16" xfId="4377"/>
    <cellStyle name="SAPBEXstdData 5 17" xfId="4378"/>
    <cellStyle name="SAPBEXstdData 5 2" xfId="4379"/>
    <cellStyle name="SAPBEXstdData 5 3" xfId="4380"/>
    <cellStyle name="SAPBEXstdData 5 4" xfId="4381"/>
    <cellStyle name="SAPBEXstdData 5 5" xfId="4382"/>
    <cellStyle name="SAPBEXstdData 5 6" xfId="4383"/>
    <cellStyle name="SAPBEXstdData 5 7" xfId="4384"/>
    <cellStyle name="SAPBEXstdData 5 8" xfId="4385"/>
    <cellStyle name="SAPBEXstdData 5 9" xfId="4386"/>
    <cellStyle name="SAPBEXstdData 6" xfId="4387"/>
    <cellStyle name="SAPBEXstdData 6 10" xfId="4388"/>
    <cellStyle name="SAPBEXstdData 6 11" xfId="4389"/>
    <cellStyle name="SAPBEXstdData 6 12" xfId="4390"/>
    <cellStyle name="SAPBEXstdData 6 13" xfId="4391"/>
    <cellStyle name="SAPBEXstdData 6 14" xfId="4392"/>
    <cellStyle name="SAPBEXstdData 6 15" xfId="4393"/>
    <cellStyle name="SAPBEXstdData 6 16" xfId="4394"/>
    <cellStyle name="SAPBEXstdData 6 17" xfId="4395"/>
    <cellStyle name="SAPBEXstdData 6 2" xfId="4396"/>
    <cellStyle name="SAPBEXstdData 6 3" xfId="4397"/>
    <cellStyle name="SAPBEXstdData 6 4" xfId="4398"/>
    <cellStyle name="SAPBEXstdData 6 5" xfId="4399"/>
    <cellStyle name="SAPBEXstdData 6 6" xfId="4400"/>
    <cellStyle name="SAPBEXstdData 6 7" xfId="4401"/>
    <cellStyle name="SAPBEXstdData 6 8" xfId="4402"/>
    <cellStyle name="SAPBEXstdData 6 9" xfId="4403"/>
    <cellStyle name="SAPBEXstdData 7" xfId="4404"/>
    <cellStyle name="SAPBEXstdData 7 10" xfId="4405"/>
    <cellStyle name="SAPBEXstdData 7 11" xfId="4406"/>
    <cellStyle name="SAPBEXstdData 7 12" xfId="4407"/>
    <cellStyle name="SAPBEXstdData 7 13" xfId="4408"/>
    <cellStyle name="SAPBEXstdData 7 14" xfId="4409"/>
    <cellStyle name="SAPBEXstdData 7 15" xfId="4410"/>
    <cellStyle name="SAPBEXstdData 7 16" xfId="4411"/>
    <cellStyle name="SAPBEXstdData 7 17" xfId="4412"/>
    <cellStyle name="SAPBEXstdData 7 2" xfId="4413"/>
    <cellStyle name="SAPBEXstdData 7 3" xfId="4414"/>
    <cellStyle name="SAPBEXstdData 7 4" xfId="4415"/>
    <cellStyle name="SAPBEXstdData 7 5" xfId="4416"/>
    <cellStyle name="SAPBEXstdData 7 6" xfId="4417"/>
    <cellStyle name="SAPBEXstdData 7 7" xfId="4418"/>
    <cellStyle name="SAPBEXstdData 7 8" xfId="4419"/>
    <cellStyle name="SAPBEXstdData 7 9" xfId="4420"/>
    <cellStyle name="SAPBEXstdData 8" xfId="4421"/>
    <cellStyle name="SAPBEXstdData 8 10" xfId="4422"/>
    <cellStyle name="SAPBEXstdData 8 11" xfId="4423"/>
    <cellStyle name="SAPBEXstdData 8 12" xfId="4424"/>
    <cellStyle name="SAPBEXstdData 8 13" xfId="4425"/>
    <cellStyle name="SAPBEXstdData 8 14" xfId="4426"/>
    <cellStyle name="SAPBEXstdData 8 15" xfId="4427"/>
    <cellStyle name="SAPBEXstdData 8 16" xfId="4428"/>
    <cellStyle name="SAPBEXstdData 8 17" xfId="4429"/>
    <cellStyle name="SAPBEXstdData 8 2" xfId="4430"/>
    <cellStyle name="SAPBEXstdData 8 3" xfId="4431"/>
    <cellStyle name="SAPBEXstdData 8 4" xfId="4432"/>
    <cellStyle name="SAPBEXstdData 8 5" xfId="4433"/>
    <cellStyle name="SAPBEXstdData 8 6" xfId="4434"/>
    <cellStyle name="SAPBEXstdData 8 7" xfId="4435"/>
    <cellStyle name="SAPBEXstdData 8 8" xfId="4436"/>
    <cellStyle name="SAPBEXstdData 8 9" xfId="4437"/>
    <cellStyle name="SAPBEXstdData 9" xfId="4438"/>
    <cellStyle name="SAPBEXstdData 9 10" xfId="4439"/>
    <cellStyle name="SAPBEXstdData 9 11" xfId="4440"/>
    <cellStyle name="SAPBEXstdData 9 12" xfId="4441"/>
    <cellStyle name="SAPBEXstdData 9 13" xfId="4442"/>
    <cellStyle name="SAPBEXstdData 9 14" xfId="4443"/>
    <cellStyle name="SAPBEXstdData 9 15" xfId="4444"/>
    <cellStyle name="SAPBEXstdData 9 16" xfId="4445"/>
    <cellStyle name="SAPBEXstdData 9 17" xfId="4446"/>
    <cellStyle name="SAPBEXstdData 9 2" xfId="4447"/>
    <cellStyle name="SAPBEXstdData 9 3" xfId="4448"/>
    <cellStyle name="SAPBEXstdData 9 4" xfId="4449"/>
    <cellStyle name="SAPBEXstdData 9 5" xfId="4450"/>
    <cellStyle name="SAPBEXstdData 9 6" xfId="4451"/>
    <cellStyle name="SAPBEXstdData 9 7" xfId="4452"/>
    <cellStyle name="SAPBEXstdData 9 8" xfId="4453"/>
    <cellStyle name="SAPBEXstdData 9 9" xfId="4454"/>
    <cellStyle name="SAPBEXstdDataEmph" xfId="4455"/>
    <cellStyle name="SAPBEXstdDataEmph 10" xfId="4456"/>
    <cellStyle name="SAPBEXstdDataEmph 11" xfId="4457"/>
    <cellStyle name="SAPBEXstdDataEmph 12" xfId="4458"/>
    <cellStyle name="SAPBEXstdDataEmph 13" xfId="4459"/>
    <cellStyle name="SAPBEXstdDataEmph 14" xfId="4460"/>
    <cellStyle name="SAPBEXstdDataEmph 15" xfId="4461"/>
    <cellStyle name="SAPBEXstdDataEmph 16" xfId="4462"/>
    <cellStyle name="SAPBEXstdDataEmph 17" xfId="4463"/>
    <cellStyle name="SAPBEXstdDataEmph 18" xfId="4464"/>
    <cellStyle name="SAPBEXstdDataEmph 19" xfId="4465"/>
    <cellStyle name="SAPBEXstdDataEmph 2" xfId="4466"/>
    <cellStyle name="SAPBEXstdDataEmph 2 10" xfId="4467"/>
    <cellStyle name="SAPBEXstdDataEmph 2 11" xfId="4468"/>
    <cellStyle name="SAPBEXstdDataEmph 2 12" xfId="4469"/>
    <cellStyle name="SAPBEXstdDataEmph 2 13" xfId="4470"/>
    <cellStyle name="SAPBEXstdDataEmph 2 14" xfId="4471"/>
    <cellStyle name="SAPBEXstdDataEmph 2 15" xfId="4472"/>
    <cellStyle name="SAPBEXstdDataEmph 2 16" xfId="4473"/>
    <cellStyle name="SAPBEXstdDataEmph 2 17" xfId="4474"/>
    <cellStyle name="SAPBEXstdDataEmph 2 2" xfId="4475"/>
    <cellStyle name="SAPBEXstdDataEmph 2 3" xfId="4476"/>
    <cellStyle name="SAPBEXstdDataEmph 2 4" xfId="4477"/>
    <cellStyle name="SAPBEXstdDataEmph 2 5" xfId="4478"/>
    <cellStyle name="SAPBEXstdDataEmph 2 6" xfId="4479"/>
    <cellStyle name="SAPBEXstdDataEmph 2 7" xfId="4480"/>
    <cellStyle name="SAPBEXstdDataEmph 2 8" xfId="4481"/>
    <cellStyle name="SAPBEXstdDataEmph 2 9" xfId="4482"/>
    <cellStyle name="SAPBEXstdDataEmph 20" xfId="4483"/>
    <cellStyle name="SAPBEXstdDataEmph 3" xfId="4484"/>
    <cellStyle name="SAPBEXstdDataEmph 3 10" xfId="4485"/>
    <cellStyle name="SAPBEXstdDataEmph 3 11" xfId="4486"/>
    <cellStyle name="SAPBEXstdDataEmph 3 12" xfId="4487"/>
    <cellStyle name="SAPBEXstdDataEmph 3 13" xfId="4488"/>
    <cellStyle name="SAPBEXstdDataEmph 3 14" xfId="4489"/>
    <cellStyle name="SAPBEXstdDataEmph 3 15" xfId="4490"/>
    <cellStyle name="SAPBEXstdDataEmph 3 16" xfId="4491"/>
    <cellStyle name="SAPBEXstdDataEmph 3 17" xfId="4492"/>
    <cellStyle name="SAPBEXstdDataEmph 3 2" xfId="4493"/>
    <cellStyle name="SAPBEXstdDataEmph 3 3" xfId="4494"/>
    <cellStyle name="SAPBEXstdDataEmph 3 4" xfId="4495"/>
    <cellStyle name="SAPBEXstdDataEmph 3 5" xfId="4496"/>
    <cellStyle name="SAPBEXstdDataEmph 3 6" xfId="4497"/>
    <cellStyle name="SAPBEXstdDataEmph 3 7" xfId="4498"/>
    <cellStyle name="SAPBEXstdDataEmph 3 8" xfId="4499"/>
    <cellStyle name="SAPBEXstdDataEmph 3 9" xfId="4500"/>
    <cellStyle name="SAPBEXstdDataEmph 4" xfId="4501"/>
    <cellStyle name="SAPBEXstdDataEmph 4 10" xfId="4502"/>
    <cellStyle name="SAPBEXstdDataEmph 4 11" xfId="4503"/>
    <cellStyle name="SAPBEXstdDataEmph 4 12" xfId="4504"/>
    <cellStyle name="SAPBEXstdDataEmph 4 13" xfId="4505"/>
    <cellStyle name="SAPBEXstdDataEmph 4 14" xfId="4506"/>
    <cellStyle name="SAPBEXstdDataEmph 4 15" xfId="4507"/>
    <cellStyle name="SAPBEXstdDataEmph 4 16" xfId="4508"/>
    <cellStyle name="SAPBEXstdDataEmph 4 17" xfId="4509"/>
    <cellStyle name="SAPBEXstdDataEmph 4 2" xfId="4510"/>
    <cellStyle name="SAPBEXstdDataEmph 4 3" xfId="4511"/>
    <cellStyle name="SAPBEXstdDataEmph 4 4" xfId="4512"/>
    <cellStyle name="SAPBEXstdDataEmph 4 5" xfId="4513"/>
    <cellStyle name="SAPBEXstdDataEmph 4 6" xfId="4514"/>
    <cellStyle name="SAPBEXstdDataEmph 4 7" xfId="4515"/>
    <cellStyle name="SAPBEXstdDataEmph 4 8" xfId="4516"/>
    <cellStyle name="SAPBEXstdDataEmph 4 9" xfId="4517"/>
    <cellStyle name="SAPBEXstdDataEmph 5" xfId="4518"/>
    <cellStyle name="SAPBEXstdDataEmph 5 10" xfId="4519"/>
    <cellStyle name="SAPBEXstdDataEmph 5 11" xfId="4520"/>
    <cellStyle name="SAPBEXstdDataEmph 5 12" xfId="4521"/>
    <cellStyle name="SAPBEXstdDataEmph 5 13" xfId="4522"/>
    <cellStyle name="SAPBEXstdDataEmph 5 14" xfId="4523"/>
    <cellStyle name="SAPBEXstdDataEmph 5 15" xfId="4524"/>
    <cellStyle name="SAPBEXstdDataEmph 5 16" xfId="4525"/>
    <cellStyle name="SAPBEXstdDataEmph 5 17" xfId="4526"/>
    <cellStyle name="SAPBEXstdDataEmph 5 2" xfId="4527"/>
    <cellStyle name="SAPBEXstdDataEmph 5 3" xfId="4528"/>
    <cellStyle name="SAPBEXstdDataEmph 5 4" xfId="4529"/>
    <cellStyle name="SAPBEXstdDataEmph 5 5" xfId="4530"/>
    <cellStyle name="SAPBEXstdDataEmph 5 6" xfId="4531"/>
    <cellStyle name="SAPBEXstdDataEmph 5 7" xfId="4532"/>
    <cellStyle name="SAPBEXstdDataEmph 5 8" xfId="4533"/>
    <cellStyle name="SAPBEXstdDataEmph 5 9" xfId="4534"/>
    <cellStyle name="SAPBEXstdDataEmph 6" xfId="4535"/>
    <cellStyle name="SAPBEXstdDataEmph 6 10" xfId="4536"/>
    <cellStyle name="SAPBEXstdDataEmph 6 11" xfId="4537"/>
    <cellStyle name="SAPBEXstdDataEmph 6 12" xfId="4538"/>
    <cellStyle name="SAPBEXstdDataEmph 6 13" xfId="4539"/>
    <cellStyle name="SAPBEXstdDataEmph 6 14" xfId="4540"/>
    <cellStyle name="SAPBEXstdDataEmph 6 15" xfId="4541"/>
    <cellStyle name="SAPBEXstdDataEmph 6 16" xfId="4542"/>
    <cellStyle name="SAPBEXstdDataEmph 6 17" xfId="4543"/>
    <cellStyle name="SAPBEXstdDataEmph 6 2" xfId="4544"/>
    <cellStyle name="SAPBEXstdDataEmph 6 3" xfId="4545"/>
    <cellStyle name="SAPBEXstdDataEmph 6 4" xfId="4546"/>
    <cellStyle name="SAPBEXstdDataEmph 6 5" xfId="4547"/>
    <cellStyle name="SAPBEXstdDataEmph 6 6" xfId="4548"/>
    <cellStyle name="SAPBEXstdDataEmph 6 7" xfId="4549"/>
    <cellStyle name="SAPBEXstdDataEmph 6 8" xfId="4550"/>
    <cellStyle name="SAPBEXstdDataEmph 6 9" xfId="4551"/>
    <cellStyle name="SAPBEXstdDataEmph 7" xfId="4552"/>
    <cellStyle name="SAPBEXstdDataEmph 7 10" xfId="4553"/>
    <cellStyle name="SAPBEXstdDataEmph 7 11" xfId="4554"/>
    <cellStyle name="SAPBEXstdDataEmph 7 12" xfId="4555"/>
    <cellStyle name="SAPBEXstdDataEmph 7 13" xfId="4556"/>
    <cellStyle name="SAPBEXstdDataEmph 7 14" xfId="4557"/>
    <cellStyle name="SAPBEXstdDataEmph 7 15" xfId="4558"/>
    <cellStyle name="SAPBEXstdDataEmph 7 16" xfId="4559"/>
    <cellStyle name="SAPBEXstdDataEmph 7 17" xfId="4560"/>
    <cellStyle name="SAPBEXstdDataEmph 7 2" xfId="4561"/>
    <cellStyle name="SAPBEXstdDataEmph 7 3" xfId="4562"/>
    <cellStyle name="SAPBEXstdDataEmph 7 4" xfId="4563"/>
    <cellStyle name="SAPBEXstdDataEmph 7 5" xfId="4564"/>
    <cellStyle name="SAPBEXstdDataEmph 7 6" xfId="4565"/>
    <cellStyle name="SAPBEXstdDataEmph 7 7" xfId="4566"/>
    <cellStyle name="SAPBEXstdDataEmph 7 8" xfId="4567"/>
    <cellStyle name="SAPBEXstdDataEmph 7 9" xfId="4568"/>
    <cellStyle name="SAPBEXstdDataEmph 8" xfId="4569"/>
    <cellStyle name="SAPBEXstdDataEmph 8 10" xfId="4570"/>
    <cellStyle name="SAPBEXstdDataEmph 8 11" xfId="4571"/>
    <cellStyle name="SAPBEXstdDataEmph 8 12" xfId="4572"/>
    <cellStyle name="SAPBEXstdDataEmph 8 13" xfId="4573"/>
    <cellStyle name="SAPBEXstdDataEmph 8 14" xfId="4574"/>
    <cellStyle name="SAPBEXstdDataEmph 8 15" xfId="4575"/>
    <cellStyle name="SAPBEXstdDataEmph 8 16" xfId="4576"/>
    <cellStyle name="SAPBEXstdDataEmph 8 17" xfId="4577"/>
    <cellStyle name="SAPBEXstdDataEmph 8 2" xfId="4578"/>
    <cellStyle name="SAPBEXstdDataEmph 8 3" xfId="4579"/>
    <cellStyle name="SAPBEXstdDataEmph 8 4" xfId="4580"/>
    <cellStyle name="SAPBEXstdDataEmph 8 5" xfId="4581"/>
    <cellStyle name="SAPBEXstdDataEmph 8 6" xfId="4582"/>
    <cellStyle name="SAPBEXstdDataEmph 8 7" xfId="4583"/>
    <cellStyle name="SAPBEXstdDataEmph 8 8" xfId="4584"/>
    <cellStyle name="SAPBEXstdDataEmph 8 9" xfId="4585"/>
    <cellStyle name="SAPBEXstdDataEmph 9" xfId="4586"/>
    <cellStyle name="SAPBEXstdDataEmph 9 10" xfId="4587"/>
    <cellStyle name="SAPBEXstdDataEmph 9 11" xfId="4588"/>
    <cellStyle name="SAPBEXstdDataEmph 9 12" xfId="4589"/>
    <cellStyle name="SAPBEXstdDataEmph 9 13" xfId="4590"/>
    <cellStyle name="SAPBEXstdDataEmph 9 14" xfId="4591"/>
    <cellStyle name="SAPBEXstdDataEmph 9 15" xfId="4592"/>
    <cellStyle name="SAPBEXstdDataEmph 9 16" xfId="4593"/>
    <cellStyle name="SAPBEXstdDataEmph 9 17" xfId="4594"/>
    <cellStyle name="SAPBEXstdDataEmph 9 2" xfId="4595"/>
    <cellStyle name="SAPBEXstdDataEmph 9 3" xfId="4596"/>
    <cellStyle name="SAPBEXstdDataEmph 9 4" xfId="4597"/>
    <cellStyle name="SAPBEXstdDataEmph 9 5" xfId="4598"/>
    <cellStyle name="SAPBEXstdDataEmph 9 6" xfId="4599"/>
    <cellStyle name="SAPBEXstdDataEmph 9 7" xfId="4600"/>
    <cellStyle name="SAPBEXstdDataEmph 9 8" xfId="4601"/>
    <cellStyle name="SAPBEXstdDataEmph 9 9" xfId="4602"/>
    <cellStyle name="SAPBEXstdItem" xfId="4603"/>
    <cellStyle name="SAPBEXstdItem 10" xfId="4604"/>
    <cellStyle name="SAPBEXstdItem 11" xfId="4605"/>
    <cellStyle name="SAPBEXstdItem 12" xfId="4606"/>
    <cellStyle name="SAPBEXstdItem 13" xfId="4607"/>
    <cellStyle name="SAPBEXstdItem 14" xfId="4608"/>
    <cellStyle name="SAPBEXstdItem 15" xfId="4609"/>
    <cellStyle name="SAPBEXstdItem 16" xfId="4610"/>
    <cellStyle name="SAPBEXstdItem 17" xfId="4611"/>
    <cellStyle name="SAPBEXstdItem 18" xfId="4612"/>
    <cellStyle name="SAPBEXstdItem 19" xfId="4613"/>
    <cellStyle name="SAPBEXstdItem 2" xfId="4614"/>
    <cellStyle name="SAPBEXstdItem 2 10" xfId="4615"/>
    <cellStyle name="SAPBEXstdItem 2 11" xfId="4616"/>
    <cellStyle name="SAPBEXstdItem 2 12" xfId="4617"/>
    <cellStyle name="SAPBEXstdItem 2 13" xfId="4618"/>
    <cellStyle name="SAPBEXstdItem 2 14" xfId="4619"/>
    <cellStyle name="SAPBEXstdItem 2 15" xfId="4620"/>
    <cellStyle name="SAPBEXstdItem 2 16" xfId="4621"/>
    <cellStyle name="SAPBEXstdItem 2 17" xfId="4622"/>
    <cellStyle name="SAPBEXstdItem 2 2" xfId="4623"/>
    <cellStyle name="SAPBEXstdItem 2 3" xfId="4624"/>
    <cellStyle name="SAPBEXstdItem 2 4" xfId="4625"/>
    <cellStyle name="SAPBEXstdItem 2 5" xfId="4626"/>
    <cellStyle name="SAPBEXstdItem 2 6" xfId="4627"/>
    <cellStyle name="SAPBEXstdItem 2 7" xfId="4628"/>
    <cellStyle name="SAPBEXstdItem 2 8" xfId="4629"/>
    <cellStyle name="SAPBEXstdItem 2 9" xfId="4630"/>
    <cellStyle name="SAPBEXstdItem 20" xfId="4631"/>
    <cellStyle name="SAPBEXstdItem 3" xfId="4632"/>
    <cellStyle name="SAPBEXstdItem 3 10" xfId="4633"/>
    <cellStyle name="SAPBEXstdItem 3 11" xfId="4634"/>
    <cellStyle name="SAPBEXstdItem 3 12" xfId="4635"/>
    <cellStyle name="SAPBEXstdItem 3 13" xfId="4636"/>
    <cellStyle name="SAPBEXstdItem 3 14" xfId="4637"/>
    <cellStyle name="SAPBEXstdItem 3 15" xfId="4638"/>
    <cellStyle name="SAPBEXstdItem 3 16" xfId="4639"/>
    <cellStyle name="SAPBEXstdItem 3 17" xfId="4640"/>
    <cellStyle name="SAPBEXstdItem 3 2" xfId="4641"/>
    <cellStyle name="SAPBEXstdItem 3 3" xfId="4642"/>
    <cellStyle name="SAPBEXstdItem 3 4" xfId="4643"/>
    <cellStyle name="SAPBEXstdItem 3 5" xfId="4644"/>
    <cellStyle name="SAPBEXstdItem 3 6" xfId="4645"/>
    <cellStyle name="SAPBEXstdItem 3 7" xfId="4646"/>
    <cellStyle name="SAPBEXstdItem 3 8" xfId="4647"/>
    <cellStyle name="SAPBEXstdItem 3 9" xfId="4648"/>
    <cellStyle name="SAPBEXstdItem 4" xfId="4649"/>
    <cellStyle name="SAPBEXstdItem 4 10" xfId="4650"/>
    <cellStyle name="SAPBEXstdItem 4 11" xfId="4651"/>
    <cellStyle name="SAPBEXstdItem 4 12" xfId="4652"/>
    <cellStyle name="SAPBEXstdItem 4 13" xfId="4653"/>
    <cellStyle name="SAPBEXstdItem 4 14" xfId="4654"/>
    <cellStyle name="SAPBEXstdItem 4 15" xfId="4655"/>
    <cellStyle name="SAPBEXstdItem 4 16" xfId="4656"/>
    <cellStyle name="SAPBEXstdItem 4 17" xfId="4657"/>
    <cellStyle name="SAPBEXstdItem 4 2" xfId="4658"/>
    <cellStyle name="SAPBEXstdItem 4 3" xfId="4659"/>
    <cellStyle name="SAPBEXstdItem 4 4" xfId="4660"/>
    <cellStyle name="SAPBEXstdItem 4 5" xfId="4661"/>
    <cellStyle name="SAPBEXstdItem 4 6" xfId="4662"/>
    <cellStyle name="SAPBEXstdItem 4 7" xfId="4663"/>
    <cellStyle name="SAPBEXstdItem 4 8" xfId="4664"/>
    <cellStyle name="SAPBEXstdItem 4 9" xfId="4665"/>
    <cellStyle name="SAPBEXstdItem 5" xfId="4666"/>
    <cellStyle name="SAPBEXstdItem 5 10" xfId="4667"/>
    <cellStyle name="SAPBEXstdItem 5 11" xfId="4668"/>
    <cellStyle name="SAPBEXstdItem 5 12" xfId="4669"/>
    <cellStyle name="SAPBEXstdItem 5 13" xfId="4670"/>
    <cellStyle name="SAPBEXstdItem 5 14" xfId="4671"/>
    <cellStyle name="SAPBEXstdItem 5 15" xfId="4672"/>
    <cellStyle name="SAPBEXstdItem 5 16" xfId="4673"/>
    <cellStyle name="SAPBEXstdItem 5 17" xfId="4674"/>
    <cellStyle name="SAPBEXstdItem 5 2" xfId="4675"/>
    <cellStyle name="SAPBEXstdItem 5 3" xfId="4676"/>
    <cellStyle name="SAPBEXstdItem 5 4" xfId="4677"/>
    <cellStyle name="SAPBEXstdItem 5 5" xfId="4678"/>
    <cellStyle name="SAPBEXstdItem 5 6" xfId="4679"/>
    <cellStyle name="SAPBEXstdItem 5 7" xfId="4680"/>
    <cellStyle name="SAPBEXstdItem 5 8" xfId="4681"/>
    <cellStyle name="SAPBEXstdItem 5 9" xfId="4682"/>
    <cellStyle name="SAPBEXstdItem 6" xfId="4683"/>
    <cellStyle name="SAPBEXstdItem 6 10" xfId="4684"/>
    <cellStyle name="SAPBEXstdItem 6 11" xfId="4685"/>
    <cellStyle name="SAPBEXstdItem 6 12" xfId="4686"/>
    <cellStyle name="SAPBEXstdItem 6 13" xfId="4687"/>
    <cellStyle name="SAPBEXstdItem 6 14" xfId="4688"/>
    <cellStyle name="SAPBEXstdItem 6 15" xfId="4689"/>
    <cellStyle name="SAPBEXstdItem 6 16" xfId="4690"/>
    <cellStyle name="SAPBEXstdItem 6 17" xfId="4691"/>
    <cellStyle name="SAPBEXstdItem 6 2" xfId="4692"/>
    <cellStyle name="SAPBEXstdItem 6 3" xfId="4693"/>
    <cellStyle name="SAPBEXstdItem 6 4" xfId="4694"/>
    <cellStyle name="SAPBEXstdItem 6 5" xfId="4695"/>
    <cellStyle name="SAPBEXstdItem 6 6" xfId="4696"/>
    <cellStyle name="SAPBEXstdItem 6 7" xfId="4697"/>
    <cellStyle name="SAPBEXstdItem 6 8" xfId="4698"/>
    <cellStyle name="SAPBEXstdItem 6 9" xfId="4699"/>
    <cellStyle name="SAPBEXstdItem 7" xfId="4700"/>
    <cellStyle name="SAPBEXstdItem 7 10" xfId="4701"/>
    <cellStyle name="SAPBEXstdItem 7 11" xfId="4702"/>
    <cellStyle name="SAPBEXstdItem 7 12" xfId="4703"/>
    <cellStyle name="SAPBEXstdItem 7 13" xfId="4704"/>
    <cellStyle name="SAPBEXstdItem 7 14" xfId="4705"/>
    <cellStyle name="SAPBEXstdItem 7 15" xfId="4706"/>
    <cellStyle name="SAPBEXstdItem 7 16" xfId="4707"/>
    <cellStyle name="SAPBEXstdItem 7 17" xfId="4708"/>
    <cellStyle name="SAPBEXstdItem 7 2" xfId="4709"/>
    <cellStyle name="SAPBEXstdItem 7 3" xfId="4710"/>
    <cellStyle name="SAPBEXstdItem 7 4" xfId="4711"/>
    <cellStyle name="SAPBEXstdItem 7 5" xfId="4712"/>
    <cellStyle name="SAPBEXstdItem 7 6" xfId="4713"/>
    <cellStyle name="SAPBEXstdItem 7 7" xfId="4714"/>
    <cellStyle name="SAPBEXstdItem 7 8" xfId="4715"/>
    <cellStyle name="SAPBEXstdItem 7 9" xfId="4716"/>
    <cellStyle name="SAPBEXstdItem 8" xfId="4717"/>
    <cellStyle name="SAPBEXstdItem 8 10" xfId="4718"/>
    <cellStyle name="SAPBEXstdItem 8 11" xfId="4719"/>
    <cellStyle name="SAPBEXstdItem 8 12" xfId="4720"/>
    <cellStyle name="SAPBEXstdItem 8 13" xfId="4721"/>
    <cellStyle name="SAPBEXstdItem 8 14" xfId="4722"/>
    <cellStyle name="SAPBEXstdItem 8 15" xfId="4723"/>
    <cellStyle name="SAPBEXstdItem 8 16" xfId="4724"/>
    <cellStyle name="SAPBEXstdItem 8 17" xfId="4725"/>
    <cellStyle name="SAPBEXstdItem 8 2" xfId="4726"/>
    <cellStyle name="SAPBEXstdItem 8 3" xfId="4727"/>
    <cellStyle name="SAPBEXstdItem 8 4" xfId="4728"/>
    <cellStyle name="SAPBEXstdItem 8 5" xfId="4729"/>
    <cellStyle name="SAPBEXstdItem 8 6" xfId="4730"/>
    <cellStyle name="SAPBEXstdItem 8 7" xfId="4731"/>
    <cellStyle name="SAPBEXstdItem 8 8" xfId="4732"/>
    <cellStyle name="SAPBEXstdItem 8 9" xfId="4733"/>
    <cellStyle name="SAPBEXstdItem 9" xfId="4734"/>
    <cellStyle name="SAPBEXstdItem 9 10" xfId="4735"/>
    <cellStyle name="SAPBEXstdItem 9 11" xfId="4736"/>
    <cellStyle name="SAPBEXstdItem 9 12" xfId="4737"/>
    <cellStyle name="SAPBEXstdItem 9 13" xfId="4738"/>
    <cellStyle name="SAPBEXstdItem 9 14" xfId="4739"/>
    <cellStyle name="SAPBEXstdItem 9 15" xfId="4740"/>
    <cellStyle name="SAPBEXstdItem 9 16" xfId="4741"/>
    <cellStyle name="SAPBEXstdItem 9 17" xfId="4742"/>
    <cellStyle name="SAPBEXstdItem 9 2" xfId="4743"/>
    <cellStyle name="SAPBEXstdItem 9 3" xfId="4744"/>
    <cellStyle name="SAPBEXstdItem 9 4" xfId="4745"/>
    <cellStyle name="SAPBEXstdItem 9 5" xfId="4746"/>
    <cellStyle name="SAPBEXstdItem 9 6" xfId="4747"/>
    <cellStyle name="SAPBEXstdItem 9 7" xfId="4748"/>
    <cellStyle name="SAPBEXstdItem 9 8" xfId="4749"/>
    <cellStyle name="SAPBEXstdItem 9 9" xfId="4750"/>
    <cellStyle name="SAPBEXstdItemX" xfId="4751"/>
    <cellStyle name="SAPBEXstdItemX 10" xfId="4752"/>
    <cellStyle name="SAPBEXstdItemX 11" xfId="4753"/>
    <cellStyle name="SAPBEXstdItemX 12" xfId="4754"/>
    <cellStyle name="SAPBEXstdItemX 13" xfId="4755"/>
    <cellStyle name="SAPBEXstdItemX 14" xfId="4756"/>
    <cellStyle name="SAPBEXstdItemX 15" xfId="4757"/>
    <cellStyle name="SAPBEXstdItemX 16" xfId="4758"/>
    <cellStyle name="SAPBEXstdItemX 17" xfId="4759"/>
    <cellStyle name="SAPBEXstdItemX 18" xfId="4760"/>
    <cellStyle name="SAPBEXstdItemX 19" xfId="4761"/>
    <cellStyle name="SAPBEXstdItemX 2" xfId="4762"/>
    <cellStyle name="SAPBEXstdItemX 2 10" xfId="4763"/>
    <cellStyle name="SAPBEXstdItemX 2 11" xfId="4764"/>
    <cellStyle name="SAPBEXstdItemX 2 12" xfId="4765"/>
    <cellStyle name="SAPBEXstdItemX 2 13" xfId="4766"/>
    <cellStyle name="SAPBEXstdItemX 2 14" xfId="4767"/>
    <cellStyle name="SAPBEXstdItemX 2 15" xfId="4768"/>
    <cellStyle name="SAPBEXstdItemX 2 16" xfId="4769"/>
    <cellStyle name="SAPBEXstdItemX 2 17" xfId="4770"/>
    <cellStyle name="SAPBEXstdItemX 2 2" xfId="4771"/>
    <cellStyle name="SAPBEXstdItemX 2 3" xfId="4772"/>
    <cellStyle name="SAPBEXstdItemX 2 4" xfId="4773"/>
    <cellStyle name="SAPBEXstdItemX 2 5" xfId="4774"/>
    <cellStyle name="SAPBEXstdItemX 2 6" xfId="4775"/>
    <cellStyle name="SAPBEXstdItemX 2 7" xfId="4776"/>
    <cellStyle name="SAPBEXstdItemX 2 8" xfId="4777"/>
    <cellStyle name="SAPBEXstdItemX 2 9" xfId="4778"/>
    <cellStyle name="SAPBEXstdItemX 20" xfId="4779"/>
    <cellStyle name="SAPBEXstdItemX 3" xfId="4780"/>
    <cellStyle name="SAPBEXstdItemX 3 10" xfId="4781"/>
    <cellStyle name="SAPBEXstdItemX 3 11" xfId="4782"/>
    <cellStyle name="SAPBEXstdItemX 3 12" xfId="4783"/>
    <cellStyle name="SAPBEXstdItemX 3 13" xfId="4784"/>
    <cellStyle name="SAPBEXstdItemX 3 14" xfId="4785"/>
    <cellStyle name="SAPBEXstdItemX 3 15" xfId="4786"/>
    <cellStyle name="SAPBEXstdItemX 3 16" xfId="4787"/>
    <cellStyle name="SAPBEXstdItemX 3 17" xfId="4788"/>
    <cellStyle name="SAPBEXstdItemX 3 2" xfId="4789"/>
    <cellStyle name="SAPBEXstdItemX 3 3" xfId="4790"/>
    <cellStyle name="SAPBEXstdItemX 3 4" xfId="4791"/>
    <cellStyle name="SAPBEXstdItemX 3 5" xfId="4792"/>
    <cellStyle name="SAPBEXstdItemX 3 6" xfId="4793"/>
    <cellStyle name="SAPBEXstdItemX 3 7" xfId="4794"/>
    <cellStyle name="SAPBEXstdItemX 3 8" xfId="4795"/>
    <cellStyle name="SAPBEXstdItemX 3 9" xfId="4796"/>
    <cellStyle name="SAPBEXstdItemX 4" xfId="4797"/>
    <cellStyle name="SAPBEXstdItemX 4 10" xfId="4798"/>
    <cellStyle name="SAPBEXstdItemX 4 11" xfId="4799"/>
    <cellStyle name="SAPBEXstdItemX 4 12" xfId="4800"/>
    <cellStyle name="SAPBEXstdItemX 4 13" xfId="4801"/>
    <cellStyle name="SAPBEXstdItemX 4 14" xfId="4802"/>
    <cellStyle name="SAPBEXstdItemX 4 15" xfId="4803"/>
    <cellStyle name="SAPBEXstdItemX 4 16" xfId="4804"/>
    <cellStyle name="SAPBEXstdItemX 4 17" xfId="4805"/>
    <cellStyle name="SAPBEXstdItemX 4 2" xfId="4806"/>
    <cellStyle name="SAPBEXstdItemX 4 3" xfId="4807"/>
    <cellStyle name="SAPBEXstdItemX 4 4" xfId="4808"/>
    <cellStyle name="SAPBEXstdItemX 4 5" xfId="4809"/>
    <cellStyle name="SAPBEXstdItemX 4 6" xfId="4810"/>
    <cellStyle name="SAPBEXstdItemX 4 7" xfId="4811"/>
    <cellStyle name="SAPBEXstdItemX 4 8" xfId="4812"/>
    <cellStyle name="SAPBEXstdItemX 4 9" xfId="4813"/>
    <cellStyle name="SAPBEXstdItemX 5" xfId="4814"/>
    <cellStyle name="SAPBEXstdItemX 5 10" xfId="4815"/>
    <cellStyle name="SAPBEXstdItemX 5 11" xfId="4816"/>
    <cellStyle name="SAPBEXstdItemX 5 12" xfId="4817"/>
    <cellStyle name="SAPBEXstdItemX 5 13" xfId="4818"/>
    <cellStyle name="SAPBEXstdItemX 5 14" xfId="4819"/>
    <cellStyle name="SAPBEXstdItemX 5 15" xfId="4820"/>
    <cellStyle name="SAPBEXstdItemX 5 16" xfId="4821"/>
    <cellStyle name="SAPBEXstdItemX 5 17" xfId="4822"/>
    <cellStyle name="SAPBEXstdItemX 5 2" xfId="4823"/>
    <cellStyle name="SAPBEXstdItemX 5 3" xfId="4824"/>
    <cellStyle name="SAPBEXstdItemX 5 4" xfId="4825"/>
    <cellStyle name="SAPBEXstdItemX 5 5" xfId="4826"/>
    <cellStyle name="SAPBEXstdItemX 5 6" xfId="4827"/>
    <cellStyle name="SAPBEXstdItemX 5 7" xfId="4828"/>
    <cellStyle name="SAPBEXstdItemX 5 8" xfId="4829"/>
    <cellStyle name="SAPBEXstdItemX 5 9" xfId="4830"/>
    <cellStyle name="SAPBEXstdItemX 6" xfId="4831"/>
    <cellStyle name="SAPBEXstdItemX 6 10" xfId="4832"/>
    <cellStyle name="SAPBEXstdItemX 6 11" xfId="4833"/>
    <cellStyle name="SAPBEXstdItemX 6 12" xfId="4834"/>
    <cellStyle name="SAPBEXstdItemX 6 13" xfId="4835"/>
    <cellStyle name="SAPBEXstdItemX 6 14" xfId="4836"/>
    <cellStyle name="SAPBEXstdItemX 6 15" xfId="4837"/>
    <cellStyle name="SAPBEXstdItemX 6 16" xfId="4838"/>
    <cellStyle name="SAPBEXstdItemX 6 17" xfId="4839"/>
    <cellStyle name="SAPBEXstdItemX 6 2" xfId="4840"/>
    <cellStyle name="SAPBEXstdItemX 6 3" xfId="4841"/>
    <cellStyle name="SAPBEXstdItemX 6 4" xfId="4842"/>
    <cellStyle name="SAPBEXstdItemX 6 5" xfId="4843"/>
    <cellStyle name="SAPBEXstdItemX 6 6" xfId="4844"/>
    <cellStyle name="SAPBEXstdItemX 6 7" xfId="4845"/>
    <cellStyle name="SAPBEXstdItemX 6 8" xfId="4846"/>
    <cellStyle name="SAPBEXstdItemX 6 9" xfId="4847"/>
    <cellStyle name="SAPBEXstdItemX 7" xfId="4848"/>
    <cellStyle name="SAPBEXstdItemX 7 10" xfId="4849"/>
    <cellStyle name="SAPBEXstdItemX 7 11" xfId="4850"/>
    <cellStyle name="SAPBEXstdItemX 7 12" xfId="4851"/>
    <cellStyle name="SAPBEXstdItemX 7 13" xfId="4852"/>
    <cellStyle name="SAPBEXstdItemX 7 14" xfId="4853"/>
    <cellStyle name="SAPBEXstdItemX 7 15" xfId="4854"/>
    <cellStyle name="SAPBEXstdItemX 7 16" xfId="4855"/>
    <cellStyle name="SAPBEXstdItemX 7 17" xfId="4856"/>
    <cellStyle name="SAPBEXstdItemX 7 2" xfId="4857"/>
    <cellStyle name="SAPBEXstdItemX 7 3" xfId="4858"/>
    <cellStyle name="SAPBEXstdItemX 7 4" xfId="4859"/>
    <cellStyle name="SAPBEXstdItemX 7 5" xfId="4860"/>
    <cellStyle name="SAPBEXstdItemX 7 6" xfId="4861"/>
    <cellStyle name="SAPBEXstdItemX 7 7" xfId="4862"/>
    <cellStyle name="SAPBEXstdItemX 7 8" xfId="4863"/>
    <cellStyle name="SAPBEXstdItemX 7 9" xfId="4864"/>
    <cellStyle name="SAPBEXstdItemX 8" xfId="4865"/>
    <cellStyle name="SAPBEXstdItemX 8 10" xfId="4866"/>
    <cellStyle name="SAPBEXstdItemX 8 11" xfId="4867"/>
    <cellStyle name="SAPBEXstdItemX 8 12" xfId="4868"/>
    <cellStyle name="SAPBEXstdItemX 8 13" xfId="4869"/>
    <cellStyle name="SAPBEXstdItemX 8 14" xfId="4870"/>
    <cellStyle name="SAPBEXstdItemX 8 15" xfId="4871"/>
    <cellStyle name="SAPBEXstdItemX 8 16" xfId="4872"/>
    <cellStyle name="SAPBEXstdItemX 8 17" xfId="4873"/>
    <cellStyle name="SAPBEXstdItemX 8 2" xfId="4874"/>
    <cellStyle name="SAPBEXstdItemX 8 3" xfId="4875"/>
    <cellStyle name="SAPBEXstdItemX 8 4" xfId="4876"/>
    <cellStyle name="SAPBEXstdItemX 8 5" xfId="4877"/>
    <cellStyle name="SAPBEXstdItemX 8 6" xfId="4878"/>
    <cellStyle name="SAPBEXstdItemX 8 7" xfId="4879"/>
    <cellStyle name="SAPBEXstdItemX 8 8" xfId="4880"/>
    <cellStyle name="SAPBEXstdItemX 8 9" xfId="4881"/>
    <cellStyle name="SAPBEXstdItemX 9" xfId="4882"/>
    <cellStyle name="SAPBEXstdItemX 9 10" xfId="4883"/>
    <cellStyle name="SAPBEXstdItemX 9 11" xfId="4884"/>
    <cellStyle name="SAPBEXstdItemX 9 12" xfId="4885"/>
    <cellStyle name="SAPBEXstdItemX 9 13" xfId="4886"/>
    <cellStyle name="SAPBEXstdItemX 9 14" xfId="4887"/>
    <cellStyle name="SAPBEXstdItemX 9 15" xfId="4888"/>
    <cellStyle name="SAPBEXstdItemX 9 16" xfId="4889"/>
    <cellStyle name="SAPBEXstdItemX 9 17" xfId="4890"/>
    <cellStyle name="SAPBEXstdItemX 9 2" xfId="4891"/>
    <cellStyle name="SAPBEXstdItemX 9 3" xfId="4892"/>
    <cellStyle name="SAPBEXstdItemX 9 4" xfId="4893"/>
    <cellStyle name="SAPBEXstdItemX 9 5" xfId="4894"/>
    <cellStyle name="SAPBEXstdItemX 9 6" xfId="4895"/>
    <cellStyle name="SAPBEXstdItemX 9 7" xfId="4896"/>
    <cellStyle name="SAPBEXstdItemX 9 8" xfId="4897"/>
    <cellStyle name="SAPBEXstdItemX 9 9" xfId="4898"/>
    <cellStyle name="SAPBEXtitle" xfId="4899"/>
    <cellStyle name="SAPBEXundefined" xfId="4900"/>
    <cellStyle name="SAPBEXundefined 10" xfId="4901"/>
    <cellStyle name="SAPBEXundefined 11" xfId="4902"/>
    <cellStyle name="SAPBEXundefined 12" xfId="4903"/>
    <cellStyle name="SAPBEXundefined 13" xfId="4904"/>
    <cellStyle name="SAPBEXundefined 14" xfId="4905"/>
    <cellStyle name="SAPBEXundefined 15" xfId="4906"/>
    <cellStyle name="SAPBEXundefined 16" xfId="4907"/>
    <cellStyle name="SAPBEXundefined 17" xfId="4908"/>
    <cellStyle name="SAPBEXundefined 18" xfId="4909"/>
    <cellStyle name="SAPBEXundefined 19" xfId="4910"/>
    <cellStyle name="SAPBEXundefined 2" xfId="4911"/>
    <cellStyle name="SAPBEXundefined 2 10" xfId="4912"/>
    <cellStyle name="SAPBEXundefined 2 11" xfId="4913"/>
    <cellStyle name="SAPBEXundefined 2 12" xfId="4914"/>
    <cellStyle name="SAPBEXundefined 2 13" xfId="4915"/>
    <cellStyle name="SAPBEXundefined 2 14" xfId="4916"/>
    <cellStyle name="SAPBEXundefined 2 15" xfId="4917"/>
    <cellStyle name="SAPBEXundefined 2 16" xfId="4918"/>
    <cellStyle name="SAPBEXundefined 2 17" xfId="4919"/>
    <cellStyle name="SAPBEXundefined 2 2" xfId="4920"/>
    <cellStyle name="SAPBEXundefined 2 3" xfId="4921"/>
    <cellStyle name="SAPBEXundefined 2 4" xfId="4922"/>
    <cellStyle name="SAPBEXundefined 2 5" xfId="4923"/>
    <cellStyle name="SAPBEXundefined 2 6" xfId="4924"/>
    <cellStyle name="SAPBEXundefined 2 7" xfId="4925"/>
    <cellStyle name="SAPBEXundefined 2 8" xfId="4926"/>
    <cellStyle name="SAPBEXundefined 2 9" xfId="4927"/>
    <cellStyle name="SAPBEXundefined 20" xfId="4928"/>
    <cellStyle name="SAPBEXundefined 3" xfId="4929"/>
    <cellStyle name="SAPBEXundefined 3 10" xfId="4930"/>
    <cellStyle name="SAPBEXundefined 3 11" xfId="4931"/>
    <cellStyle name="SAPBEXundefined 3 12" xfId="4932"/>
    <cellStyle name="SAPBEXundefined 3 13" xfId="4933"/>
    <cellStyle name="SAPBEXundefined 3 14" xfId="4934"/>
    <cellStyle name="SAPBEXundefined 3 15" xfId="4935"/>
    <cellStyle name="SAPBEXundefined 3 16" xfId="4936"/>
    <cellStyle name="SAPBEXundefined 3 17" xfId="4937"/>
    <cellStyle name="SAPBEXundefined 3 2" xfId="4938"/>
    <cellStyle name="SAPBEXundefined 3 3" xfId="4939"/>
    <cellStyle name="SAPBEXundefined 3 4" xfId="4940"/>
    <cellStyle name="SAPBEXundefined 3 5" xfId="4941"/>
    <cellStyle name="SAPBEXundefined 3 6" xfId="4942"/>
    <cellStyle name="SAPBEXundefined 3 7" xfId="4943"/>
    <cellStyle name="SAPBEXundefined 3 8" xfId="4944"/>
    <cellStyle name="SAPBEXundefined 3 9" xfId="4945"/>
    <cellStyle name="SAPBEXundefined 4" xfId="4946"/>
    <cellStyle name="SAPBEXundefined 4 10" xfId="4947"/>
    <cellStyle name="SAPBEXundefined 4 11" xfId="4948"/>
    <cellStyle name="SAPBEXundefined 4 12" xfId="4949"/>
    <cellStyle name="SAPBEXundefined 4 13" xfId="4950"/>
    <cellStyle name="SAPBEXundefined 4 14" xfId="4951"/>
    <cellStyle name="SAPBEXundefined 4 15" xfId="4952"/>
    <cellStyle name="SAPBEXundefined 4 16" xfId="4953"/>
    <cellStyle name="SAPBEXundefined 4 17" xfId="4954"/>
    <cellStyle name="SAPBEXundefined 4 2" xfId="4955"/>
    <cellStyle name="SAPBEXundefined 4 3" xfId="4956"/>
    <cellStyle name="SAPBEXundefined 4 4" xfId="4957"/>
    <cellStyle name="SAPBEXundefined 4 5" xfId="4958"/>
    <cellStyle name="SAPBEXundefined 4 6" xfId="4959"/>
    <cellStyle name="SAPBEXundefined 4 7" xfId="4960"/>
    <cellStyle name="SAPBEXundefined 4 8" xfId="4961"/>
    <cellStyle name="SAPBEXundefined 4 9" xfId="4962"/>
    <cellStyle name="SAPBEXundefined 5" xfId="4963"/>
    <cellStyle name="SAPBEXundefined 5 10" xfId="4964"/>
    <cellStyle name="SAPBEXundefined 5 11" xfId="4965"/>
    <cellStyle name="SAPBEXundefined 5 12" xfId="4966"/>
    <cellStyle name="SAPBEXundefined 5 13" xfId="4967"/>
    <cellStyle name="SAPBEXundefined 5 14" xfId="4968"/>
    <cellStyle name="SAPBEXundefined 5 15" xfId="4969"/>
    <cellStyle name="SAPBEXundefined 5 16" xfId="4970"/>
    <cellStyle name="SAPBEXundefined 5 17" xfId="4971"/>
    <cellStyle name="SAPBEXundefined 5 2" xfId="4972"/>
    <cellStyle name="SAPBEXundefined 5 3" xfId="4973"/>
    <cellStyle name="SAPBEXundefined 5 4" xfId="4974"/>
    <cellStyle name="SAPBEXundefined 5 5" xfId="4975"/>
    <cellStyle name="SAPBEXundefined 5 6" xfId="4976"/>
    <cellStyle name="SAPBEXundefined 5 7" xfId="4977"/>
    <cellStyle name="SAPBEXundefined 5 8" xfId="4978"/>
    <cellStyle name="SAPBEXundefined 5 9" xfId="4979"/>
    <cellStyle name="SAPBEXundefined 6" xfId="4980"/>
    <cellStyle name="SAPBEXundefined 6 10" xfId="4981"/>
    <cellStyle name="SAPBEXundefined 6 11" xfId="4982"/>
    <cellStyle name="SAPBEXundefined 6 12" xfId="4983"/>
    <cellStyle name="SAPBEXundefined 6 13" xfId="4984"/>
    <cellStyle name="SAPBEXundefined 6 14" xfId="4985"/>
    <cellStyle name="SAPBEXundefined 6 15" xfId="4986"/>
    <cellStyle name="SAPBEXundefined 6 16" xfId="4987"/>
    <cellStyle name="SAPBEXundefined 6 17" xfId="4988"/>
    <cellStyle name="SAPBEXundefined 6 2" xfId="4989"/>
    <cellStyle name="SAPBEXundefined 6 3" xfId="4990"/>
    <cellStyle name="SAPBEXundefined 6 4" xfId="4991"/>
    <cellStyle name="SAPBEXundefined 6 5" xfId="4992"/>
    <cellStyle name="SAPBEXundefined 6 6" xfId="4993"/>
    <cellStyle name="SAPBEXundefined 6 7" xfId="4994"/>
    <cellStyle name="SAPBEXundefined 6 8" xfId="4995"/>
    <cellStyle name="SAPBEXundefined 6 9" xfId="4996"/>
    <cellStyle name="SAPBEXundefined 7" xfId="4997"/>
    <cellStyle name="SAPBEXundefined 7 10" xfId="4998"/>
    <cellStyle name="SAPBEXundefined 7 11" xfId="4999"/>
    <cellStyle name="SAPBEXundefined 7 12" xfId="5000"/>
    <cellStyle name="SAPBEXundefined 7 13" xfId="5001"/>
    <cellStyle name="SAPBEXundefined 7 14" xfId="5002"/>
    <cellStyle name="SAPBEXundefined 7 15" xfId="5003"/>
    <cellStyle name="SAPBEXundefined 7 16" xfId="5004"/>
    <cellStyle name="SAPBEXundefined 7 17" xfId="5005"/>
    <cellStyle name="SAPBEXundefined 7 2" xfId="5006"/>
    <cellStyle name="SAPBEXundefined 7 3" xfId="5007"/>
    <cellStyle name="SAPBEXundefined 7 4" xfId="5008"/>
    <cellStyle name="SAPBEXundefined 7 5" xfId="5009"/>
    <cellStyle name="SAPBEXundefined 7 6" xfId="5010"/>
    <cellStyle name="SAPBEXundefined 7 7" xfId="5011"/>
    <cellStyle name="SAPBEXundefined 7 8" xfId="5012"/>
    <cellStyle name="SAPBEXundefined 7 9" xfId="5013"/>
    <cellStyle name="SAPBEXundefined 8" xfId="5014"/>
    <cellStyle name="SAPBEXundefined 8 10" xfId="5015"/>
    <cellStyle name="SAPBEXundefined 8 11" xfId="5016"/>
    <cellStyle name="SAPBEXundefined 8 12" xfId="5017"/>
    <cellStyle name="SAPBEXundefined 8 13" xfId="5018"/>
    <cellStyle name="SAPBEXundefined 8 14" xfId="5019"/>
    <cellStyle name="SAPBEXundefined 8 15" xfId="5020"/>
    <cellStyle name="SAPBEXundefined 8 16" xfId="5021"/>
    <cellStyle name="SAPBEXundefined 8 17" xfId="5022"/>
    <cellStyle name="SAPBEXundefined 8 2" xfId="5023"/>
    <cellStyle name="SAPBEXundefined 8 3" xfId="5024"/>
    <cellStyle name="SAPBEXundefined 8 4" xfId="5025"/>
    <cellStyle name="SAPBEXundefined 8 5" xfId="5026"/>
    <cellStyle name="SAPBEXundefined 8 6" xfId="5027"/>
    <cellStyle name="SAPBEXundefined 8 7" xfId="5028"/>
    <cellStyle name="SAPBEXundefined 8 8" xfId="5029"/>
    <cellStyle name="SAPBEXundefined 8 9" xfId="5030"/>
    <cellStyle name="SAPBEXundefined 9" xfId="5031"/>
    <cellStyle name="SAPBEXundefined 9 10" xfId="5032"/>
    <cellStyle name="SAPBEXundefined 9 11" xfId="5033"/>
    <cellStyle name="SAPBEXundefined 9 12" xfId="5034"/>
    <cellStyle name="SAPBEXundefined 9 13" xfId="5035"/>
    <cellStyle name="SAPBEXundefined 9 14" xfId="5036"/>
    <cellStyle name="SAPBEXundefined 9 15" xfId="5037"/>
    <cellStyle name="SAPBEXundefined 9 16" xfId="5038"/>
    <cellStyle name="SAPBEXundefined 9 17" xfId="5039"/>
    <cellStyle name="SAPBEXundefined 9 2" xfId="5040"/>
    <cellStyle name="SAPBEXundefined 9 3" xfId="5041"/>
    <cellStyle name="SAPBEXundefined 9 4" xfId="5042"/>
    <cellStyle name="SAPBEXundefined 9 5" xfId="5043"/>
    <cellStyle name="SAPBEXundefined 9 6" xfId="5044"/>
    <cellStyle name="SAPBEXundefined 9 7" xfId="5045"/>
    <cellStyle name="SAPBEXundefined 9 8" xfId="5046"/>
    <cellStyle name="SAPBEXundefined 9 9" xfId="5047"/>
    <cellStyle name="SEM-BPS-data" xfId="5048"/>
    <cellStyle name="SEM-BPS-head" xfId="5049"/>
    <cellStyle name="SEM-BPS-headdata" xfId="5050"/>
    <cellStyle name="SEM-BPS-headdata 2" xfId="5051"/>
    <cellStyle name="SEM-BPS-headkey" xfId="5052"/>
    <cellStyle name="SEM-BPS-input-on" xfId="5053"/>
    <cellStyle name="SEM-BPS-input-on 2" xfId="5054"/>
    <cellStyle name="SEM-BPS-key" xfId="5055"/>
    <cellStyle name="SEM-BPS-sub1" xfId="5056"/>
    <cellStyle name="SEM-BPS-sub2" xfId="5057"/>
    <cellStyle name="SEM-BPS-total" xfId="5058"/>
    <cellStyle name="STYLE1 - Style1" xfId="5059"/>
    <cellStyle name="Title" xfId="5060"/>
    <cellStyle name="To" xfId="5061"/>
    <cellStyle name="Total" xfId="5062"/>
    <cellStyle name="Währung [0]_laroux" xfId="5063"/>
    <cellStyle name="Währung_laroux" xfId="5064"/>
    <cellStyle name="Walutowy [0]_1" xfId="5065"/>
    <cellStyle name="Walutowy_1" xfId="5066"/>
    <cellStyle name="Warning Text" xfId="5067"/>
    <cellStyle name="WIP" xfId="5068"/>
    <cellStyle name="Zero" xfId="5069"/>
    <cellStyle name="Акт" xfId="5070"/>
    <cellStyle name="АктМТСН" xfId="5071"/>
    <cellStyle name="Акцент1 2" xfId="5072"/>
    <cellStyle name="Акцент1 3" xfId="5073"/>
    <cellStyle name="Акцент2 2" xfId="5074"/>
    <cellStyle name="Акцент2 3" xfId="5075"/>
    <cellStyle name="Акцент3 2" xfId="5076"/>
    <cellStyle name="Акцент3 3" xfId="5077"/>
    <cellStyle name="Акцент4 2" xfId="5078"/>
    <cellStyle name="Акцент4 3" xfId="5079"/>
    <cellStyle name="Акцент5 2" xfId="5080"/>
    <cellStyle name="Акцент5 3" xfId="5081"/>
    <cellStyle name="Акцент6 2" xfId="5082"/>
    <cellStyle name="Акцент6 3" xfId="5083"/>
    <cellStyle name="Беззащитный" xfId="5084"/>
    <cellStyle name="Ввод  2" xfId="5085"/>
    <cellStyle name="Ввод  2 10" xfId="5086"/>
    <cellStyle name="Ввод  2 11" xfId="5087"/>
    <cellStyle name="Ввод  2 12" xfId="5088"/>
    <cellStyle name="Ввод  2 13" xfId="5089"/>
    <cellStyle name="Ввод  2 14" xfId="5090"/>
    <cellStyle name="Ввод  2 15" xfId="5091"/>
    <cellStyle name="Ввод  2 16" xfId="5092"/>
    <cellStyle name="Ввод  2 17" xfId="5093"/>
    <cellStyle name="Ввод  2 18" xfId="5094"/>
    <cellStyle name="Ввод  2 2" xfId="5095"/>
    <cellStyle name="Ввод  2 2 10" xfId="5096"/>
    <cellStyle name="Ввод  2 2 11" xfId="5097"/>
    <cellStyle name="Ввод  2 2 12" xfId="5098"/>
    <cellStyle name="Ввод  2 2 13" xfId="5099"/>
    <cellStyle name="Ввод  2 2 14" xfId="5100"/>
    <cellStyle name="Ввод  2 2 15" xfId="5101"/>
    <cellStyle name="Ввод  2 2 16" xfId="5102"/>
    <cellStyle name="Ввод  2 2 17" xfId="5103"/>
    <cellStyle name="Ввод  2 2 2" xfId="5104"/>
    <cellStyle name="Ввод  2 2 3" xfId="5105"/>
    <cellStyle name="Ввод  2 2 4" xfId="5106"/>
    <cellStyle name="Ввод  2 2 5" xfId="5107"/>
    <cellStyle name="Ввод  2 2 6" xfId="5108"/>
    <cellStyle name="Ввод  2 2 7" xfId="5109"/>
    <cellStyle name="Ввод  2 2 8" xfId="5110"/>
    <cellStyle name="Ввод  2 2 9" xfId="5111"/>
    <cellStyle name="Ввод  2 3" xfId="5112"/>
    <cellStyle name="Ввод  2 3 10" xfId="5113"/>
    <cellStyle name="Ввод  2 3 11" xfId="5114"/>
    <cellStyle name="Ввод  2 3 12" xfId="5115"/>
    <cellStyle name="Ввод  2 3 13" xfId="5116"/>
    <cellStyle name="Ввод  2 3 14" xfId="5117"/>
    <cellStyle name="Ввод  2 3 15" xfId="5118"/>
    <cellStyle name="Ввод  2 3 16" xfId="5119"/>
    <cellStyle name="Ввод  2 3 17" xfId="5120"/>
    <cellStyle name="Ввод  2 3 2" xfId="5121"/>
    <cellStyle name="Ввод  2 3 3" xfId="5122"/>
    <cellStyle name="Ввод  2 3 4" xfId="5123"/>
    <cellStyle name="Ввод  2 3 5" xfId="5124"/>
    <cellStyle name="Ввод  2 3 6" xfId="5125"/>
    <cellStyle name="Ввод  2 3 7" xfId="5126"/>
    <cellStyle name="Ввод  2 3 8" xfId="5127"/>
    <cellStyle name="Ввод  2 3 9" xfId="5128"/>
    <cellStyle name="Ввод  2 4" xfId="5129"/>
    <cellStyle name="Ввод  2 4 10" xfId="5130"/>
    <cellStyle name="Ввод  2 4 11" xfId="5131"/>
    <cellStyle name="Ввод  2 4 12" xfId="5132"/>
    <cellStyle name="Ввод  2 4 13" xfId="5133"/>
    <cellStyle name="Ввод  2 4 14" xfId="5134"/>
    <cellStyle name="Ввод  2 4 15" xfId="5135"/>
    <cellStyle name="Ввод  2 4 16" xfId="5136"/>
    <cellStyle name="Ввод  2 4 17" xfId="5137"/>
    <cellStyle name="Ввод  2 4 2" xfId="5138"/>
    <cellStyle name="Ввод  2 4 3" xfId="5139"/>
    <cellStyle name="Ввод  2 4 4" xfId="5140"/>
    <cellStyle name="Ввод  2 4 5" xfId="5141"/>
    <cellStyle name="Ввод  2 4 6" xfId="5142"/>
    <cellStyle name="Ввод  2 4 7" xfId="5143"/>
    <cellStyle name="Ввод  2 4 8" xfId="5144"/>
    <cellStyle name="Ввод  2 4 9" xfId="5145"/>
    <cellStyle name="Ввод  2 5" xfId="5146"/>
    <cellStyle name="Ввод  2 5 10" xfId="5147"/>
    <cellStyle name="Ввод  2 5 11" xfId="5148"/>
    <cellStyle name="Ввод  2 5 12" xfId="5149"/>
    <cellStyle name="Ввод  2 5 13" xfId="5150"/>
    <cellStyle name="Ввод  2 5 14" xfId="5151"/>
    <cellStyle name="Ввод  2 5 15" xfId="5152"/>
    <cellStyle name="Ввод  2 5 16" xfId="5153"/>
    <cellStyle name="Ввод  2 5 17" xfId="5154"/>
    <cellStyle name="Ввод  2 5 2" xfId="5155"/>
    <cellStyle name="Ввод  2 5 3" xfId="5156"/>
    <cellStyle name="Ввод  2 5 4" xfId="5157"/>
    <cellStyle name="Ввод  2 5 5" xfId="5158"/>
    <cellStyle name="Ввод  2 5 6" xfId="5159"/>
    <cellStyle name="Ввод  2 5 7" xfId="5160"/>
    <cellStyle name="Ввод  2 5 8" xfId="5161"/>
    <cellStyle name="Ввод  2 5 9" xfId="5162"/>
    <cellStyle name="Ввод  2 6" xfId="5163"/>
    <cellStyle name="Ввод  2 6 10" xfId="5164"/>
    <cellStyle name="Ввод  2 6 11" xfId="5165"/>
    <cellStyle name="Ввод  2 6 12" xfId="5166"/>
    <cellStyle name="Ввод  2 6 13" xfId="5167"/>
    <cellStyle name="Ввод  2 6 14" xfId="5168"/>
    <cellStyle name="Ввод  2 6 15" xfId="5169"/>
    <cellStyle name="Ввод  2 6 16" xfId="5170"/>
    <cellStyle name="Ввод  2 6 17" xfId="5171"/>
    <cellStyle name="Ввод  2 6 2" xfId="5172"/>
    <cellStyle name="Ввод  2 6 3" xfId="5173"/>
    <cellStyle name="Ввод  2 6 4" xfId="5174"/>
    <cellStyle name="Ввод  2 6 5" xfId="5175"/>
    <cellStyle name="Ввод  2 6 6" xfId="5176"/>
    <cellStyle name="Ввод  2 6 7" xfId="5177"/>
    <cellStyle name="Ввод  2 6 8" xfId="5178"/>
    <cellStyle name="Ввод  2 6 9" xfId="5179"/>
    <cellStyle name="Ввод  2 7" xfId="5180"/>
    <cellStyle name="Ввод  2 7 10" xfId="5181"/>
    <cellStyle name="Ввод  2 7 11" xfId="5182"/>
    <cellStyle name="Ввод  2 7 12" xfId="5183"/>
    <cellStyle name="Ввод  2 7 13" xfId="5184"/>
    <cellStyle name="Ввод  2 7 14" xfId="5185"/>
    <cellStyle name="Ввод  2 7 15" xfId="5186"/>
    <cellStyle name="Ввод  2 7 16" xfId="5187"/>
    <cellStyle name="Ввод  2 7 17" xfId="5188"/>
    <cellStyle name="Ввод  2 7 2" xfId="5189"/>
    <cellStyle name="Ввод  2 7 3" xfId="5190"/>
    <cellStyle name="Ввод  2 7 4" xfId="5191"/>
    <cellStyle name="Ввод  2 7 5" xfId="5192"/>
    <cellStyle name="Ввод  2 7 6" xfId="5193"/>
    <cellStyle name="Ввод  2 7 7" xfId="5194"/>
    <cellStyle name="Ввод  2 7 8" xfId="5195"/>
    <cellStyle name="Ввод  2 7 9" xfId="5196"/>
    <cellStyle name="Ввод  2 8" xfId="5197"/>
    <cellStyle name="Ввод  2 8 10" xfId="5198"/>
    <cellStyle name="Ввод  2 8 11" xfId="5199"/>
    <cellStyle name="Ввод  2 8 12" xfId="5200"/>
    <cellStyle name="Ввод  2 8 13" xfId="5201"/>
    <cellStyle name="Ввод  2 8 14" xfId="5202"/>
    <cellStyle name="Ввод  2 8 15" xfId="5203"/>
    <cellStyle name="Ввод  2 8 16" xfId="5204"/>
    <cellStyle name="Ввод  2 8 17" xfId="5205"/>
    <cellStyle name="Ввод  2 8 2" xfId="5206"/>
    <cellStyle name="Ввод  2 8 3" xfId="5207"/>
    <cellStyle name="Ввод  2 8 4" xfId="5208"/>
    <cellStyle name="Ввод  2 8 5" xfId="5209"/>
    <cellStyle name="Ввод  2 8 6" xfId="5210"/>
    <cellStyle name="Ввод  2 8 7" xfId="5211"/>
    <cellStyle name="Ввод  2 8 8" xfId="5212"/>
    <cellStyle name="Ввод  2 8 9" xfId="5213"/>
    <cellStyle name="Ввод  2 9" xfId="5214"/>
    <cellStyle name="Ввод  3" xfId="5215"/>
    <cellStyle name="Ввод  3 10" xfId="5216"/>
    <cellStyle name="Ввод  3 11" xfId="5217"/>
    <cellStyle name="Ввод  3 12" xfId="5218"/>
    <cellStyle name="Ввод  3 13" xfId="5219"/>
    <cellStyle name="Ввод  3 14" xfId="5220"/>
    <cellStyle name="Ввод  3 15" xfId="5221"/>
    <cellStyle name="Ввод  3 16" xfId="5222"/>
    <cellStyle name="Ввод  3 17" xfId="5223"/>
    <cellStyle name="Ввод  3 18" xfId="5224"/>
    <cellStyle name="Ввод  3 2" xfId="5225"/>
    <cellStyle name="Ввод  3 2 10" xfId="5226"/>
    <cellStyle name="Ввод  3 2 11" xfId="5227"/>
    <cellStyle name="Ввод  3 2 12" xfId="5228"/>
    <cellStyle name="Ввод  3 2 13" xfId="5229"/>
    <cellStyle name="Ввод  3 2 14" xfId="5230"/>
    <cellStyle name="Ввод  3 2 15" xfId="5231"/>
    <cellStyle name="Ввод  3 2 16" xfId="5232"/>
    <cellStyle name="Ввод  3 2 17" xfId="5233"/>
    <cellStyle name="Ввод  3 2 2" xfId="5234"/>
    <cellStyle name="Ввод  3 2 3" xfId="5235"/>
    <cellStyle name="Ввод  3 2 4" xfId="5236"/>
    <cellStyle name="Ввод  3 2 5" xfId="5237"/>
    <cellStyle name="Ввод  3 2 6" xfId="5238"/>
    <cellStyle name="Ввод  3 2 7" xfId="5239"/>
    <cellStyle name="Ввод  3 2 8" xfId="5240"/>
    <cellStyle name="Ввод  3 2 9" xfId="5241"/>
    <cellStyle name="Ввод  3 3" xfId="5242"/>
    <cellStyle name="Ввод  3 3 10" xfId="5243"/>
    <cellStyle name="Ввод  3 3 11" xfId="5244"/>
    <cellStyle name="Ввод  3 3 12" xfId="5245"/>
    <cellStyle name="Ввод  3 3 13" xfId="5246"/>
    <cellStyle name="Ввод  3 3 14" xfId="5247"/>
    <cellStyle name="Ввод  3 3 15" xfId="5248"/>
    <cellStyle name="Ввод  3 3 16" xfId="5249"/>
    <cellStyle name="Ввод  3 3 17" xfId="5250"/>
    <cellStyle name="Ввод  3 3 2" xfId="5251"/>
    <cellStyle name="Ввод  3 3 3" xfId="5252"/>
    <cellStyle name="Ввод  3 3 4" xfId="5253"/>
    <cellStyle name="Ввод  3 3 5" xfId="5254"/>
    <cellStyle name="Ввод  3 3 6" xfId="5255"/>
    <cellStyle name="Ввод  3 3 7" xfId="5256"/>
    <cellStyle name="Ввод  3 3 8" xfId="5257"/>
    <cellStyle name="Ввод  3 3 9" xfId="5258"/>
    <cellStyle name="Ввод  3 4" xfId="5259"/>
    <cellStyle name="Ввод  3 4 10" xfId="5260"/>
    <cellStyle name="Ввод  3 4 11" xfId="5261"/>
    <cellStyle name="Ввод  3 4 12" xfId="5262"/>
    <cellStyle name="Ввод  3 4 13" xfId="5263"/>
    <cellStyle name="Ввод  3 4 14" xfId="5264"/>
    <cellStyle name="Ввод  3 4 15" xfId="5265"/>
    <cellStyle name="Ввод  3 4 16" xfId="5266"/>
    <cellStyle name="Ввод  3 4 17" xfId="5267"/>
    <cellStyle name="Ввод  3 4 2" xfId="5268"/>
    <cellStyle name="Ввод  3 4 3" xfId="5269"/>
    <cellStyle name="Ввод  3 4 4" xfId="5270"/>
    <cellStyle name="Ввод  3 4 5" xfId="5271"/>
    <cellStyle name="Ввод  3 4 6" xfId="5272"/>
    <cellStyle name="Ввод  3 4 7" xfId="5273"/>
    <cellStyle name="Ввод  3 4 8" xfId="5274"/>
    <cellStyle name="Ввод  3 4 9" xfId="5275"/>
    <cellStyle name="Ввод  3 5" xfId="5276"/>
    <cellStyle name="Ввод  3 5 10" xfId="5277"/>
    <cellStyle name="Ввод  3 5 11" xfId="5278"/>
    <cellStyle name="Ввод  3 5 12" xfId="5279"/>
    <cellStyle name="Ввод  3 5 13" xfId="5280"/>
    <cellStyle name="Ввод  3 5 14" xfId="5281"/>
    <cellStyle name="Ввод  3 5 15" xfId="5282"/>
    <cellStyle name="Ввод  3 5 16" xfId="5283"/>
    <cellStyle name="Ввод  3 5 17" xfId="5284"/>
    <cellStyle name="Ввод  3 5 2" xfId="5285"/>
    <cellStyle name="Ввод  3 5 3" xfId="5286"/>
    <cellStyle name="Ввод  3 5 4" xfId="5287"/>
    <cellStyle name="Ввод  3 5 5" xfId="5288"/>
    <cellStyle name="Ввод  3 5 6" xfId="5289"/>
    <cellStyle name="Ввод  3 5 7" xfId="5290"/>
    <cellStyle name="Ввод  3 5 8" xfId="5291"/>
    <cellStyle name="Ввод  3 5 9" xfId="5292"/>
    <cellStyle name="Ввод  3 6" xfId="5293"/>
    <cellStyle name="Ввод  3 6 10" xfId="5294"/>
    <cellStyle name="Ввод  3 6 11" xfId="5295"/>
    <cellStyle name="Ввод  3 6 12" xfId="5296"/>
    <cellStyle name="Ввод  3 6 13" xfId="5297"/>
    <cellStyle name="Ввод  3 6 14" xfId="5298"/>
    <cellStyle name="Ввод  3 6 15" xfId="5299"/>
    <cellStyle name="Ввод  3 6 16" xfId="5300"/>
    <cellStyle name="Ввод  3 6 17" xfId="5301"/>
    <cellStyle name="Ввод  3 6 2" xfId="5302"/>
    <cellStyle name="Ввод  3 6 3" xfId="5303"/>
    <cellStyle name="Ввод  3 6 4" xfId="5304"/>
    <cellStyle name="Ввод  3 6 5" xfId="5305"/>
    <cellStyle name="Ввод  3 6 6" xfId="5306"/>
    <cellStyle name="Ввод  3 6 7" xfId="5307"/>
    <cellStyle name="Ввод  3 6 8" xfId="5308"/>
    <cellStyle name="Ввод  3 6 9" xfId="5309"/>
    <cellStyle name="Ввод  3 7" xfId="5310"/>
    <cellStyle name="Ввод  3 7 10" xfId="5311"/>
    <cellStyle name="Ввод  3 7 11" xfId="5312"/>
    <cellStyle name="Ввод  3 7 12" xfId="5313"/>
    <cellStyle name="Ввод  3 7 13" xfId="5314"/>
    <cellStyle name="Ввод  3 7 14" xfId="5315"/>
    <cellStyle name="Ввод  3 7 15" xfId="5316"/>
    <cellStyle name="Ввод  3 7 16" xfId="5317"/>
    <cellStyle name="Ввод  3 7 17" xfId="5318"/>
    <cellStyle name="Ввод  3 7 2" xfId="5319"/>
    <cellStyle name="Ввод  3 7 3" xfId="5320"/>
    <cellStyle name="Ввод  3 7 4" xfId="5321"/>
    <cellStyle name="Ввод  3 7 5" xfId="5322"/>
    <cellStyle name="Ввод  3 7 6" xfId="5323"/>
    <cellStyle name="Ввод  3 7 7" xfId="5324"/>
    <cellStyle name="Ввод  3 7 8" xfId="5325"/>
    <cellStyle name="Ввод  3 7 9" xfId="5326"/>
    <cellStyle name="Ввод  3 8" xfId="5327"/>
    <cellStyle name="Ввод  3 8 10" xfId="5328"/>
    <cellStyle name="Ввод  3 8 11" xfId="5329"/>
    <cellStyle name="Ввод  3 8 12" xfId="5330"/>
    <cellStyle name="Ввод  3 8 13" xfId="5331"/>
    <cellStyle name="Ввод  3 8 14" xfId="5332"/>
    <cellStyle name="Ввод  3 8 15" xfId="5333"/>
    <cellStyle name="Ввод  3 8 16" xfId="5334"/>
    <cellStyle name="Ввод  3 8 17" xfId="5335"/>
    <cellStyle name="Ввод  3 8 2" xfId="5336"/>
    <cellStyle name="Ввод  3 8 3" xfId="5337"/>
    <cellStyle name="Ввод  3 8 4" xfId="5338"/>
    <cellStyle name="Ввод  3 8 5" xfId="5339"/>
    <cellStyle name="Ввод  3 8 6" xfId="5340"/>
    <cellStyle name="Ввод  3 8 7" xfId="5341"/>
    <cellStyle name="Ввод  3 8 8" xfId="5342"/>
    <cellStyle name="Ввод  3 8 9" xfId="5343"/>
    <cellStyle name="Ввод  3 9" xfId="5344"/>
    <cellStyle name="Ввод  4" xfId="5345"/>
    <cellStyle name="Ввод  4 10" xfId="5346"/>
    <cellStyle name="Ввод  4 11" xfId="5347"/>
    <cellStyle name="Ввод  4 12" xfId="5348"/>
    <cellStyle name="Ввод  4 13" xfId="5349"/>
    <cellStyle name="Ввод  4 14" xfId="5350"/>
    <cellStyle name="Ввод  4 15" xfId="5351"/>
    <cellStyle name="Ввод  4 16" xfId="5352"/>
    <cellStyle name="Ввод  4 17" xfId="5353"/>
    <cellStyle name="Ввод  4 2" xfId="5354"/>
    <cellStyle name="Ввод  4 3" xfId="5355"/>
    <cellStyle name="Ввод  4 4" xfId="5356"/>
    <cellStyle name="Ввод  4 5" xfId="5357"/>
    <cellStyle name="Ввод  4 6" xfId="5358"/>
    <cellStyle name="Ввод  4 7" xfId="5359"/>
    <cellStyle name="Ввод  4 8" xfId="5360"/>
    <cellStyle name="Ввод  4 9" xfId="5361"/>
    <cellStyle name="ВедРесурсов" xfId="5362"/>
    <cellStyle name="ВедРесурсовАкт" xfId="5363"/>
    <cellStyle name="Вывод 2" xfId="5364"/>
    <cellStyle name="Вывод 2 10" xfId="5365"/>
    <cellStyle name="Вывод 2 11" xfId="5366"/>
    <cellStyle name="Вывод 2 12" xfId="5367"/>
    <cellStyle name="Вывод 2 13" xfId="5368"/>
    <cellStyle name="Вывод 2 14" xfId="5369"/>
    <cellStyle name="Вывод 2 15" xfId="5370"/>
    <cellStyle name="Вывод 2 16" xfId="5371"/>
    <cellStyle name="Вывод 2 17" xfId="5372"/>
    <cellStyle name="Вывод 2 18" xfId="5373"/>
    <cellStyle name="Вывод 2 19" xfId="5374"/>
    <cellStyle name="Вывод 2 2" xfId="5375"/>
    <cellStyle name="Вывод 2 2 10" xfId="5376"/>
    <cellStyle name="Вывод 2 2 11" xfId="5377"/>
    <cellStyle name="Вывод 2 2 12" xfId="5378"/>
    <cellStyle name="Вывод 2 2 13" xfId="5379"/>
    <cellStyle name="Вывод 2 2 14" xfId="5380"/>
    <cellStyle name="Вывод 2 2 15" xfId="5381"/>
    <cellStyle name="Вывод 2 2 16" xfId="5382"/>
    <cellStyle name="Вывод 2 2 17" xfId="5383"/>
    <cellStyle name="Вывод 2 2 2" xfId="5384"/>
    <cellStyle name="Вывод 2 2 3" xfId="5385"/>
    <cellStyle name="Вывод 2 2 4" xfId="5386"/>
    <cellStyle name="Вывод 2 2 5" xfId="5387"/>
    <cellStyle name="Вывод 2 2 6" xfId="5388"/>
    <cellStyle name="Вывод 2 2 7" xfId="5389"/>
    <cellStyle name="Вывод 2 2 8" xfId="5390"/>
    <cellStyle name="Вывод 2 2 9" xfId="5391"/>
    <cellStyle name="Вывод 2 3" xfId="5392"/>
    <cellStyle name="Вывод 2 3 10" xfId="5393"/>
    <cellStyle name="Вывод 2 3 11" xfId="5394"/>
    <cellStyle name="Вывод 2 3 12" xfId="5395"/>
    <cellStyle name="Вывод 2 3 13" xfId="5396"/>
    <cellStyle name="Вывод 2 3 14" xfId="5397"/>
    <cellStyle name="Вывод 2 3 15" xfId="5398"/>
    <cellStyle name="Вывод 2 3 16" xfId="5399"/>
    <cellStyle name="Вывод 2 3 17" xfId="5400"/>
    <cellStyle name="Вывод 2 3 2" xfId="5401"/>
    <cellStyle name="Вывод 2 3 3" xfId="5402"/>
    <cellStyle name="Вывод 2 3 4" xfId="5403"/>
    <cellStyle name="Вывод 2 3 5" xfId="5404"/>
    <cellStyle name="Вывод 2 3 6" xfId="5405"/>
    <cellStyle name="Вывод 2 3 7" xfId="5406"/>
    <cellStyle name="Вывод 2 3 8" xfId="5407"/>
    <cellStyle name="Вывод 2 3 9" xfId="5408"/>
    <cellStyle name="Вывод 2 4" xfId="5409"/>
    <cellStyle name="Вывод 2 4 10" xfId="5410"/>
    <cellStyle name="Вывод 2 4 11" xfId="5411"/>
    <cellStyle name="Вывод 2 4 12" xfId="5412"/>
    <cellStyle name="Вывод 2 4 13" xfId="5413"/>
    <cellStyle name="Вывод 2 4 14" xfId="5414"/>
    <cellStyle name="Вывод 2 4 15" xfId="5415"/>
    <cellStyle name="Вывод 2 4 16" xfId="5416"/>
    <cellStyle name="Вывод 2 4 17" xfId="5417"/>
    <cellStyle name="Вывод 2 4 2" xfId="5418"/>
    <cellStyle name="Вывод 2 4 3" xfId="5419"/>
    <cellStyle name="Вывод 2 4 4" xfId="5420"/>
    <cellStyle name="Вывод 2 4 5" xfId="5421"/>
    <cellStyle name="Вывод 2 4 6" xfId="5422"/>
    <cellStyle name="Вывод 2 4 7" xfId="5423"/>
    <cellStyle name="Вывод 2 4 8" xfId="5424"/>
    <cellStyle name="Вывод 2 4 9" xfId="5425"/>
    <cellStyle name="Вывод 2 5" xfId="5426"/>
    <cellStyle name="Вывод 2 5 10" xfId="5427"/>
    <cellStyle name="Вывод 2 5 11" xfId="5428"/>
    <cellStyle name="Вывод 2 5 12" xfId="5429"/>
    <cellStyle name="Вывод 2 5 13" xfId="5430"/>
    <cellStyle name="Вывод 2 5 14" xfId="5431"/>
    <cellStyle name="Вывод 2 5 15" xfId="5432"/>
    <cellStyle name="Вывод 2 5 16" xfId="5433"/>
    <cellStyle name="Вывод 2 5 17" xfId="5434"/>
    <cellStyle name="Вывод 2 5 2" xfId="5435"/>
    <cellStyle name="Вывод 2 5 3" xfId="5436"/>
    <cellStyle name="Вывод 2 5 4" xfId="5437"/>
    <cellStyle name="Вывод 2 5 5" xfId="5438"/>
    <cellStyle name="Вывод 2 5 6" xfId="5439"/>
    <cellStyle name="Вывод 2 5 7" xfId="5440"/>
    <cellStyle name="Вывод 2 5 8" xfId="5441"/>
    <cellStyle name="Вывод 2 5 9" xfId="5442"/>
    <cellStyle name="Вывод 2 6" xfId="5443"/>
    <cellStyle name="Вывод 2 6 10" xfId="5444"/>
    <cellStyle name="Вывод 2 6 11" xfId="5445"/>
    <cellStyle name="Вывод 2 6 12" xfId="5446"/>
    <cellStyle name="Вывод 2 6 13" xfId="5447"/>
    <cellStyle name="Вывод 2 6 14" xfId="5448"/>
    <cellStyle name="Вывод 2 6 15" xfId="5449"/>
    <cellStyle name="Вывод 2 6 16" xfId="5450"/>
    <cellStyle name="Вывод 2 6 17" xfId="5451"/>
    <cellStyle name="Вывод 2 6 2" xfId="5452"/>
    <cellStyle name="Вывод 2 6 3" xfId="5453"/>
    <cellStyle name="Вывод 2 6 4" xfId="5454"/>
    <cellStyle name="Вывод 2 6 5" xfId="5455"/>
    <cellStyle name="Вывод 2 6 6" xfId="5456"/>
    <cellStyle name="Вывод 2 6 7" xfId="5457"/>
    <cellStyle name="Вывод 2 6 8" xfId="5458"/>
    <cellStyle name="Вывод 2 6 9" xfId="5459"/>
    <cellStyle name="Вывод 2 7" xfId="5460"/>
    <cellStyle name="Вывод 2 7 10" xfId="5461"/>
    <cellStyle name="Вывод 2 7 11" xfId="5462"/>
    <cellStyle name="Вывод 2 7 12" xfId="5463"/>
    <cellStyle name="Вывод 2 7 13" xfId="5464"/>
    <cellStyle name="Вывод 2 7 14" xfId="5465"/>
    <cellStyle name="Вывод 2 7 15" xfId="5466"/>
    <cellStyle name="Вывод 2 7 16" xfId="5467"/>
    <cellStyle name="Вывод 2 7 17" xfId="5468"/>
    <cellStyle name="Вывод 2 7 2" xfId="5469"/>
    <cellStyle name="Вывод 2 7 3" xfId="5470"/>
    <cellStyle name="Вывод 2 7 4" xfId="5471"/>
    <cellStyle name="Вывод 2 7 5" xfId="5472"/>
    <cellStyle name="Вывод 2 7 6" xfId="5473"/>
    <cellStyle name="Вывод 2 7 7" xfId="5474"/>
    <cellStyle name="Вывод 2 7 8" xfId="5475"/>
    <cellStyle name="Вывод 2 7 9" xfId="5476"/>
    <cellStyle name="Вывод 2 8" xfId="5477"/>
    <cellStyle name="Вывод 2 8 10" xfId="5478"/>
    <cellStyle name="Вывод 2 8 11" xfId="5479"/>
    <cellStyle name="Вывод 2 8 12" xfId="5480"/>
    <cellStyle name="Вывод 2 8 13" xfId="5481"/>
    <cellStyle name="Вывод 2 8 14" xfId="5482"/>
    <cellStyle name="Вывод 2 8 15" xfId="5483"/>
    <cellStyle name="Вывод 2 8 16" xfId="5484"/>
    <cellStyle name="Вывод 2 8 17" xfId="5485"/>
    <cellStyle name="Вывод 2 8 2" xfId="5486"/>
    <cellStyle name="Вывод 2 8 3" xfId="5487"/>
    <cellStyle name="Вывод 2 8 4" xfId="5488"/>
    <cellStyle name="Вывод 2 8 5" xfId="5489"/>
    <cellStyle name="Вывод 2 8 6" xfId="5490"/>
    <cellStyle name="Вывод 2 8 7" xfId="5491"/>
    <cellStyle name="Вывод 2 8 8" xfId="5492"/>
    <cellStyle name="Вывод 2 8 9" xfId="5493"/>
    <cellStyle name="Вывод 2 9" xfId="5494"/>
    <cellStyle name="Вывод 2 9 10" xfId="5495"/>
    <cellStyle name="Вывод 2 9 11" xfId="5496"/>
    <cellStyle name="Вывод 2 9 12" xfId="5497"/>
    <cellStyle name="Вывод 2 9 13" xfId="5498"/>
    <cellStyle name="Вывод 2 9 14" xfId="5499"/>
    <cellStyle name="Вывод 2 9 15" xfId="5500"/>
    <cellStyle name="Вывод 2 9 16" xfId="5501"/>
    <cellStyle name="Вывод 2 9 17" xfId="5502"/>
    <cellStyle name="Вывод 2 9 2" xfId="5503"/>
    <cellStyle name="Вывод 2 9 3" xfId="5504"/>
    <cellStyle name="Вывод 2 9 4" xfId="5505"/>
    <cellStyle name="Вывод 2 9 5" xfId="5506"/>
    <cellStyle name="Вывод 2 9 6" xfId="5507"/>
    <cellStyle name="Вывод 2 9 7" xfId="5508"/>
    <cellStyle name="Вывод 2 9 8" xfId="5509"/>
    <cellStyle name="Вывод 2 9 9" xfId="5510"/>
    <cellStyle name="Вывод 3" xfId="5511"/>
    <cellStyle name="Вывод 3 10" xfId="5512"/>
    <cellStyle name="Вывод 3 11" xfId="5513"/>
    <cellStyle name="Вывод 3 12" xfId="5514"/>
    <cellStyle name="Вывод 3 13" xfId="5515"/>
    <cellStyle name="Вывод 3 14" xfId="5516"/>
    <cellStyle name="Вывод 3 15" xfId="5517"/>
    <cellStyle name="Вывод 3 16" xfId="5518"/>
    <cellStyle name="Вывод 3 17" xfId="5519"/>
    <cellStyle name="Вывод 3 18" xfId="5520"/>
    <cellStyle name="Вывод 3 19" xfId="5521"/>
    <cellStyle name="Вывод 3 2" xfId="5522"/>
    <cellStyle name="Вывод 3 2 10" xfId="5523"/>
    <cellStyle name="Вывод 3 2 11" xfId="5524"/>
    <cellStyle name="Вывод 3 2 12" xfId="5525"/>
    <cellStyle name="Вывод 3 2 13" xfId="5526"/>
    <cellStyle name="Вывод 3 2 14" xfId="5527"/>
    <cellStyle name="Вывод 3 2 15" xfId="5528"/>
    <cellStyle name="Вывод 3 2 16" xfId="5529"/>
    <cellStyle name="Вывод 3 2 17" xfId="5530"/>
    <cellStyle name="Вывод 3 2 2" xfId="5531"/>
    <cellStyle name="Вывод 3 2 3" xfId="5532"/>
    <cellStyle name="Вывод 3 2 4" xfId="5533"/>
    <cellStyle name="Вывод 3 2 5" xfId="5534"/>
    <cellStyle name="Вывод 3 2 6" xfId="5535"/>
    <cellStyle name="Вывод 3 2 7" xfId="5536"/>
    <cellStyle name="Вывод 3 2 8" xfId="5537"/>
    <cellStyle name="Вывод 3 2 9" xfId="5538"/>
    <cellStyle name="Вывод 3 3" xfId="5539"/>
    <cellStyle name="Вывод 3 3 10" xfId="5540"/>
    <cellStyle name="Вывод 3 3 11" xfId="5541"/>
    <cellStyle name="Вывод 3 3 12" xfId="5542"/>
    <cellStyle name="Вывод 3 3 13" xfId="5543"/>
    <cellStyle name="Вывод 3 3 14" xfId="5544"/>
    <cellStyle name="Вывод 3 3 15" xfId="5545"/>
    <cellStyle name="Вывод 3 3 16" xfId="5546"/>
    <cellStyle name="Вывод 3 3 17" xfId="5547"/>
    <cellStyle name="Вывод 3 3 2" xfId="5548"/>
    <cellStyle name="Вывод 3 3 3" xfId="5549"/>
    <cellStyle name="Вывод 3 3 4" xfId="5550"/>
    <cellStyle name="Вывод 3 3 5" xfId="5551"/>
    <cellStyle name="Вывод 3 3 6" xfId="5552"/>
    <cellStyle name="Вывод 3 3 7" xfId="5553"/>
    <cellStyle name="Вывод 3 3 8" xfId="5554"/>
    <cellStyle name="Вывод 3 3 9" xfId="5555"/>
    <cellStyle name="Вывод 3 4" xfId="5556"/>
    <cellStyle name="Вывод 3 4 10" xfId="5557"/>
    <cellStyle name="Вывод 3 4 11" xfId="5558"/>
    <cellStyle name="Вывод 3 4 12" xfId="5559"/>
    <cellStyle name="Вывод 3 4 13" xfId="5560"/>
    <cellStyle name="Вывод 3 4 14" xfId="5561"/>
    <cellStyle name="Вывод 3 4 15" xfId="5562"/>
    <cellStyle name="Вывод 3 4 16" xfId="5563"/>
    <cellStyle name="Вывод 3 4 17" xfId="5564"/>
    <cellStyle name="Вывод 3 4 2" xfId="5565"/>
    <cellStyle name="Вывод 3 4 3" xfId="5566"/>
    <cellStyle name="Вывод 3 4 4" xfId="5567"/>
    <cellStyle name="Вывод 3 4 5" xfId="5568"/>
    <cellStyle name="Вывод 3 4 6" xfId="5569"/>
    <cellStyle name="Вывод 3 4 7" xfId="5570"/>
    <cellStyle name="Вывод 3 4 8" xfId="5571"/>
    <cellStyle name="Вывод 3 4 9" xfId="5572"/>
    <cellStyle name="Вывод 3 5" xfId="5573"/>
    <cellStyle name="Вывод 3 5 10" xfId="5574"/>
    <cellStyle name="Вывод 3 5 11" xfId="5575"/>
    <cellStyle name="Вывод 3 5 12" xfId="5576"/>
    <cellStyle name="Вывод 3 5 13" xfId="5577"/>
    <cellStyle name="Вывод 3 5 14" xfId="5578"/>
    <cellStyle name="Вывод 3 5 15" xfId="5579"/>
    <cellStyle name="Вывод 3 5 16" xfId="5580"/>
    <cellStyle name="Вывод 3 5 17" xfId="5581"/>
    <cellStyle name="Вывод 3 5 2" xfId="5582"/>
    <cellStyle name="Вывод 3 5 3" xfId="5583"/>
    <cellStyle name="Вывод 3 5 4" xfId="5584"/>
    <cellStyle name="Вывод 3 5 5" xfId="5585"/>
    <cellStyle name="Вывод 3 5 6" xfId="5586"/>
    <cellStyle name="Вывод 3 5 7" xfId="5587"/>
    <cellStyle name="Вывод 3 5 8" xfId="5588"/>
    <cellStyle name="Вывод 3 5 9" xfId="5589"/>
    <cellStyle name="Вывод 3 6" xfId="5590"/>
    <cellStyle name="Вывод 3 6 10" xfId="5591"/>
    <cellStyle name="Вывод 3 6 11" xfId="5592"/>
    <cellStyle name="Вывод 3 6 12" xfId="5593"/>
    <cellStyle name="Вывод 3 6 13" xfId="5594"/>
    <cellStyle name="Вывод 3 6 14" xfId="5595"/>
    <cellStyle name="Вывод 3 6 15" xfId="5596"/>
    <cellStyle name="Вывод 3 6 16" xfId="5597"/>
    <cellStyle name="Вывод 3 6 17" xfId="5598"/>
    <cellStyle name="Вывод 3 6 2" xfId="5599"/>
    <cellStyle name="Вывод 3 6 3" xfId="5600"/>
    <cellStyle name="Вывод 3 6 4" xfId="5601"/>
    <cellStyle name="Вывод 3 6 5" xfId="5602"/>
    <cellStyle name="Вывод 3 6 6" xfId="5603"/>
    <cellStyle name="Вывод 3 6 7" xfId="5604"/>
    <cellStyle name="Вывод 3 6 8" xfId="5605"/>
    <cellStyle name="Вывод 3 6 9" xfId="5606"/>
    <cellStyle name="Вывод 3 7" xfId="5607"/>
    <cellStyle name="Вывод 3 7 10" xfId="5608"/>
    <cellStyle name="Вывод 3 7 11" xfId="5609"/>
    <cellStyle name="Вывод 3 7 12" xfId="5610"/>
    <cellStyle name="Вывод 3 7 13" xfId="5611"/>
    <cellStyle name="Вывод 3 7 14" xfId="5612"/>
    <cellStyle name="Вывод 3 7 15" xfId="5613"/>
    <cellStyle name="Вывод 3 7 16" xfId="5614"/>
    <cellStyle name="Вывод 3 7 17" xfId="5615"/>
    <cellStyle name="Вывод 3 7 2" xfId="5616"/>
    <cellStyle name="Вывод 3 7 3" xfId="5617"/>
    <cellStyle name="Вывод 3 7 4" xfId="5618"/>
    <cellStyle name="Вывод 3 7 5" xfId="5619"/>
    <cellStyle name="Вывод 3 7 6" xfId="5620"/>
    <cellStyle name="Вывод 3 7 7" xfId="5621"/>
    <cellStyle name="Вывод 3 7 8" xfId="5622"/>
    <cellStyle name="Вывод 3 7 9" xfId="5623"/>
    <cellStyle name="Вывод 3 8" xfId="5624"/>
    <cellStyle name="Вывод 3 8 10" xfId="5625"/>
    <cellStyle name="Вывод 3 8 11" xfId="5626"/>
    <cellStyle name="Вывод 3 8 12" xfId="5627"/>
    <cellStyle name="Вывод 3 8 13" xfId="5628"/>
    <cellStyle name="Вывод 3 8 14" xfId="5629"/>
    <cellStyle name="Вывод 3 8 15" xfId="5630"/>
    <cellStyle name="Вывод 3 8 16" xfId="5631"/>
    <cellStyle name="Вывод 3 8 17" xfId="5632"/>
    <cellStyle name="Вывод 3 8 2" xfId="5633"/>
    <cellStyle name="Вывод 3 8 3" xfId="5634"/>
    <cellStyle name="Вывод 3 8 4" xfId="5635"/>
    <cellStyle name="Вывод 3 8 5" xfId="5636"/>
    <cellStyle name="Вывод 3 8 6" xfId="5637"/>
    <cellStyle name="Вывод 3 8 7" xfId="5638"/>
    <cellStyle name="Вывод 3 8 8" xfId="5639"/>
    <cellStyle name="Вывод 3 8 9" xfId="5640"/>
    <cellStyle name="Вывод 3 9" xfId="5641"/>
    <cellStyle name="Вывод 3 9 10" xfId="5642"/>
    <cellStyle name="Вывод 3 9 11" xfId="5643"/>
    <cellStyle name="Вывод 3 9 12" xfId="5644"/>
    <cellStyle name="Вывод 3 9 13" xfId="5645"/>
    <cellStyle name="Вывод 3 9 14" xfId="5646"/>
    <cellStyle name="Вывод 3 9 15" xfId="5647"/>
    <cellStyle name="Вывод 3 9 16" xfId="5648"/>
    <cellStyle name="Вывод 3 9 17" xfId="5649"/>
    <cellStyle name="Вывод 3 9 2" xfId="5650"/>
    <cellStyle name="Вывод 3 9 3" xfId="5651"/>
    <cellStyle name="Вывод 3 9 4" xfId="5652"/>
    <cellStyle name="Вывод 3 9 5" xfId="5653"/>
    <cellStyle name="Вывод 3 9 6" xfId="5654"/>
    <cellStyle name="Вывод 3 9 7" xfId="5655"/>
    <cellStyle name="Вывод 3 9 8" xfId="5656"/>
    <cellStyle name="Вывод 3 9 9" xfId="5657"/>
    <cellStyle name="Вывод 4" xfId="5658"/>
    <cellStyle name="Вывод 4 10" xfId="5659"/>
    <cellStyle name="Вывод 4 11" xfId="5660"/>
    <cellStyle name="Вывод 4 12" xfId="5661"/>
    <cellStyle name="Вывод 4 13" xfId="5662"/>
    <cellStyle name="Вывод 4 14" xfId="5663"/>
    <cellStyle name="Вывод 4 15" xfId="5664"/>
    <cellStyle name="Вывод 4 16" xfId="5665"/>
    <cellStyle name="Вывод 4 17" xfId="5666"/>
    <cellStyle name="Вывод 4 2" xfId="5667"/>
    <cellStyle name="Вывод 4 3" xfId="5668"/>
    <cellStyle name="Вывод 4 4" xfId="5669"/>
    <cellStyle name="Вывод 4 5" xfId="5670"/>
    <cellStyle name="Вывод 4 6" xfId="5671"/>
    <cellStyle name="Вывод 4 7" xfId="5672"/>
    <cellStyle name="Вывод 4 8" xfId="5673"/>
    <cellStyle name="Вывод 4 9" xfId="5674"/>
    <cellStyle name="Выполнение.Link" xfId="5675"/>
    <cellStyle name="Вычисление 2" xfId="5676"/>
    <cellStyle name="Вычисление 2 10" xfId="5677"/>
    <cellStyle name="Вычисление 2 11" xfId="5678"/>
    <cellStyle name="Вычисление 2 12" xfId="5679"/>
    <cellStyle name="Вычисление 2 13" xfId="5680"/>
    <cellStyle name="Вычисление 2 14" xfId="5681"/>
    <cellStyle name="Вычисление 2 15" xfId="5682"/>
    <cellStyle name="Вычисление 2 16" xfId="5683"/>
    <cellStyle name="Вычисление 2 17" xfId="5684"/>
    <cellStyle name="Вычисление 2 18" xfId="5685"/>
    <cellStyle name="Вычисление 2 2" xfId="5686"/>
    <cellStyle name="Вычисление 2 2 10" xfId="5687"/>
    <cellStyle name="Вычисление 2 2 11" xfId="5688"/>
    <cellStyle name="Вычисление 2 2 12" xfId="5689"/>
    <cellStyle name="Вычисление 2 2 13" xfId="5690"/>
    <cellStyle name="Вычисление 2 2 14" xfId="5691"/>
    <cellStyle name="Вычисление 2 2 15" xfId="5692"/>
    <cellStyle name="Вычисление 2 2 16" xfId="5693"/>
    <cellStyle name="Вычисление 2 2 17" xfId="5694"/>
    <cellStyle name="Вычисление 2 2 2" xfId="5695"/>
    <cellStyle name="Вычисление 2 2 3" xfId="5696"/>
    <cellStyle name="Вычисление 2 2 4" xfId="5697"/>
    <cellStyle name="Вычисление 2 2 5" xfId="5698"/>
    <cellStyle name="Вычисление 2 2 6" xfId="5699"/>
    <cellStyle name="Вычисление 2 2 7" xfId="5700"/>
    <cellStyle name="Вычисление 2 2 8" xfId="5701"/>
    <cellStyle name="Вычисление 2 2 9" xfId="5702"/>
    <cellStyle name="Вычисление 2 3" xfId="5703"/>
    <cellStyle name="Вычисление 2 3 10" xfId="5704"/>
    <cellStyle name="Вычисление 2 3 11" xfId="5705"/>
    <cellStyle name="Вычисление 2 3 12" xfId="5706"/>
    <cellStyle name="Вычисление 2 3 13" xfId="5707"/>
    <cellStyle name="Вычисление 2 3 14" xfId="5708"/>
    <cellStyle name="Вычисление 2 3 15" xfId="5709"/>
    <cellStyle name="Вычисление 2 3 16" xfId="5710"/>
    <cellStyle name="Вычисление 2 3 17" xfId="5711"/>
    <cellStyle name="Вычисление 2 3 2" xfId="5712"/>
    <cellStyle name="Вычисление 2 3 3" xfId="5713"/>
    <cellStyle name="Вычисление 2 3 4" xfId="5714"/>
    <cellStyle name="Вычисление 2 3 5" xfId="5715"/>
    <cellStyle name="Вычисление 2 3 6" xfId="5716"/>
    <cellStyle name="Вычисление 2 3 7" xfId="5717"/>
    <cellStyle name="Вычисление 2 3 8" xfId="5718"/>
    <cellStyle name="Вычисление 2 3 9" xfId="5719"/>
    <cellStyle name="Вычисление 2 4" xfId="5720"/>
    <cellStyle name="Вычисление 2 4 10" xfId="5721"/>
    <cellStyle name="Вычисление 2 4 11" xfId="5722"/>
    <cellStyle name="Вычисление 2 4 12" xfId="5723"/>
    <cellStyle name="Вычисление 2 4 13" xfId="5724"/>
    <cellStyle name="Вычисление 2 4 14" xfId="5725"/>
    <cellStyle name="Вычисление 2 4 15" xfId="5726"/>
    <cellStyle name="Вычисление 2 4 16" xfId="5727"/>
    <cellStyle name="Вычисление 2 4 17" xfId="5728"/>
    <cellStyle name="Вычисление 2 4 2" xfId="5729"/>
    <cellStyle name="Вычисление 2 4 3" xfId="5730"/>
    <cellStyle name="Вычисление 2 4 4" xfId="5731"/>
    <cellStyle name="Вычисление 2 4 5" xfId="5732"/>
    <cellStyle name="Вычисление 2 4 6" xfId="5733"/>
    <cellStyle name="Вычисление 2 4 7" xfId="5734"/>
    <cellStyle name="Вычисление 2 4 8" xfId="5735"/>
    <cellStyle name="Вычисление 2 4 9" xfId="5736"/>
    <cellStyle name="Вычисление 2 5" xfId="5737"/>
    <cellStyle name="Вычисление 2 5 10" xfId="5738"/>
    <cellStyle name="Вычисление 2 5 11" xfId="5739"/>
    <cellStyle name="Вычисление 2 5 12" xfId="5740"/>
    <cellStyle name="Вычисление 2 5 13" xfId="5741"/>
    <cellStyle name="Вычисление 2 5 14" xfId="5742"/>
    <cellStyle name="Вычисление 2 5 15" xfId="5743"/>
    <cellStyle name="Вычисление 2 5 16" xfId="5744"/>
    <cellStyle name="Вычисление 2 5 17" xfId="5745"/>
    <cellStyle name="Вычисление 2 5 2" xfId="5746"/>
    <cellStyle name="Вычисление 2 5 3" xfId="5747"/>
    <cellStyle name="Вычисление 2 5 4" xfId="5748"/>
    <cellStyle name="Вычисление 2 5 5" xfId="5749"/>
    <cellStyle name="Вычисление 2 5 6" xfId="5750"/>
    <cellStyle name="Вычисление 2 5 7" xfId="5751"/>
    <cellStyle name="Вычисление 2 5 8" xfId="5752"/>
    <cellStyle name="Вычисление 2 5 9" xfId="5753"/>
    <cellStyle name="Вычисление 2 6" xfId="5754"/>
    <cellStyle name="Вычисление 2 6 10" xfId="5755"/>
    <cellStyle name="Вычисление 2 6 11" xfId="5756"/>
    <cellStyle name="Вычисление 2 6 12" xfId="5757"/>
    <cellStyle name="Вычисление 2 6 13" xfId="5758"/>
    <cellStyle name="Вычисление 2 6 14" xfId="5759"/>
    <cellStyle name="Вычисление 2 6 15" xfId="5760"/>
    <cellStyle name="Вычисление 2 6 16" xfId="5761"/>
    <cellStyle name="Вычисление 2 6 17" xfId="5762"/>
    <cellStyle name="Вычисление 2 6 2" xfId="5763"/>
    <cellStyle name="Вычисление 2 6 3" xfId="5764"/>
    <cellStyle name="Вычисление 2 6 4" xfId="5765"/>
    <cellStyle name="Вычисление 2 6 5" xfId="5766"/>
    <cellStyle name="Вычисление 2 6 6" xfId="5767"/>
    <cellStyle name="Вычисление 2 6 7" xfId="5768"/>
    <cellStyle name="Вычисление 2 6 8" xfId="5769"/>
    <cellStyle name="Вычисление 2 6 9" xfId="5770"/>
    <cellStyle name="Вычисление 2 7" xfId="5771"/>
    <cellStyle name="Вычисление 2 7 10" xfId="5772"/>
    <cellStyle name="Вычисление 2 7 11" xfId="5773"/>
    <cellStyle name="Вычисление 2 7 12" xfId="5774"/>
    <cellStyle name="Вычисление 2 7 13" xfId="5775"/>
    <cellStyle name="Вычисление 2 7 14" xfId="5776"/>
    <cellStyle name="Вычисление 2 7 15" xfId="5777"/>
    <cellStyle name="Вычисление 2 7 16" xfId="5778"/>
    <cellStyle name="Вычисление 2 7 17" xfId="5779"/>
    <cellStyle name="Вычисление 2 7 2" xfId="5780"/>
    <cellStyle name="Вычисление 2 7 3" xfId="5781"/>
    <cellStyle name="Вычисление 2 7 4" xfId="5782"/>
    <cellStyle name="Вычисление 2 7 5" xfId="5783"/>
    <cellStyle name="Вычисление 2 7 6" xfId="5784"/>
    <cellStyle name="Вычисление 2 7 7" xfId="5785"/>
    <cellStyle name="Вычисление 2 7 8" xfId="5786"/>
    <cellStyle name="Вычисление 2 7 9" xfId="5787"/>
    <cellStyle name="Вычисление 2 8" xfId="5788"/>
    <cellStyle name="Вычисление 2 8 10" xfId="5789"/>
    <cellStyle name="Вычисление 2 8 11" xfId="5790"/>
    <cellStyle name="Вычисление 2 8 12" xfId="5791"/>
    <cellStyle name="Вычисление 2 8 13" xfId="5792"/>
    <cellStyle name="Вычисление 2 8 14" xfId="5793"/>
    <cellStyle name="Вычисление 2 8 15" xfId="5794"/>
    <cellStyle name="Вычисление 2 8 16" xfId="5795"/>
    <cellStyle name="Вычисление 2 8 17" xfId="5796"/>
    <cellStyle name="Вычисление 2 8 2" xfId="5797"/>
    <cellStyle name="Вычисление 2 8 3" xfId="5798"/>
    <cellStyle name="Вычисление 2 8 4" xfId="5799"/>
    <cellStyle name="Вычисление 2 8 5" xfId="5800"/>
    <cellStyle name="Вычисление 2 8 6" xfId="5801"/>
    <cellStyle name="Вычисление 2 8 7" xfId="5802"/>
    <cellStyle name="Вычисление 2 8 8" xfId="5803"/>
    <cellStyle name="Вычисление 2 8 9" xfId="5804"/>
    <cellStyle name="Вычисление 2 9" xfId="5805"/>
    <cellStyle name="Вычисление 3" xfId="5806"/>
    <cellStyle name="Вычисление 3 10" xfId="5807"/>
    <cellStyle name="Вычисление 3 11" xfId="5808"/>
    <cellStyle name="Вычисление 3 12" xfId="5809"/>
    <cellStyle name="Вычисление 3 13" xfId="5810"/>
    <cellStyle name="Вычисление 3 14" xfId="5811"/>
    <cellStyle name="Вычисление 3 15" xfId="5812"/>
    <cellStyle name="Вычисление 3 16" xfId="5813"/>
    <cellStyle name="Вычисление 3 17" xfId="5814"/>
    <cellStyle name="Вычисление 3 18" xfId="5815"/>
    <cellStyle name="Вычисление 3 2" xfId="5816"/>
    <cellStyle name="Вычисление 3 2 10" xfId="5817"/>
    <cellStyle name="Вычисление 3 2 11" xfId="5818"/>
    <cellStyle name="Вычисление 3 2 12" xfId="5819"/>
    <cellStyle name="Вычисление 3 2 13" xfId="5820"/>
    <cellStyle name="Вычисление 3 2 14" xfId="5821"/>
    <cellStyle name="Вычисление 3 2 15" xfId="5822"/>
    <cellStyle name="Вычисление 3 2 16" xfId="5823"/>
    <cellStyle name="Вычисление 3 2 17" xfId="5824"/>
    <cellStyle name="Вычисление 3 2 2" xfId="5825"/>
    <cellStyle name="Вычисление 3 2 3" xfId="5826"/>
    <cellStyle name="Вычисление 3 2 4" xfId="5827"/>
    <cellStyle name="Вычисление 3 2 5" xfId="5828"/>
    <cellStyle name="Вычисление 3 2 6" xfId="5829"/>
    <cellStyle name="Вычисление 3 2 7" xfId="5830"/>
    <cellStyle name="Вычисление 3 2 8" xfId="5831"/>
    <cellStyle name="Вычисление 3 2 9" xfId="5832"/>
    <cellStyle name="Вычисление 3 3" xfId="5833"/>
    <cellStyle name="Вычисление 3 3 10" xfId="5834"/>
    <cellStyle name="Вычисление 3 3 11" xfId="5835"/>
    <cellStyle name="Вычисление 3 3 12" xfId="5836"/>
    <cellStyle name="Вычисление 3 3 13" xfId="5837"/>
    <cellStyle name="Вычисление 3 3 14" xfId="5838"/>
    <cellStyle name="Вычисление 3 3 15" xfId="5839"/>
    <cellStyle name="Вычисление 3 3 16" xfId="5840"/>
    <cellStyle name="Вычисление 3 3 17" xfId="5841"/>
    <cellStyle name="Вычисление 3 3 2" xfId="5842"/>
    <cellStyle name="Вычисление 3 3 3" xfId="5843"/>
    <cellStyle name="Вычисление 3 3 4" xfId="5844"/>
    <cellStyle name="Вычисление 3 3 5" xfId="5845"/>
    <cellStyle name="Вычисление 3 3 6" xfId="5846"/>
    <cellStyle name="Вычисление 3 3 7" xfId="5847"/>
    <cellStyle name="Вычисление 3 3 8" xfId="5848"/>
    <cellStyle name="Вычисление 3 3 9" xfId="5849"/>
    <cellStyle name="Вычисление 3 4" xfId="5850"/>
    <cellStyle name="Вычисление 3 4 10" xfId="5851"/>
    <cellStyle name="Вычисление 3 4 11" xfId="5852"/>
    <cellStyle name="Вычисление 3 4 12" xfId="5853"/>
    <cellStyle name="Вычисление 3 4 13" xfId="5854"/>
    <cellStyle name="Вычисление 3 4 14" xfId="5855"/>
    <cellStyle name="Вычисление 3 4 15" xfId="5856"/>
    <cellStyle name="Вычисление 3 4 16" xfId="5857"/>
    <cellStyle name="Вычисление 3 4 17" xfId="5858"/>
    <cellStyle name="Вычисление 3 4 2" xfId="5859"/>
    <cellStyle name="Вычисление 3 4 3" xfId="5860"/>
    <cellStyle name="Вычисление 3 4 4" xfId="5861"/>
    <cellStyle name="Вычисление 3 4 5" xfId="5862"/>
    <cellStyle name="Вычисление 3 4 6" xfId="5863"/>
    <cellStyle name="Вычисление 3 4 7" xfId="5864"/>
    <cellStyle name="Вычисление 3 4 8" xfId="5865"/>
    <cellStyle name="Вычисление 3 4 9" xfId="5866"/>
    <cellStyle name="Вычисление 3 5" xfId="5867"/>
    <cellStyle name="Вычисление 3 5 10" xfId="5868"/>
    <cellStyle name="Вычисление 3 5 11" xfId="5869"/>
    <cellStyle name="Вычисление 3 5 12" xfId="5870"/>
    <cellStyle name="Вычисление 3 5 13" xfId="5871"/>
    <cellStyle name="Вычисление 3 5 14" xfId="5872"/>
    <cellStyle name="Вычисление 3 5 15" xfId="5873"/>
    <cellStyle name="Вычисление 3 5 16" xfId="5874"/>
    <cellStyle name="Вычисление 3 5 17" xfId="5875"/>
    <cellStyle name="Вычисление 3 5 2" xfId="5876"/>
    <cellStyle name="Вычисление 3 5 3" xfId="5877"/>
    <cellStyle name="Вычисление 3 5 4" xfId="5878"/>
    <cellStyle name="Вычисление 3 5 5" xfId="5879"/>
    <cellStyle name="Вычисление 3 5 6" xfId="5880"/>
    <cellStyle name="Вычисление 3 5 7" xfId="5881"/>
    <cellStyle name="Вычисление 3 5 8" xfId="5882"/>
    <cellStyle name="Вычисление 3 5 9" xfId="5883"/>
    <cellStyle name="Вычисление 3 6" xfId="5884"/>
    <cellStyle name="Вычисление 3 6 10" xfId="5885"/>
    <cellStyle name="Вычисление 3 6 11" xfId="5886"/>
    <cellStyle name="Вычисление 3 6 12" xfId="5887"/>
    <cellStyle name="Вычисление 3 6 13" xfId="5888"/>
    <cellStyle name="Вычисление 3 6 14" xfId="5889"/>
    <cellStyle name="Вычисление 3 6 15" xfId="5890"/>
    <cellStyle name="Вычисление 3 6 16" xfId="5891"/>
    <cellStyle name="Вычисление 3 6 17" xfId="5892"/>
    <cellStyle name="Вычисление 3 6 2" xfId="5893"/>
    <cellStyle name="Вычисление 3 6 3" xfId="5894"/>
    <cellStyle name="Вычисление 3 6 4" xfId="5895"/>
    <cellStyle name="Вычисление 3 6 5" xfId="5896"/>
    <cellStyle name="Вычисление 3 6 6" xfId="5897"/>
    <cellStyle name="Вычисление 3 6 7" xfId="5898"/>
    <cellStyle name="Вычисление 3 6 8" xfId="5899"/>
    <cellStyle name="Вычисление 3 6 9" xfId="5900"/>
    <cellStyle name="Вычисление 3 7" xfId="5901"/>
    <cellStyle name="Вычисление 3 7 10" xfId="5902"/>
    <cellStyle name="Вычисление 3 7 11" xfId="5903"/>
    <cellStyle name="Вычисление 3 7 12" xfId="5904"/>
    <cellStyle name="Вычисление 3 7 13" xfId="5905"/>
    <cellStyle name="Вычисление 3 7 14" xfId="5906"/>
    <cellStyle name="Вычисление 3 7 15" xfId="5907"/>
    <cellStyle name="Вычисление 3 7 16" xfId="5908"/>
    <cellStyle name="Вычисление 3 7 17" xfId="5909"/>
    <cellStyle name="Вычисление 3 7 2" xfId="5910"/>
    <cellStyle name="Вычисление 3 7 3" xfId="5911"/>
    <cellStyle name="Вычисление 3 7 4" xfId="5912"/>
    <cellStyle name="Вычисление 3 7 5" xfId="5913"/>
    <cellStyle name="Вычисление 3 7 6" xfId="5914"/>
    <cellStyle name="Вычисление 3 7 7" xfId="5915"/>
    <cellStyle name="Вычисление 3 7 8" xfId="5916"/>
    <cellStyle name="Вычисление 3 7 9" xfId="5917"/>
    <cellStyle name="Вычисление 3 8" xfId="5918"/>
    <cellStyle name="Вычисление 3 8 10" xfId="5919"/>
    <cellStyle name="Вычисление 3 8 11" xfId="5920"/>
    <cellStyle name="Вычисление 3 8 12" xfId="5921"/>
    <cellStyle name="Вычисление 3 8 13" xfId="5922"/>
    <cellStyle name="Вычисление 3 8 14" xfId="5923"/>
    <cellStyle name="Вычисление 3 8 15" xfId="5924"/>
    <cellStyle name="Вычисление 3 8 16" xfId="5925"/>
    <cellStyle name="Вычисление 3 8 17" xfId="5926"/>
    <cellStyle name="Вычисление 3 8 2" xfId="5927"/>
    <cellStyle name="Вычисление 3 8 3" xfId="5928"/>
    <cellStyle name="Вычисление 3 8 4" xfId="5929"/>
    <cellStyle name="Вычисление 3 8 5" xfId="5930"/>
    <cellStyle name="Вычисление 3 8 6" xfId="5931"/>
    <cellStyle name="Вычисление 3 8 7" xfId="5932"/>
    <cellStyle name="Вычисление 3 8 8" xfId="5933"/>
    <cellStyle name="Вычисление 3 8 9" xfId="5934"/>
    <cellStyle name="Вычисление 3 9" xfId="5935"/>
    <cellStyle name="Вычисление 4" xfId="5936"/>
    <cellStyle name="Вычисление 4 10" xfId="5937"/>
    <cellStyle name="Вычисление 4 11" xfId="5938"/>
    <cellStyle name="Вычисление 4 12" xfId="5939"/>
    <cellStyle name="Вычисление 4 13" xfId="5940"/>
    <cellStyle name="Вычисление 4 14" xfId="5941"/>
    <cellStyle name="Вычисление 4 15" xfId="5942"/>
    <cellStyle name="Вычисление 4 16" xfId="5943"/>
    <cellStyle name="Вычисление 4 17" xfId="5944"/>
    <cellStyle name="Вычисление 4 2" xfId="5945"/>
    <cellStyle name="Вычисление 4 3" xfId="5946"/>
    <cellStyle name="Вычисление 4 4" xfId="5947"/>
    <cellStyle name="Вычисление 4 5" xfId="5948"/>
    <cellStyle name="Вычисление 4 6" xfId="5949"/>
    <cellStyle name="Вычисление 4 7" xfId="5950"/>
    <cellStyle name="Вычисление 4 8" xfId="5951"/>
    <cellStyle name="Вычисление 4 9" xfId="5952"/>
    <cellStyle name="Гиперссылка 1" xfId="5953"/>
    <cellStyle name="Гиперссылка 2" xfId="5954"/>
    <cellStyle name="Гиперссылка 3" xfId="5955"/>
    <cellStyle name="Гиперссылка 4" xfId="5956"/>
    <cellStyle name="Гиперссылка 5" xfId="5957"/>
    <cellStyle name="Гиперссылка 5 2" xfId="5958"/>
    <cellStyle name="Гиперссылка 6" xfId="5959"/>
    <cellStyle name="Гиперссылка 7" xfId="5960"/>
    <cellStyle name="Гиперссылка 8" xfId="5961"/>
    <cellStyle name="Денежный 2" xfId="5962"/>
    <cellStyle name="Заголовок" xfId="5963"/>
    <cellStyle name="Заголовок 1 1" xfId="5964"/>
    <cellStyle name="Заголовок 1 2" xfId="5965"/>
    <cellStyle name="Заголовок 1 3" xfId="5966"/>
    <cellStyle name="Заголовок 2 2" xfId="5967"/>
    <cellStyle name="Заголовок 2 3" xfId="5968"/>
    <cellStyle name="Заголовок 3 2" xfId="5969"/>
    <cellStyle name="Заголовок 3 3" xfId="5970"/>
    <cellStyle name="Заголовок 4 2" xfId="5971"/>
    <cellStyle name="Заголовок 4 3" xfId="5972"/>
    <cellStyle name="ЗаголовокСтолбца" xfId="5973"/>
    <cellStyle name="Защитный" xfId="5974"/>
    <cellStyle name="Значение" xfId="5975"/>
    <cellStyle name="Значение 2" xfId="5976"/>
    <cellStyle name="Значение 2 10" xfId="5977"/>
    <cellStyle name="Значение 2 11" xfId="5978"/>
    <cellStyle name="Значение 2 12" xfId="5979"/>
    <cellStyle name="Значение 2 13" xfId="5980"/>
    <cellStyle name="Значение 2 2" xfId="5981"/>
    <cellStyle name="Значение 2 3" xfId="5982"/>
    <cellStyle name="Значение 2 4" xfId="5983"/>
    <cellStyle name="Значение 2 5" xfId="5984"/>
    <cellStyle name="Значение 2 6" xfId="5985"/>
    <cellStyle name="Значение 2 7" xfId="5986"/>
    <cellStyle name="Значение 2 8" xfId="5987"/>
    <cellStyle name="Значение 2 9" xfId="5988"/>
    <cellStyle name="Значение 3" xfId="5989"/>
    <cellStyle name="Значение 4" xfId="5990"/>
    <cellStyle name="Значение 4 10" xfId="5991"/>
    <cellStyle name="Значение 4 2" xfId="5992"/>
    <cellStyle name="Значение 4 3" xfId="5993"/>
    <cellStyle name="Значение 4 4" xfId="5994"/>
    <cellStyle name="Значение 4 5" xfId="5995"/>
    <cellStyle name="Значение 4 6" xfId="5996"/>
    <cellStyle name="Значение 4 7" xfId="5997"/>
    <cellStyle name="Значение 4 8" xfId="5998"/>
    <cellStyle name="Значение 4 9" xfId="5999"/>
    <cellStyle name="Значение 5" xfId="6000"/>
    <cellStyle name="Значение 5 10" xfId="6001"/>
    <cellStyle name="Значение 5 2" xfId="6002"/>
    <cellStyle name="Значение 5 3" xfId="6003"/>
    <cellStyle name="Значение 5 4" xfId="6004"/>
    <cellStyle name="Значение 5 5" xfId="6005"/>
    <cellStyle name="Значение 5 6" xfId="6006"/>
    <cellStyle name="Значение 5 7" xfId="6007"/>
    <cellStyle name="Значение 5 8" xfId="6008"/>
    <cellStyle name="Значение 5 9" xfId="6009"/>
    <cellStyle name="Значение 6" xfId="6010"/>
    <cellStyle name="Значение 6 10" xfId="6011"/>
    <cellStyle name="Значение 6 2" xfId="6012"/>
    <cellStyle name="Значение 6 3" xfId="6013"/>
    <cellStyle name="Значение 6 4" xfId="6014"/>
    <cellStyle name="Значение 6 5" xfId="6015"/>
    <cellStyle name="Значение 6 6" xfId="6016"/>
    <cellStyle name="Значение 6 7" xfId="6017"/>
    <cellStyle name="Значение 6 8" xfId="6018"/>
    <cellStyle name="Значение 6 9" xfId="6019"/>
    <cellStyle name="Значение 7" xfId="6020"/>
    <cellStyle name="Значение 7 10" xfId="6021"/>
    <cellStyle name="Значение 7 2" xfId="6022"/>
    <cellStyle name="Значение 7 3" xfId="6023"/>
    <cellStyle name="Значение 7 4" xfId="6024"/>
    <cellStyle name="Значение 7 5" xfId="6025"/>
    <cellStyle name="Значение 7 6" xfId="6026"/>
    <cellStyle name="Значение 7 7" xfId="6027"/>
    <cellStyle name="Значение 7 8" xfId="6028"/>
    <cellStyle name="Значение 7 9" xfId="6029"/>
    <cellStyle name="Значение 8" xfId="6030"/>
    <cellStyle name="Значение 8 10" xfId="6031"/>
    <cellStyle name="Значение 8 2" xfId="6032"/>
    <cellStyle name="Значение 8 3" xfId="6033"/>
    <cellStyle name="Значение 8 4" xfId="6034"/>
    <cellStyle name="Значение 8 5" xfId="6035"/>
    <cellStyle name="Значение 8 6" xfId="6036"/>
    <cellStyle name="Значение 8 7" xfId="6037"/>
    <cellStyle name="Значение 8 8" xfId="6038"/>
    <cellStyle name="Значение 8 9" xfId="6039"/>
    <cellStyle name="Значение 9" xfId="6040"/>
    <cellStyle name="Индексы" xfId="6041"/>
    <cellStyle name="Итог 2" xfId="6042"/>
    <cellStyle name="Итог 2 10" xfId="6043"/>
    <cellStyle name="Итог 2 11" xfId="6044"/>
    <cellStyle name="Итог 2 12" xfId="6045"/>
    <cellStyle name="Итог 2 13" xfId="6046"/>
    <cellStyle name="Итог 2 14" xfId="6047"/>
    <cellStyle name="Итог 2 15" xfId="6048"/>
    <cellStyle name="Итог 2 16" xfId="6049"/>
    <cellStyle name="Итог 2 17" xfId="6050"/>
    <cellStyle name="Итог 2 18" xfId="6051"/>
    <cellStyle name="Итог 2 19" xfId="6052"/>
    <cellStyle name="Итог 2 2" xfId="6053"/>
    <cellStyle name="Итог 2 2 10" xfId="6054"/>
    <cellStyle name="Итог 2 2 11" xfId="6055"/>
    <cellStyle name="Итог 2 2 12" xfId="6056"/>
    <cellStyle name="Итог 2 2 13" xfId="6057"/>
    <cellStyle name="Итог 2 2 14" xfId="6058"/>
    <cellStyle name="Итог 2 2 15" xfId="6059"/>
    <cellStyle name="Итог 2 2 16" xfId="6060"/>
    <cellStyle name="Итог 2 2 17" xfId="6061"/>
    <cellStyle name="Итог 2 2 2" xfId="6062"/>
    <cellStyle name="Итог 2 2 3" xfId="6063"/>
    <cellStyle name="Итог 2 2 4" xfId="6064"/>
    <cellStyle name="Итог 2 2 5" xfId="6065"/>
    <cellStyle name="Итог 2 2 6" xfId="6066"/>
    <cellStyle name="Итог 2 2 7" xfId="6067"/>
    <cellStyle name="Итог 2 2 8" xfId="6068"/>
    <cellStyle name="Итог 2 2 9" xfId="6069"/>
    <cellStyle name="Итог 2 3" xfId="6070"/>
    <cellStyle name="Итог 2 3 10" xfId="6071"/>
    <cellStyle name="Итог 2 3 11" xfId="6072"/>
    <cellStyle name="Итог 2 3 12" xfId="6073"/>
    <cellStyle name="Итог 2 3 13" xfId="6074"/>
    <cellStyle name="Итог 2 3 14" xfId="6075"/>
    <cellStyle name="Итог 2 3 15" xfId="6076"/>
    <cellStyle name="Итог 2 3 16" xfId="6077"/>
    <cellStyle name="Итог 2 3 17" xfId="6078"/>
    <cellStyle name="Итог 2 3 2" xfId="6079"/>
    <cellStyle name="Итог 2 3 3" xfId="6080"/>
    <cellStyle name="Итог 2 3 4" xfId="6081"/>
    <cellStyle name="Итог 2 3 5" xfId="6082"/>
    <cellStyle name="Итог 2 3 6" xfId="6083"/>
    <cellStyle name="Итог 2 3 7" xfId="6084"/>
    <cellStyle name="Итог 2 3 8" xfId="6085"/>
    <cellStyle name="Итог 2 3 9" xfId="6086"/>
    <cellStyle name="Итог 2 4" xfId="6087"/>
    <cellStyle name="Итог 2 4 10" xfId="6088"/>
    <cellStyle name="Итог 2 4 11" xfId="6089"/>
    <cellStyle name="Итог 2 4 12" xfId="6090"/>
    <cellStyle name="Итог 2 4 13" xfId="6091"/>
    <cellStyle name="Итог 2 4 14" xfId="6092"/>
    <cellStyle name="Итог 2 4 15" xfId="6093"/>
    <cellStyle name="Итог 2 4 16" xfId="6094"/>
    <cellStyle name="Итог 2 4 17" xfId="6095"/>
    <cellStyle name="Итог 2 4 2" xfId="6096"/>
    <cellStyle name="Итог 2 4 3" xfId="6097"/>
    <cellStyle name="Итог 2 4 4" xfId="6098"/>
    <cellStyle name="Итог 2 4 5" xfId="6099"/>
    <cellStyle name="Итог 2 4 6" xfId="6100"/>
    <cellStyle name="Итог 2 4 7" xfId="6101"/>
    <cellStyle name="Итог 2 4 8" xfId="6102"/>
    <cellStyle name="Итог 2 4 9" xfId="6103"/>
    <cellStyle name="Итог 2 5" xfId="6104"/>
    <cellStyle name="Итог 2 5 10" xfId="6105"/>
    <cellStyle name="Итог 2 5 11" xfId="6106"/>
    <cellStyle name="Итог 2 5 12" xfId="6107"/>
    <cellStyle name="Итог 2 5 13" xfId="6108"/>
    <cellStyle name="Итог 2 5 14" xfId="6109"/>
    <cellStyle name="Итог 2 5 15" xfId="6110"/>
    <cellStyle name="Итог 2 5 16" xfId="6111"/>
    <cellStyle name="Итог 2 5 17" xfId="6112"/>
    <cellStyle name="Итог 2 5 2" xfId="6113"/>
    <cellStyle name="Итог 2 5 3" xfId="6114"/>
    <cellStyle name="Итог 2 5 4" xfId="6115"/>
    <cellStyle name="Итог 2 5 5" xfId="6116"/>
    <cellStyle name="Итог 2 5 6" xfId="6117"/>
    <cellStyle name="Итог 2 5 7" xfId="6118"/>
    <cellStyle name="Итог 2 5 8" xfId="6119"/>
    <cellStyle name="Итог 2 5 9" xfId="6120"/>
    <cellStyle name="Итог 2 6" xfId="6121"/>
    <cellStyle name="Итог 2 6 10" xfId="6122"/>
    <cellStyle name="Итог 2 6 11" xfId="6123"/>
    <cellStyle name="Итог 2 6 12" xfId="6124"/>
    <cellStyle name="Итог 2 6 13" xfId="6125"/>
    <cellStyle name="Итог 2 6 14" xfId="6126"/>
    <cellStyle name="Итог 2 6 15" xfId="6127"/>
    <cellStyle name="Итог 2 6 16" xfId="6128"/>
    <cellStyle name="Итог 2 6 17" xfId="6129"/>
    <cellStyle name="Итог 2 6 2" xfId="6130"/>
    <cellStyle name="Итог 2 6 3" xfId="6131"/>
    <cellStyle name="Итог 2 6 4" xfId="6132"/>
    <cellStyle name="Итог 2 6 5" xfId="6133"/>
    <cellStyle name="Итог 2 6 6" xfId="6134"/>
    <cellStyle name="Итог 2 6 7" xfId="6135"/>
    <cellStyle name="Итог 2 6 8" xfId="6136"/>
    <cellStyle name="Итог 2 6 9" xfId="6137"/>
    <cellStyle name="Итог 2 7" xfId="6138"/>
    <cellStyle name="Итог 2 7 10" xfId="6139"/>
    <cellStyle name="Итог 2 7 11" xfId="6140"/>
    <cellStyle name="Итог 2 7 12" xfId="6141"/>
    <cellStyle name="Итог 2 7 13" xfId="6142"/>
    <cellStyle name="Итог 2 7 14" xfId="6143"/>
    <cellStyle name="Итог 2 7 15" xfId="6144"/>
    <cellStyle name="Итог 2 7 16" xfId="6145"/>
    <cellStyle name="Итог 2 7 17" xfId="6146"/>
    <cellStyle name="Итог 2 7 2" xfId="6147"/>
    <cellStyle name="Итог 2 7 3" xfId="6148"/>
    <cellStyle name="Итог 2 7 4" xfId="6149"/>
    <cellStyle name="Итог 2 7 5" xfId="6150"/>
    <cellStyle name="Итог 2 7 6" xfId="6151"/>
    <cellStyle name="Итог 2 7 7" xfId="6152"/>
    <cellStyle name="Итог 2 7 8" xfId="6153"/>
    <cellStyle name="Итог 2 7 9" xfId="6154"/>
    <cellStyle name="Итог 2 8" xfId="6155"/>
    <cellStyle name="Итог 2 8 10" xfId="6156"/>
    <cellStyle name="Итог 2 8 11" xfId="6157"/>
    <cellStyle name="Итог 2 8 12" xfId="6158"/>
    <cellStyle name="Итог 2 8 13" xfId="6159"/>
    <cellStyle name="Итог 2 8 14" xfId="6160"/>
    <cellStyle name="Итог 2 8 15" xfId="6161"/>
    <cellStyle name="Итог 2 8 16" xfId="6162"/>
    <cellStyle name="Итог 2 8 17" xfId="6163"/>
    <cellStyle name="Итог 2 8 2" xfId="6164"/>
    <cellStyle name="Итог 2 8 3" xfId="6165"/>
    <cellStyle name="Итог 2 8 4" xfId="6166"/>
    <cellStyle name="Итог 2 8 5" xfId="6167"/>
    <cellStyle name="Итог 2 8 6" xfId="6168"/>
    <cellStyle name="Итог 2 8 7" xfId="6169"/>
    <cellStyle name="Итог 2 8 8" xfId="6170"/>
    <cellStyle name="Итог 2 8 9" xfId="6171"/>
    <cellStyle name="Итог 2 9" xfId="6172"/>
    <cellStyle name="Итог 2 9 10" xfId="6173"/>
    <cellStyle name="Итог 2 9 11" xfId="6174"/>
    <cellStyle name="Итог 2 9 12" xfId="6175"/>
    <cellStyle name="Итог 2 9 13" xfId="6176"/>
    <cellStyle name="Итог 2 9 14" xfId="6177"/>
    <cellStyle name="Итог 2 9 15" xfId="6178"/>
    <cellStyle name="Итог 2 9 16" xfId="6179"/>
    <cellStyle name="Итог 2 9 17" xfId="6180"/>
    <cellStyle name="Итог 2 9 2" xfId="6181"/>
    <cellStyle name="Итог 2 9 3" xfId="6182"/>
    <cellStyle name="Итог 2 9 4" xfId="6183"/>
    <cellStyle name="Итог 2 9 5" xfId="6184"/>
    <cellStyle name="Итог 2 9 6" xfId="6185"/>
    <cellStyle name="Итог 2 9 7" xfId="6186"/>
    <cellStyle name="Итог 2 9 8" xfId="6187"/>
    <cellStyle name="Итог 2 9 9" xfId="6188"/>
    <cellStyle name="Итог 3" xfId="6189"/>
    <cellStyle name="Итог 3 10" xfId="6190"/>
    <cellStyle name="Итог 3 11" xfId="6191"/>
    <cellStyle name="Итог 3 12" xfId="6192"/>
    <cellStyle name="Итог 3 13" xfId="6193"/>
    <cellStyle name="Итог 3 14" xfId="6194"/>
    <cellStyle name="Итог 3 15" xfId="6195"/>
    <cellStyle name="Итог 3 16" xfId="6196"/>
    <cellStyle name="Итог 3 17" xfId="6197"/>
    <cellStyle name="Итог 3 18" xfId="6198"/>
    <cellStyle name="Итог 3 19" xfId="6199"/>
    <cellStyle name="Итог 3 2" xfId="6200"/>
    <cellStyle name="Итог 3 2 10" xfId="6201"/>
    <cellStyle name="Итог 3 2 11" xfId="6202"/>
    <cellStyle name="Итог 3 2 12" xfId="6203"/>
    <cellStyle name="Итог 3 2 13" xfId="6204"/>
    <cellStyle name="Итог 3 2 14" xfId="6205"/>
    <cellStyle name="Итог 3 2 15" xfId="6206"/>
    <cellStyle name="Итог 3 2 16" xfId="6207"/>
    <cellStyle name="Итог 3 2 17" xfId="6208"/>
    <cellStyle name="Итог 3 2 2" xfId="6209"/>
    <cellStyle name="Итог 3 2 3" xfId="6210"/>
    <cellStyle name="Итог 3 2 4" xfId="6211"/>
    <cellStyle name="Итог 3 2 5" xfId="6212"/>
    <cellStyle name="Итог 3 2 6" xfId="6213"/>
    <cellStyle name="Итог 3 2 7" xfId="6214"/>
    <cellStyle name="Итог 3 2 8" xfId="6215"/>
    <cellStyle name="Итог 3 2 9" xfId="6216"/>
    <cellStyle name="Итог 3 3" xfId="6217"/>
    <cellStyle name="Итог 3 3 10" xfId="6218"/>
    <cellStyle name="Итог 3 3 11" xfId="6219"/>
    <cellStyle name="Итог 3 3 12" xfId="6220"/>
    <cellStyle name="Итог 3 3 13" xfId="6221"/>
    <cellStyle name="Итог 3 3 14" xfId="6222"/>
    <cellStyle name="Итог 3 3 15" xfId="6223"/>
    <cellStyle name="Итог 3 3 16" xfId="6224"/>
    <cellStyle name="Итог 3 3 17" xfId="6225"/>
    <cellStyle name="Итог 3 3 2" xfId="6226"/>
    <cellStyle name="Итог 3 3 3" xfId="6227"/>
    <cellStyle name="Итог 3 3 4" xfId="6228"/>
    <cellStyle name="Итог 3 3 5" xfId="6229"/>
    <cellStyle name="Итог 3 3 6" xfId="6230"/>
    <cellStyle name="Итог 3 3 7" xfId="6231"/>
    <cellStyle name="Итог 3 3 8" xfId="6232"/>
    <cellStyle name="Итог 3 3 9" xfId="6233"/>
    <cellStyle name="Итог 3 4" xfId="6234"/>
    <cellStyle name="Итог 3 4 10" xfId="6235"/>
    <cellStyle name="Итог 3 4 11" xfId="6236"/>
    <cellStyle name="Итог 3 4 12" xfId="6237"/>
    <cellStyle name="Итог 3 4 13" xfId="6238"/>
    <cellStyle name="Итог 3 4 14" xfId="6239"/>
    <cellStyle name="Итог 3 4 15" xfId="6240"/>
    <cellStyle name="Итог 3 4 16" xfId="6241"/>
    <cellStyle name="Итог 3 4 17" xfId="6242"/>
    <cellStyle name="Итог 3 4 2" xfId="6243"/>
    <cellStyle name="Итог 3 4 3" xfId="6244"/>
    <cellStyle name="Итог 3 4 4" xfId="6245"/>
    <cellStyle name="Итог 3 4 5" xfId="6246"/>
    <cellStyle name="Итог 3 4 6" xfId="6247"/>
    <cellStyle name="Итог 3 4 7" xfId="6248"/>
    <cellStyle name="Итог 3 4 8" xfId="6249"/>
    <cellStyle name="Итог 3 4 9" xfId="6250"/>
    <cellStyle name="Итог 3 5" xfId="6251"/>
    <cellStyle name="Итог 3 5 10" xfId="6252"/>
    <cellStyle name="Итог 3 5 11" xfId="6253"/>
    <cellStyle name="Итог 3 5 12" xfId="6254"/>
    <cellStyle name="Итог 3 5 13" xfId="6255"/>
    <cellStyle name="Итог 3 5 14" xfId="6256"/>
    <cellStyle name="Итог 3 5 15" xfId="6257"/>
    <cellStyle name="Итог 3 5 16" xfId="6258"/>
    <cellStyle name="Итог 3 5 17" xfId="6259"/>
    <cellStyle name="Итог 3 5 2" xfId="6260"/>
    <cellStyle name="Итог 3 5 3" xfId="6261"/>
    <cellStyle name="Итог 3 5 4" xfId="6262"/>
    <cellStyle name="Итог 3 5 5" xfId="6263"/>
    <cellStyle name="Итог 3 5 6" xfId="6264"/>
    <cellStyle name="Итог 3 5 7" xfId="6265"/>
    <cellStyle name="Итог 3 5 8" xfId="6266"/>
    <cellStyle name="Итог 3 5 9" xfId="6267"/>
    <cellStyle name="Итог 3 6" xfId="6268"/>
    <cellStyle name="Итог 3 6 10" xfId="6269"/>
    <cellStyle name="Итог 3 6 11" xfId="6270"/>
    <cellStyle name="Итог 3 6 12" xfId="6271"/>
    <cellStyle name="Итог 3 6 13" xfId="6272"/>
    <cellStyle name="Итог 3 6 14" xfId="6273"/>
    <cellStyle name="Итог 3 6 15" xfId="6274"/>
    <cellStyle name="Итог 3 6 16" xfId="6275"/>
    <cellStyle name="Итог 3 6 17" xfId="6276"/>
    <cellStyle name="Итог 3 6 2" xfId="6277"/>
    <cellStyle name="Итог 3 6 3" xfId="6278"/>
    <cellStyle name="Итог 3 6 4" xfId="6279"/>
    <cellStyle name="Итог 3 6 5" xfId="6280"/>
    <cellStyle name="Итог 3 6 6" xfId="6281"/>
    <cellStyle name="Итог 3 6 7" xfId="6282"/>
    <cellStyle name="Итог 3 6 8" xfId="6283"/>
    <cellStyle name="Итог 3 6 9" xfId="6284"/>
    <cellStyle name="Итог 3 7" xfId="6285"/>
    <cellStyle name="Итог 3 7 10" xfId="6286"/>
    <cellStyle name="Итог 3 7 11" xfId="6287"/>
    <cellStyle name="Итог 3 7 12" xfId="6288"/>
    <cellStyle name="Итог 3 7 13" xfId="6289"/>
    <cellStyle name="Итог 3 7 14" xfId="6290"/>
    <cellStyle name="Итог 3 7 15" xfId="6291"/>
    <cellStyle name="Итог 3 7 16" xfId="6292"/>
    <cellStyle name="Итог 3 7 17" xfId="6293"/>
    <cellStyle name="Итог 3 7 2" xfId="6294"/>
    <cellStyle name="Итог 3 7 3" xfId="6295"/>
    <cellStyle name="Итог 3 7 4" xfId="6296"/>
    <cellStyle name="Итог 3 7 5" xfId="6297"/>
    <cellStyle name="Итог 3 7 6" xfId="6298"/>
    <cellStyle name="Итог 3 7 7" xfId="6299"/>
    <cellStyle name="Итог 3 7 8" xfId="6300"/>
    <cellStyle name="Итог 3 7 9" xfId="6301"/>
    <cellStyle name="Итог 3 8" xfId="6302"/>
    <cellStyle name="Итог 3 8 10" xfId="6303"/>
    <cellStyle name="Итог 3 8 11" xfId="6304"/>
    <cellStyle name="Итог 3 8 12" xfId="6305"/>
    <cellStyle name="Итог 3 8 13" xfId="6306"/>
    <cellStyle name="Итог 3 8 14" xfId="6307"/>
    <cellStyle name="Итог 3 8 15" xfId="6308"/>
    <cellStyle name="Итог 3 8 16" xfId="6309"/>
    <cellStyle name="Итог 3 8 17" xfId="6310"/>
    <cellStyle name="Итог 3 8 2" xfId="6311"/>
    <cellStyle name="Итог 3 8 3" xfId="6312"/>
    <cellStyle name="Итог 3 8 4" xfId="6313"/>
    <cellStyle name="Итог 3 8 5" xfId="6314"/>
    <cellStyle name="Итог 3 8 6" xfId="6315"/>
    <cellStyle name="Итог 3 8 7" xfId="6316"/>
    <cellStyle name="Итог 3 8 8" xfId="6317"/>
    <cellStyle name="Итог 3 8 9" xfId="6318"/>
    <cellStyle name="Итог 3 9" xfId="6319"/>
    <cellStyle name="Итог 3 9 10" xfId="6320"/>
    <cellStyle name="Итог 3 9 11" xfId="6321"/>
    <cellStyle name="Итог 3 9 12" xfId="6322"/>
    <cellStyle name="Итог 3 9 13" xfId="6323"/>
    <cellStyle name="Итог 3 9 14" xfId="6324"/>
    <cellStyle name="Итог 3 9 15" xfId="6325"/>
    <cellStyle name="Итог 3 9 16" xfId="6326"/>
    <cellStyle name="Итог 3 9 17" xfId="6327"/>
    <cellStyle name="Итог 3 9 2" xfId="6328"/>
    <cellStyle name="Итог 3 9 3" xfId="6329"/>
    <cellStyle name="Итог 3 9 4" xfId="6330"/>
    <cellStyle name="Итог 3 9 5" xfId="6331"/>
    <cellStyle name="Итог 3 9 6" xfId="6332"/>
    <cellStyle name="Итог 3 9 7" xfId="6333"/>
    <cellStyle name="Итог 3 9 8" xfId="6334"/>
    <cellStyle name="Итог 3 9 9" xfId="6335"/>
    <cellStyle name="Итог 4" xfId="6336"/>
    <cellStyle name="Итог 4 10" xfId="6337"/>
    <cellStyle name="Итог 4 11" xfId="6338"/>
    <cellStyle name="Итог 4 12" xfId="6339"/>
    <cellStyle name="Итог 4 13" xfId="6340"/>
    <cellStyle name="Итог 4 14" xfId="6341"/>
    <cellStyle name="Итог 4 15" xfId="6342"/>
    <cellStyle name="Итог 4 16" xfId="6343"/>
    <cellStyle name="Итог 4 17" xfId="6344"/>
    <cellStyle name="Итог 4 2" xfId="6345"/>
    <cellStyle name="Итог 4 3" xfId="6346"/>
    <cellStyle name="Итог 4 4" xfId="6347"/>
    <cellStyle name="Итог 4 5" xfId="6348"/>
    <cellStyle name="Итог 4 6" xfId="6349"/>
    <cellStyle name="Итог 4 7" xfId="6350"/>
    <cellStyle name="Итог 4 8" xfId="6351"/>
    <cellStyle name="Итог 4 9" xfId="6352"/>
    <cellStyle name="Итоги" xfId="6353"/>
    <cellStyle name="ИтогоАктБазЦ" xfId="6354"/>
    <cellStyle name="ИтогоАктБИМ" xfId="6355"/>
    <cellStyle name="ИтогоАктРесМет" xfId="6356"/>
    <cellStyle name="ИтогоБазЦ" xfId="6357"/>
    <cellStyle name="ИтогоБИМ" xfId="6358"/>
    <cellStyle name="ИтогоРесМет" xfId="6359"/>
    <cellStyle name="Контрольная ячейка 2" xfId="6360"/>
    <cellStyle name="Контрольная ячейка 3" xfId="6361"/>
    <cellStyle name="ЛокСмета" xfId="6362"/>
    <cellStyle name="ЛокСмМТСН" xfId="6363"/>
    <cellStyle name="М29" xfId="6364"/>
    <cellStyle name="Мои наименования показателей" xfId="6367"/>
    <cellStyle name="Мой заголовок" xfId="6365"/>
    <cellStyle name="Мой заголовок листа" xfId="6366"/>
    <cellStyle name="Название 2" xfId="6368"/>
    <cellStyle name="Название 3" xfId="6369"/>
    <cellStyle name="Нейтральный 2" xfId="6370"/>
    <cellStyle name="Нейтральный 3" xfId="6371"/>
    <cellStyle name="ОбСмета" xfId="6372"/>
    <cellStyle name="Обычный" xfId="0" builtinId="0"/>
    <cellStyle name="Обычный 10" xfId="7"/>
    <cellStyle name="Обычный 10 2" xfId="6373"/>
    <cellStyle name="Обычный 10 2 2" xfId="6374"/>
    <cellStyle name="Обычный 10 2 2 2" xfId="6375"/>
    <cellStyle name="Обычный 10 2 3" xfId="6376"/>
    <cellStyle name="Обычный 10 3" xfId="6377"/>
    <cellStyle name="Обычный 10 4" xfId="6378"/>
    <cellStyle name="Обычный 11" xfId="6379"/>
    <cellStyle name="Обычный 11 2" xfId="6380"/>
    <cellStyle name="Обычный 11 3" xfId="6381"/>
    <cellStyle name="Обычный 11 4" xfId="6382"/>
    <cellStyle name="Обычный 11 4 2" xfId="6383"/>
    <cellStyle name="Обычный 11 4 2 10" xfId="6384"/>
    <cellStyle name="Обычный 11 4 2 11" xfId="6385"/>
    <cellStyle name="Обычный 11 4 2 2" xfId="6386"/>
    <cellStyle name="Обычный 11 4 2 2 2" xfId="6387"/>
    <cellStyle name="Обычный 11 4 2 3" xfId="6388"/>
    <cellStyle name="Обычный 11 4 2 3 2" xfId="6389"/>
    <cellStyle name="Обычный 11 4 2 3 3" xfId="6390"/>
    <cellStyle name="Обычный 11 4 2 4" xfId="6391"/>
    <cellStyle name="Обычный 11 4 2 4 2" xfId="6392"/>
    <cellStyle name="Обычный 11 4 2 4 3" xfId="6393"/>
    <cellStyle name="Обычный 11 4 2 5" xfId="6394"/>
    <cellStyle name="Обычный 11 4 2 5 2" xfId="6395"/>
    <cellStyle name="Обычный 11 4 2 5 3" xfId="6396"/>
    <cellStyle name="Обычный 11 4 2 6" xfId="6397"/>
    <cellStyle name="Обычный 11 4 2 6 10" xfId="6398"/>
    <cellStyle name="Обычный 11 4 2 6 2" xfId="6399"/>
    <cellStyle name="Обычный 11 4 2 6 2 2" xfId="6400"/>
    <cellStyle name="Обычный 11 4 2 6 2 3" xfId="6401"/>
    <cellStyle name="Обычный 11 4 2 6 3" xfId="6402"/>
    <cellStyle name="Обычный 11 4 2 6 3 2" xfId="6403"/>
    <cellStyle name="Обычный 11 4 2 6 3 3" xfId="6404"/>
    <cellStyle name="Обычный 11 4 2 6 4" xfId="6405"/>
    <cellStyle name="Обычный 11 4 2 6 4 2" xfId="6406"/>
    <cellStyle name="Обычный 11 4 2 6 4 3" xfId="6407"/>
    <cellStyle name="Обычный 11 4 2 6 5" xfId="6408"/>
    <cellStyle name="Обычный 11 4 2 6 5 2" xfId="6409"/>
    <cellStyle name="Обычный 11 4 2 6 5 3" xfId="6410"/>
    <cellStyle name="Обычный 11 4 2 6 6" xfId="6411"/>
    <cellStyle name="Обычный 11 4 2 6 6 2" xfId="6412"/>
    <cellStyle name="Обычный 11 4 2 6 6 3" xfId="6413"/>
    <cellStyle name="Обычный 11 4 2 6 7" xfId="6414"/>
    <cellStyle name="Обычный 11 4 2 6 7 2" xfId="6415"/>
    <cellStyle name="Обычный 11 4 2 6 7 3" xfId="6416"/>
    <cellStyle name="Обычный 11 4 2 6 8" xfId="6417"/>
    <cellStyle name="Обычный 11 4 2 6 8 2" xfId="6418"/>
    <cellStyle name="Обычный 11 4 2 6 8 2 2" xfId="6419"/>
    <cellStyle name="Обычный 11 4 2 6 8 2 2 2" xfId="6420"/>
    <cellStyle name="Обычный 11 4 2 6 8 2 2 2 2" xfId="6421"/>
    <cellStyle name="Обычный 11 4 2 6 8 2 2 2 2 2" xfId="6422"/>
    <cellStyle name="Обычный 11 4 2 6 8 2 2 2 2 2 2" xfId="6423"/>
    <cellStyle name="Обычный 11 4 2 6 8 2 2 2 2 2 3" xfId="6424"/>
    <cellStyle name="Обычный 11 4 2 6 8 2 2 2 2 3" xfId="6425"/>
    <cellStyle name="Обычный 11 4 2 6 8 2 2 2 2 3 2" xfId="6426"/>
    <cellStyle name="Обычный 11 4 2 6 8 2 2 2 2 3 2 2" xfId="6427"/>
    <cellStyle name="Обычный 11 4 2 6 8 2 2 2 2 3 2 3" xfId="6428"/>
    <cellStyle name="Обычный 11 4 2 6 8 2 2 2 2 3 3" xfId="6429"/>
    <cellStyle name="Обычный 11 4 2 6 8 2 2 2 2 3 3 2" xfId="6430"/>
    <cellStyle name="Обычный 11 4 2 6 8 2 2 2 2 3 3 2 2" xfId="6431"/>
    <cellStyle name="Обычный 11 4 2 6 8 2 2 2 2 3 3 2 2 2" xfId="6432"/>
    <cellStyle name="Обычный 11 4 2 6 8 2 2 2 2 3 3 2 2 3" xfId="6433"/>
    <cellStyle name="Обычный 11 4 2 6 8 2 2 2 2 3 3 2 3" xfId="6434"/>
    <cellStyle name="Обычный 11 4 2 6 8 2 2 2 2 3 3 2 3 2" xfId="6435"/>
    <cellStyle name="Обычный 11 4 2 6 8 2 2 2 2 3 3 2 3 3" xfId="6436"/>
    <cellStyle name="Обычный 11 4 2 6 8 2 2 2 2 3 3 2 4" xfId="6437"/>
    <cellStyle name="Обычный 11 4 2 6 8 2 2 2 2 3 3 2 4 2" xfId="6438"/>
    <cellStyle name="Обычный 11 4 2 6 8 2 2 2 2 3 3 2 4 3" xfId="6439"/>
    <cellStyle name="Обычный 11 4 2 6 8 2 2 2 2 3 3 2 5" xfId="6440"/>
    <cellStyle name="Обычный 11 4 2 6 8 2 2 2 2 3 3 2 5 2" xfId="6441"/>
    <cellStyle name="Обычный 11 4 2 6 8 2 2 2 2 3 3 2 5 3" xfId="6442"/>
    <cellStyle name="Обычный 11 4 2 6 8 2 2 2 2 3 3 2 6" xfId="6443"/>
    <cellStyle name="Обычный 11 4 2 6 8 2 2 2 2 3 3 2 6 2" xfId="6444"/>
    <cellStyle name="Обычный 11 4 2 6 8 2 2 2 2 3 3 2 6 3" xfId="6445"/>
    <cellStyle name="Обычный 11 4 2 6 8 2 2 2 2 3 3 2 7" xfId="6446"/>
    <cellStyle name="Обычный 11 4 2 6 8 2 2 2 2 3 3 2 8" xfId="6447"/>
    <cellStyle name="Обычный 11 4 2 6 8 2 2 2 2 3 3 3" xfId="6448"/>
    <cellStyle name="Обычный 11 4 2 6 8 2 2 2 2 3 3 4" xfId="6449"/>
    <cellStyle name="Обычный 11 4 2 6 8 2 2 2 2 3 4" xfId="6450"/>
    <cellStyle name="Обычный 11 4 2 6 8 2 2 2 2 3 5" xfId="6451"/>
    <cellStyle name="Обычный 11 4 2 6 8 2 2 2 2 4" xfId="6452"/>
    <cellStyle name="Обычный 11 4 2 6 8 2 2 2 2 5" xfId="6453"/>
    <cellStyle name="Обычный 11 4 2 6 8 2 2 2 3" xfId="6454"/>
    <cellStyle name="Обычный 11 4 2 6 8 2 2 2 4" xfId="6455"/>
    <cellStyle name="Обычный 11 4 2 6 8 2 2 3" xfId="6456"/>
    <cellStyle name="Обычный 11 4 2 6 8 2 2 4" xfId="6457"/>
    <cellStyle name="Обычный 11 4 2 6 8 2 3" xfId="6458"/>
    <cellStyle name="Обычный 11 4 2 6 8 2 4" xfId="6459"/>
    <cellStyle name="Обычный 11 4 2 6 8 3" xfId="6460"/>
    <cellStyle name="Обычный 11 4 2 6 8 3 2" xfId="6461"/>
    <cellStyle name="Обычный 11 4 2 6 8 3 3" xfId="6462"/>
    <cellStyle name="Обычный 11 4 2 6 8 4" xfId="6463"/>
    <cellStyle name="Обычный 11 4 2 6 8 5" xfId="6464"/>
    <cellStyle name="Обычный 11 4 2 6 9" xfId="6465"/>
    <cellStyle name="Обычный 11 4 2 7" xfId="6466"/>
    <cellStyle name="Обычный 11 4 2 7 2" xfId="6467"/>
    <cellStyle name="Обычный 11 4 2 7 3" xfId="6468"/>
    <cellStyle name="Обычный 11 4 2 8" xfId="6469"/>
    <cellStyle name="Обычный 11 4 2 8 2" xfId="6470"/>
    <cellStyle name="Обычный 11 4 2 8 3" xfId="6471"/>
    <cellStyle name="Обычный 11 4 2 9" xfId="6472"/>
    <cellStyle name="Обычный 11 4 2 9 2" xfId="6473"/>
    <cellStyle name="Обычный 11 4 2 9 3" xfId="6474"/>
    <cellStyle name="Обычный 11 4 2_ПРЭС корр 2011 формат 08 12 10 Маша" xfId="6475"/>
    <cellStyle name="Обычный 11 4 3" xfId="6476"/>
    <cellStyle name="Обычный 11 4 3 2" xfId="6477"/>
    <cellStyle name="Обычный 11 4 3 3" xfId="6478"/>
    <cellStyle name="Обычный 11 4 4" xfId="6479"/>
    <cellStyle name="Обычный 11 4 5" xfId="6480"/>
    <cellStyle name="Обычный 11 4_ПРЭС корр 2011 формат 08 12 10 Маша" xfId="6481"/>
    <cellStyle name="Обычный 11 5" xfId="6482"/>
    <cellStyle name="Обычный 11 5 2" xfId="6483"/>
    <cellStyle name="Обычный 11 5 3" xfId="6484"/>
    <cellStyle name="Обычный 11 6" xfId="6485"/>
    <cellStyle name="Обычный 11 7" xfId="6486"/>
    <cellStyle name="Обычный 11_автотранспорт 18-02-2010г" xfId="6487"/>
    <cellStyle name="Обычный 12" xfId="6488"/>
    <cellStyle name="Обычный 12 2" xfId="6489"/>
    <cellStyle name="Обычный 12 2 2" xfId="6490"/>
    <cellStyle name="Обычный 13" xfId="6491"/>
    <cellStyle name="Обычный 14" xfId="6492"/>
    <cellStyle name="Обычный 14 2" xfId="6493"/>
    <cellStyle name="Обычный 14 2 2" xfId="6494"/>
    <cellStyle name="Обычный 14 2 3" xfId="6495"/>
    <cellStyle name="Обычный 14 3" xfId="6496"/>
    <cellStyle name="Обычный 14 3 2" xfId="6497"/>
    <cellStyle name="Обычный 14 3 3" xfId="6498"/>
    <cellStyle name="Обычный 14 4" xfId="6499"/>
    <cellStyle name="Обычный 14 4 2" xfId="6500"/>
    <cellStyle name="Обычный 14 4 3" xfId="6501"/>
    <cellStyle name="Обычный 14 5" xfId="6502"/>
    <cellStyle name="Обычный 14 6" xfId="6503"/>
    <cellStyle name="Обычный 14_ПРЭС корр 2011 формат 08 12 10 Маша" xfId="6504"/>
    <cellStyle name="Обычный 15" xfId="6505"/>
    <cellStyle name="Обычный 15 2" xfId="6506"/>
    <cellStyle name="Обычный 15 3" xfId="6507"/>
    <cellStyle name="Обычный 16" xfId="6508"/>
    <cellStyle name="Обычный 16 2" xfId="6509"/>
    <cellStyle name="Обычный 17" xfId="6510"/>
    <cellStyle name="Обычный 18" xfId="6511"/>
    <cellStyle name="Обычный 18 2" xfId="6512"/>
    <cellStyle name="Обычный 18 2 2" xfId="6513"/>
    <cellStyle name="Обычный 18 2 2 2" xfId="6514"/>
    <cellStyle name="Обычный 18 2 2 2 2" xfId="6515"/>
    <cellStyle name="Обычный 18 2 2 2 3" xfId="6516"/>
    <cellStyle name="Обычный 18 2 2 2 4" xfId="6517"/>
    <cellStyle name="Обычный 18 2 2 3" xfId="6518"/>
    <cellStyle name="Обычный 18 2 2 4" xfId="6519"/>
    <cellStyle name="Обычный 18 2 3" xfId="6520"/>
    <cellStyle name="Обычный 18 2 4" xfId="6521"/>
    <cellStyle name="Обычный 18 3" xfId="6522"/>
    <cellStyle name="Обычный 18 3 2" xfId="6523"/>
    <cellStyle name="Обычный 18 3 3" xfId="6524"/>
    <cellStyle name="Обычный 18 3 4" xfId="6525"/>
    <cellStyle name="Обычный 18 4" xfId="6526"/>
    <cellStyle name="Обычный 18 5" xfId="6527"/>
    <cellStyle name="Обычный 19" xfId="6528"/>
    <cellStyle name="Обычный 19 3" xfId="6529"/>
    <cellStyle name="Обычный 2" xfId="2"/>
    <cellStyle name="Обычный 2 10" xfId="6530"/>
    <cellStyle name="Обычный 2 11" xfId="6531"/>
    <cellStyle name="Обычный 2 12" xfId="6532"/>
    <cellStyle name="Обычный 2 13" xfId="6533"/>
    <cellStyle name="Обычный 2 14" xfId="6534"/>
    <cellStyle name="Обычный 2 15" xfId="6535"/>
    <cellStyle name="Обычный 2 16" xfId="6536"/>
    <cellStyle name="Обычный 2 17" xfId="6537"/>
    <cellStyle name="Обычный 2 18" xfId="6538"/>
    <cellStyle name="Обычный 2 19" xfId="6539"/>
    <cellStyle name="Обычный 2 2" xfId="3"/>
    <cellStyle name="Обычный 2 2 10" xfId="6540"/>
    <cellStyle name="Обычный 2 2 2" xfId="6541"/>
    <cellStyle name="Обычный 2 2 2 2" xfId="6542"/>
    <cellStyle name="Обычный 2 2 2_СВОД 15.06.09 Корректировка ИПР 2009 2_СВОД 17.06.09 Корректировка ИПР 2009" xfId="8"/>
    <cellStyle name="Обычный 2 2 3" xfId="6543"/>
    <cellStyle name="Обычный 2 2 3 2" xfId="6544"/>
    <cellStyle name="Обычный 2 2 4" xfId="6545"/>
    <cellStyle name="Обычный 2 2 5" xfId="6546"/>
    <cellStyle name="Обычный 2 2_ИПР 2009 для МРСК_корректировка (исправл)_с Цендиным" xfId="6547"/>
    <cellStyle name="Обычный 2 20" xfId="6548"/>
    <cellStyle name="Обычный 2 21" xfId="6549"/>
    <cellStyle name="Обычный 2 22" xfId="6550"/>
    <cellStyle name="Обычный 2 23" xfId="6551"/>
    <cellStyle name="Обычный 2 24" xfId="6552"/>
    <cellStyle name="Обычный 2 25" xfId="6553"/>
    <cellStyle name="Обычный 2 26" xfId="6554"/>
    <cellStyle name="Обычный 2 27" xfId="6555"/>
    <cellStyle name="Обычный 2 28" xfId="6556"/>
    <cellStyle name="Обычный 2 29" xfId="6557"/>
    <cellStyle name="Обычный 2 3" xfId="6558"/>
    <cellStyle name="Обычный 2 3 2" xfId="6559"/>
    <cellStyle name="Обычный 2 3 3" xfId="6560"/>
    <cellStyle name="Обычный 2 30" xfId="6561"/>
    <cellStyle name="Обычный 2 31" xfId="6562"/>
    <cellStyle name="Обычный 2 32" xfId="6563"/>
    <cellStyle name="Обычный 2 4" xfId="6564"/>
    <cellStyle name="Обычный 2 4 2" xfId="6565"/>
    <cellStyle name="Обычный 2 5" xfId="6566"/>
    <cellStyle name="Обычный 2 6" xfId="6567"/>
    <cellStyle name="Обычный 2 6 2" xfId="6568"/>
    <cellStyle name="Обычный 2 7" xfId="6569"/>
    <cellStyle name="Обычный 2 8" xfId="6570"/>
    <cellStyle name="Обычный 2 9" xfId="6571"/>
    <cellStyle name="Обычный 20" xfId="6572"/>
    <cellStyle name="Обычный 20 2" xfId="6573"/>
    <cellStyle name="Обычный 21" xfId="6574"/>
    <cellStyle name="Обычный 21 2" xfId="6575"/>
    <cellStyle name="Обычный 21 2 2" xfId="6576"/>
    <cellStyle name="Обычный 21 2 3" xfId="6577"/>
    <cellStyle name="Обычный 21 3" xfId="6578"/>
    <cellStyle name="Обычный 21 4" xfId="6579"/>
    <cellStyle name="Обычный 22" xfId="6580"/>
    <cellStyle name="Обычный 22 2" xfId="6581"/>
    <cellStyle name="Обычный 22 3" xfId="6582"/>
    <cellStyle name="Обычный 23" xfId="6583"/>
    <cellStyle name="Обычный 24" xfId="6584"/>
    <cellStyle name="Обычный 24 2" xfId="6585"/>
    <cellStyle name="Обычный 24 3" xfId="6586"/>
    <cellStyle name="Обычный 25" xfId="6587"/>
    <cellStyle name="Обычный 26" xfId="6588"/>
    <cellStyle name="Обычный 26 2" xfId="6589"/>
    <cellStyle name="Обычный 26 2 2" xfId="6590"/>
    <cellStyle name="Обычный 26 2 2 2" xfId="6591"/>
    <cellStyle name="Обычный 26 2 2 3" xfId="6592"/>
    <cellStyle name="Обычный 26 2 2 4" xfId="6593"/>
    <cellStyle name="Обычный 26 2 2 4 2" xfId="6594"/>
    <cellStyle name="Обычный 26 2 2 5" xfId="6595"/>
    <cellStyle name="Обычный 26 2 3" xfId="6596"/>
    <cellStyle name="Обычный 26 2 4" xfId="6597"/>
    <cellStyle name="Обычный 26 3" xfId="6598"/>
    <cellStyle name="Обычный 26 3 2" xfId="6599"/>
    <cellStyle name="Обычный 26 3 3" xfId="6600"/>
    <cellStyle name="Обычный 26 3 3 2" xfId="6601"/>
    <cellStyle name="Обычный 26 4" xfId="6602"/>
    <cellStyle name="Обычный 26 4 2" xfId="6603"/>
    <cellStyle name="Обычный 26 4 2 2" xfId="6604"/>
    <cellStyle name="Обычный 26 5" xfId="6605"/>
    <cellStyle name="Обычный 26 5 2" xfId="6606"/>
    <cellStyle name="Обычный 27" xfId="6607"/>
    <cellStyle name="Обычный 27 2" xfId="6608"/>
    <cellStyle name="Обычный 28" xfId="6609"/>
    <cellStyle name="Обычный 29" xfId="6610"/>
    <cellStyle name="Обычный 29 2" xfId="6611"/>
    <cellStyle name="Обычный 3" xfId="9"/>
    <cellStyle name="Обычный 3 2" xfId="10"/>
    <cellStyle name="Обычный 3 3" xfId="6612"/>
    <cellStyle name="Обычный 3 4" xfId="6613"/>
    <cellStyle name="Обычный 30" xfId="6614"/>
    <cellStyle name="Обычный 30 2" xfId="6615"/>
    <cellStyle name="Обычный 31" xfId="6616"/>
    <cellStyle name="Обычный 31 2" xfId="6617"/>
    <cellStyle name="Обычный 32" xfId="6618"/>
    <cellStyle name="Обычный 32 2" xfId="6619"/>
    <cellStyle name="Обычный 33" xfId="6620"/>
    <cellStyle name="Обычный 34" xfId="6621"/>
    <cellStyle name="Обычный 34 2" xfId="6622"/>
    <cellStyle name="Обычный 35" xfId="6623"/>
    <cellStyle name="Обычный 35 2" xfId="6624"/>
    <cellStyle name="Обычный 36" xfId="6625"/>
    <cellStyle name="Обычный 36 2" xfId="6626"/>
    <cellStyle name="Обычный 37" xfId="6627"/>
    <cellStyle name="Обычный 37 2" xfId="6628"/>
    <cellStyle name="Обычный 38" xfId="6629"/>
    <cellStyle name="Обычный 38 2" xfId="6630"/>
    <cellStyle name="Обычный 39" xfId="6631"/>
    <cellStyle name="Обычный 39 2" xfId="6632"/>
    <cellStyle name="Обычный 4" xfId="6633"/>
    <cellStyle name="Обычный 4 2" xfId="6634"/>
    <cellStyle name="Обычный 4 3" xfId="6635"/>
    <cellStyle name="Обычный 4 4" xfId="6636"/>
    <cellStyle name="Обычный 4 5" xfId="6637"/>
    <cellStyle name="Обычный 40" xfId="6638"/>
    <cellStyle name="Обычный 40 2" xfId="6639"/>
    <cellStyle name="Обычный 40 3" xfId="6640"/>
    <cellStyle name="Обычный 41" xfId="6641"/>
    <cellStyle name="Обычный 41 2" xfId="6642"/>
    <cellStyle name="Обычный 42" xfId="6643"/>
    <cellStyle name="Обычный 43" xfId="6644"/>
    <cellStyle name="Обычный 44" xfId="6645"/>
    <cellStyle name="Обычный 45" xfId="6646"/>
    <cellStyle name="Обычный 46" xfId="6647"/>
    <cellStyle name="Обычный 47" xfId="6648"/>
    <cellStyle name="Обычный 47 2" xfId="6649"/>
    <cellStyle name="Обычный 48" xfId="6650"/>
    <cellStyle name="Обычный 49" xfId="6651"/>
    <cellStyle name="Обычный 5" xfId="6652"/>
    <cellStyle name="Обычный 5 2" xfId="6653"/>
    <cellStyle name="Обычный 5 3" xfId="6654"/>
    <cellStyle name="Обычный 50" xfId="6655"/>
    <cellStyle name="Обычный 51" xfId="6656"/>
    <cellStyle name="Обычный 52" xfId="6657"/>
    <cellStyle name="Обычный 53" xfId="6658"/>
    <cellStyle name="Обычный 53 2" xfId="6659"/>
    <cellStyle name="Обычный 54" xfId="6660"/>
    <cellStyle name="Обычный 55" xfId="6661"/>
    <cellStyle name="Обычный 56" xfId="6662"/>
    <cellStyle name="Обычный 57" xfId="6663"/>
    <cellStyle name="Обычный 58" xfId="6664"/>
    <cellStyle name="Обычный 59" xfId="6665"/>
    <cellStyle name="Обычный 6" xfId="6666"/>
    <cellStyle name="Обычный 6 2" xfId="6667"/>
    <cellStyle name="Обычный 6 3" xfId="6668"/>
    <cellStyle name="Обычный 6 4" xfId="6669"/>
    <cellStyle name="Обычный 60" xfId="6670"/>
    <cellStyle name="Обычный 61" xfId="6671"/>
    <cellStyle name="Обычный 62" xfId="6672"/>
    <cellStyle name="Обычный 63" xfId="6673"/>
    <cellStyle name="Обычный 64" xfId="6674"/>
    <cellStyle name="Обычный 65" xfId="6675"/>
    <cellStyle name="Обычный 66" xfId="6676"/>
    <cellStyle name="Обычный 67" xfId="6677"/>
    <cellStyle name="Обычный 68" xfId="6678"/>
    <cellStyle name="Обычный 69" xfId="6679"/>
    <cellStyle name="Обычный 7" xfId="6680"/>
    <cellStyle name="Обычный 7 2" xfId="6681"/>
    <cellStyle name="Обычный 7 3" xfId="6682"/>
    <cellStyle name="Обычный 7 4" xfId="6683"/>
    <cellStyle name="Обычный 70" xfId="6684"/>
    <cellStyle name="Обычный 71" xfId="6685"/>
    <cellStyle name="Обычный 72" xfId="6686"/>
    <cellStyle name="Обычный 73" xfId="6687"/>
    <cellStyle name="Обычный 74" xfId="6688"/>
    <cellStyle name="Обычный 75" xfId="6689"/>
    <cellStyle name="Обычный 76" xfId="6690"/>
    <cellStyle name="Обычный 77" xfId="6691"/>
    <cellStyle name="Обычный 78" xfId="6692"/>
    <cellStyle name="Обычный 79" xfId="6693"/>
    <cellStyle name="Обычный 8" xfId="6694"/>
    <cellStyle name="Обычный 8 2" xfId="6695"/>
    <cellStyle name="Обычный 8 2 2" xfId="6696"/>
    <cellStyle name="Обычный 8 3" xfId="6697"/>
    <cellStyle name="Обычный 8 3 2" xfId="6698"/>
    <cellStyle name="Обычный 8 4" xfId="6699"/>
    <cellStyle name="Обычный 80" xfId="6700"/>
    <cellStyle name="Обычный 81" xfId="6701"/>
    <cellStyle name="Обычный 82" xfId="6702"/>
    <cellStyle name="Обычный 83" xfId="6703"/>
    <cellStyle name="Обычный 84" xfId="6704"/>
    <cellStyle name="Обычный 85" xfId="6705"/>
    <cellStyle name="Обычный 86" xfId="6706"/>
    <cellStyle name="Обычный 87" xfId="6707"/>
    <cellStyle name="Обычный 88" xfId="6708"/>
    <cellStyle name="Обычный 9" xfId="6709"/>
    <cellStyle name="Обычный 9 2" xfId="6710"/>
    <cellStyle name="Обычный 9 3" xfId="6711"/>
    <cellStyle name="Обычный 9 4" xfId="6712"/>
    <cellStyle name="Параметр" xfId="6713"/>
    <cellStyle name="ПеременныеСметы" xfId="6714"/>
    <cellStyle name="Плохой 2" xfId="6715"/>
    <cellStyle name="Плохой 3" xfId="6716"/>
    <cellStyle name="Поле ввода" xfId="6717"/>
    <cellStyle name="Пояснение 2" xfId="6718"/>
    <cellStyle name="Пояснение 3" xfId="6719"/>
    <cellStyle name="Примечание 2" xfId="6720"/>
    <cellStyle name="Примечание 2 10" xfId="6721"/>
    <cellStyle name="Примечание 2 11" xfId="6722"/>
    <cellStyle name="Примечание 2 12" xfId="6723"/>
    <cellStyle name="Примечание 2 13" xfId="6724"/>
    <cellStyle name="Примечание 2 14" xfId="6725"/>
    <cellStyle name="Примечание 2 15" xfId="6726"/>
    <cellStyle name="Примечание 2 16" xfId="6727"/>
    <cellStyle name="Примечание 2 17" xfId="6728"/>
    <cellStyle name="Примечание 2 18" xfId="6729"/>
    <cellStyle name="Примечание 2 19" xfId="6730"/>
    <cellStyle name="Примечание 2 2" xfId="6731"/>
    <cellStyle name="Примечание 2 2 10" xfId="6732"/>
    <cellStyle name="Примечание 2 2 11" xfId="6733"/>
    <cellStyle name="Примечание 2 2 12" xfId="6734"/>
    <cellStyle name="Примечание 2 2 13" xfId="6735"/>
    <cellStyle name="Примечание 2 2 14" xfId="6736"/>
    <cellStyle name="Примечание 2 2 15" xfId="6737"/>
    <cellStyle name="Примечание 2 2 16" xfId="6738"/>
    <cellStyle name="Примечание 2 2 17" xfId="6739"/>
    <cellStyle name="Примечание 2 2 2" xfId="6740"/>
    <cellStyle name="Примечание 2 2 3" xfId="6741"/>
    <cellStyle name="Примечание 2 2 4" xfId="6742"/>
    <cellStyle name="Примечание 2 2 5" xfId="6743"/>
    <cellStyle name="Примечание 2 2 6" xfId="6744"/>
    <cellStyle name="Примечание 2 2 7" xfId="6745"/>
    <cellStyle name="Примечание 2 2 8" xfId="6746"/>
    <cellStyle name="Примечание 2 2 9" xfId="6747"/>
    <cellStyle name="Примечание 2 20" xfId="6748"/>
    <cellStyle name="Примечание 2 3" xfId="6749"/>
    <cellStyle name="Примечание 2 3 10" xfId="6750"/>
    <cellStyle name="Примечание 2 3 11" xfId="6751"/>
    <cellStyle name="Примечание 2 3 12" xfId="6752"/>
    <cellStyle name="Примечание 2 3 13" xfId="6753"/>
    <cellStyle name="Примечание 2 3 14" xfId="6754"/>
    <cellStyle name="Примечание 2 3 15" xfId="6755"/>
    <cellStyle name="Примечание 2 3 16" xfId="6756"/>
    <cellStyle name="Примечание 2 3 17" xfId="6757"/>
    <cellStyle name="Примечание 2 3 2" xfId="6758"/>
    <cellStyle name="Примечание 2 3 3" xfId="6759"/>
    <cellStyle name="Примечание 2 3 4" xfId="6760"/>
    <cellStyle name="Примечание 2 3 5" xfId="6761"/>
    <cellStyle name="Примечание 2 3 6" xfId="6762"/>
    <cellStyle name="Примечание 2 3 7" xfId="6763"/>
    <cellStyle name="Примечание 2 3 8" xfId="6764"/>
    <cellStyle name="Примечание 2 3 9" xfId="6765"/>
    <cellStyle name="Примечание 2 4" xfId="6766"/>
    <cellStyle name="Примечание 2 4 10" xfId="6767"/>
    <cellStyle name="Примечание 2 4 11" xfId="6768"/>
    <cellStyle name="Примечание 2 4 12" xfId="6769"/>
    <cellStyle name="Примечание 2 4 13" xfId="6770"/>
    <cellStyle name="Примечание 2 4 14" xfId="6771"/>
    <cellStyle name="Примечание 2 4 15" xfId="6772"/>
    <cellStyle name="Примечание 2 4 16" xfId="6773"/>
    <cellStyle name="Примечание 2 4 17" xfId="6774"/>
    <cellStyle name="Примечание 2 4 2" xfId="6775"/>
    <cellStyle name="Примечание 2 4 3" xfId="6776"/>
    <cellStyle name="Примечание 2 4 4" xfId="6777"/>
    <cellStyle name="Примечание 2 4 5" xfId="6778"/>
    <cellStyle name="Примечание 2 4 6" xfId="6779"/>
    <cellStyle name="Примечание 2 4 7" xfId="6780"/>
    <cellStyle name="Примечание 2 4 8" xfId="6781"/>
    <cellStyle name="Примечание 2 4 9" xfId="6782"/>
    <cellStyle name="Примечание 2 5" xfId="6783"/>
    <cellStyle name="Примечание 2 5 10" xfId="6784"/>
    <cellStyle name="Примечание 2 5 11" xfId="6785"/>
    <cellStyle name="Примечание 2 5 12" xfId="6786"/>
    <cellStyle name="Примечание 2 5 13" xfId="6787"/>
    <cellStyle name="Примечание 2 5 14" xfId="6788"/>
    <cellStyle name="Примечание 2 5 15" xfId="6789"/>
    <cellStyle name="Примечание 2 5 16" xfId="6790"/>
    <cellStyle name="Примечание 2 5 17" xfId="6791"/>
    <cellStyle name="Примечание 2 5 2" xfId="6792"/>
    <cellStyle name="Примечание 2 5 3" xfId="6793"/>
    <cellStyle name="Примечание 2 5 4" xfId="6794"/>
    <cellStyle name="Примечание 2 5 5" xfId="6795"/>
    <cellStyle name="Примечание 2 5 6" xfId="6796"/>
    <cellStyle name="Примечание 2 5 7" xfId="6797"/>
    <cellStyle name="Примечание 2 5 8" xfId="6798"/>
    <cellStyle name="Примечание 2 5 9" xfId="6799"/>
    <cellStyle name="Примечание 2 6" xfId="6800"/>
    <cellStyle name="Примечание 2 6 10" xfId="6801"/>
    <cellStyle name="Примечание 2 6 11" xfId="6802"/>
    <cellStyle name="Примечание 2 6 12" xfId="6803"/>
    <cellStyle name="Примечание 2 6 13" xfId="6804"/>
    <cellStyle name="Примечание 2 6 14" xfId="6805"/>
    <cellStyle name="Примечание 2 6 15" xfId="6806"/>
    <cellStyle name="Примечание 2 6 16" xfId="6807"/>
    <cellStyle name="Примечание 2 6 17" xfId="6808"/>
    <cellStyle name="Примечание 2 6 2" xfId="6809"/>
    <cellStyle name="Примечание 2 6 3" xfId="6810"/>
    <cellStyle name="Примечание 2 6 4" xfId="6811"/>
    <cellStyle name="Примечание 2 6 5" xfId="6812"/>
    <cellStyle name="Примечание 2 6 6" xfId="6813"/>
    <cellStyle name="Примечание 2 6 7" xfId="6814"/>
    <cellStyle name="Примечание 2 6 8" xfId="6815"/>
    <cellStyle name="Примечание 2 6 9" xfId="6816"/>
    <cellStyle name="Примечание 2 7" xfId="6817"/>
    <cellStyle name="Примечание 2 7 10" xfId="6818"/>
    <cellStyle name="Примечание 2 7 11" xfId="6819"/>
    <cellStyle name="Примечание 2 7 12" xfId="6820"/>
    <cellStyle name="Примечание 2 7 13" xfId="6821"/>
    <cellStyle name="Примечание 2 7 14" xfId="6822"/>
    <cellStyle name="Примечание 2 7 15" xfId="6823"/>
    <cellStyle name="Примечание 2 7 16" xfId="6824"/>
    <cellStyle name="Примечание 2 7 17" xfId="6825"/>
    <cellStyle name="Примечание 2 7 2" xfId="6826"/>
    <cellStyle name="Примечание 2 7 3" xfId="6827"/>
    <cellStyle name="Примечание 2 7 4" xfId="6828"/>
    <cellStyle name="Примечание 2 7 5" xfId="6829"/>
    <cellStyle name="Примечание 2 7 6" xfId="6830"/>
    <cellStyle name="Примечание 2 7 7" xfId="6831"/>
    <cellStyle name="Примечание 2 7 8" xfId="6832"/>
    <cellStyle name="Примечание 2 7 9" xfId="6833"/>
    <cellStyle name="Примечание 2 8" xfId="6834"/>
    <cellStyle name="Примечание 2 8 10" xfId="6835"/>
    <cellStyle name="Примечание 2 8 11" xfId="6836"/>
    <cellStyle name="Примечание 2 8 12" xfId="6837"/>
    <cellStyle name="Примечание 2 8 13" xfId="6838"/>
    <cellStyle name="Примечание 2 8 14" xfId="6839"/>
    <cellStyle name="Примечание 2 8 15" xfId="6840"/>
    <cellStyle name="Примечание 2 8 16" xfId="6841"/>
    <cellStyle name="Примечание 2 8 17" xfId="6842"/>
    <cellStyle name="Примечание 2 8 2" xfId="6843"/>
    <cellStyle name="Примечание 2 8 3" xfId="6844"/>
    <cellStyle name="Примечание 2 8 4" xfId="6845"/>
    <cellStyle name="Примечание 2 8 5" xfId="6846"/>
    <cellStyle name="Примечание 2 8 6" xfId="6847"/>
    <cellStyle name="Примечание 2 8 7" xfId="6848"/>
    <cellStyle name="Примечание 2 8 8" xfId="6849"/>
    <cellStyle name="Примечание 2 8 9" xfId="6850"/>
    <cellStyle name="Примечание 2 9" xfId="6851"/>
    <cellStyle name="Примечание 2 9 10" xfId="6852"/>
    <cellStyle name="Примечание 2 9 11" xfId="6853"/>
    <cellStyle name="Примечание 2 9 12" xfId="6854"/>
    <cellStyle name="Примечание 2 9 13" xfId="6855"/>
    <cellStyle name="Примечание 2 9 14" xfId="6856"/>
    <cellStyle name="Примечание 2 9 15" xfId="6857"/>
    <cellStyle name="Примечание 2 9 16" xfId="6858"/>
    <cellStyle name="Примечание 2 9 17" xfId="6859"/>
    <cellStyle name="Примечание 2 9 2" xfId="6860"/>
    <cellStyle name="Примечание 2 9 3" xfId="6861"/>
    <cellStyle name="Примечание 2 9 4" xfId="6862"/>
    <cellStyle name="Примечание 2 9 5" xfId="6863"/>
    <cellStyle name="Примечание 2 9 6" xfId="6864"/>
    <cellStyle name="Примечание 2 9 7" xfId="6865"/>
    <cellStyle name="Примечание 2 9 8" xfId="6866"/>
    <cellStyle name="Примечание 2 9 9" xfId="6867"/>
    <cellStyle name="Примечание 3" xfId="6868"/>
    <cellStyle name="Примечание 3 10" xfId="6869"/>
    <cellStyle name="Примечание 3 11" xfId="6870"/>
    <cellStyle name="Примечание 3 12" xfId="6871"/>
    <cellStyle name="Примечание 3 13" xfId="6872"/>
    <cellStyle name="Примечание 3 14" xfId="6873"/>
    <cellStyle name="Примечание 3 15" xfId="6874"/>
    <cellStyle name="Примечание 3 16" xfId="6875"/>
    <cellStyle name="Примечание 3 17" xfId="6876"/>
    <cellStyle name="Примечание 3 18" xfId="6877"/>
    <cellStyle name="Примечание 3 19" xfId="6878"/>
    <cellStyle name="Примечание 3 2" xfId="6879"/>
    <cellStyle name="Примечание 3 2 10" xfId="6880"/>
    <cellStyle name="Примечание 3 2 11" xfId="6881"/>
    <cellStyle name="Примечание 3 2 12" xfId="6882"/>
    <cellStyle name="Примечание 3 2 13" xfId="6883"/>
    <cellStyle name="Примечание 3 2 14" xfId="6884"/>
    <cellStyle name="Примечание 3 2 15" xfId="6885"/>
    <cellStyle name="Примечание 3 2 16" xfId="6886"/>
    <cellStyle name="Примечание 3 2 17" xfId="6887"/>
    <cellStyle name="Примечание 3 2 2" xfId="6888"/>
    <cellStyle name="Примечание 3 2 3" xfId="6889"/>
    <cellStyle name="Примечание 3 2 4" xfId="6890"/>
    <cellStyle name="Примечание 3 2 5" xfId="6891"/>
    <cellStyle name="Примечание 3 2 6" xfId="6892"/>
    <cellStyle name="Примечание 3 2 7" xfId="6893"/>
    <cellStyle name="Примечание 3 2 8" xfId="6894"/>
    <cellStyle name="Примечание 3 2 9" xfId="6895"/>
    <cellStyle name="Примечание 3 20" xfId="6896"/>
    <cellStyle name="Примечание 3 3" xfId="6897"/>
    <cellStyle name="Примечание 3 3 10" xfId="6898"/>
    <cellStyle name="Примечание 3 3 11" xfId="6899"/>
    <cellStyle name="Примечание 3 3 12" xfId="6900"/>
    <cellStyle name="Примечание 3 3 13" xfId="6901"/>
    <cellStyle name="Примечание 3 3 14" xfId="6902"/>
    <cellStyle name="Примечание 3 3 15" xfId="6903"/>
    <cellStyle name="Примечание 3 3 16" xfId="6904"/>
    <cellStyle name="Примечание 3 3 17" xfId="6905"/>
    <cellStyle name="Примечание 3 3 2" xfId="6906"/>
    <cellStyle name="Примечание 3 3 3" xfId="6907"/>
    <cellStyle name="Примечание 3 3 4" xfId="6908"/>
    <cellStyle name="Примечание 3 3 5" xfId="6909"/>
    <cellStyle name="Примечание 3 3 6" xfId="6910"/>
    <cellStyle name="Примечание 3 3 7" xfId="6911"/>
    <cellStyle name="Примечание 3 3 8" xfId="6912"/>
    <cellStyle name="Примечание 3 3 9" xfId="6913"/>
    <cellStyle name="Примечание 3 4" xfId="6914"/>
    <cellStyle name="Примечание 3 4 10" xfId="6915"/>
    <cellStyle name="Примечание 3 4 11" xfId="6916"/>
    <cellStyle name="Примечание 3 4 12" xfId="6917"/>
    <cellStyle name="Примечание 3 4 13" xfId="6918"/>
    <cellStyle name="Примечание 3 4 14" xfId="6919"/>
    <cellStyle name="Примечание 3 4 15" xfId="6920"/>
    <cellStyle name="Примечание 3 4 16" xfId="6921"/>
    <cellStyle name="Примечание 3 4 17" xfId="6922"/>
    <cellStyle name="Примечание 3 4 2" xfId="6923"/>
    <cellStyle name="Примечание 3 4 3" xfId="6924"/>
    <cellStyle name="Примечание 3 4 4" xfId="6925"/>
    <cellStyle name="Примечание 3 4 5" xfId="6926"/>
    <cellStyle name="Примечание 3 4 6" xfId="6927"/>
    <cellStyle name="Примечание 3 4 7" xfId="6928"/>
    <cellStyle name="Примечание 3 4 8" xfId="6929"/>
    <cellStyle name="Примечание 3 4 9" xfId="6930"/>
    <cellStyle name="Примечание 3 5" xfId="6931"/>
    <cellStyle name="Примечание 3 5 10" xfId="6932"/>
    <cellStyle name="Примечание 3 5 11" xfId="6933"/>
    <cellStyle name="Примечание 3 5 12" xfId="6934"/>
    <cellStyle name="Примечание 3 5 13" xfId="6935"/>
    <cellStyle name="Примечание 3 5 14" xfId="6936"/>
    <cellStyle name="Примечание 3 5 15" xfId="6937"/>
    <cellStyle name="Примечание 3 5 16" xfId="6938"/>
    <cellStyle name="Примечание 3 5 17" xfId="6939"/>
    <cellStyle name="Примечание 3 5 2" xfId="6940"/>
    <cellStyle name="Примечание 3 5 3" xfId="6941"/>
    <cellStyle name="Примечание 3 5 4" xfId="6942"/>
    <cellStyle name="Примечание 3 5 5" xfId="6943"/>
    <cellStyle name="Примечание 3 5 6" xfId="6944"/>
    <cellStyle name="Примечание 3 5 7" xfId="6945"/>
    <cellStyle name="Примечание 3 5 8" xfId="6946"/>
    <cellStyle name="Примечание 3 5 9" xfId="6947"/>
    <cellStyle name="Примечание 3 6" xfId="6948"/>
    <cellStyle name="Примечание 3 6 10" xfId="6949"/>
    <cellStyle name="Примечание 3 6 11" xfId="6950"/>
    <cellStyle name="Примечание 3 6 12" xfId="6951"/>
    <cellStyle name="Примечание 3 6 13" xfId="6952"/>
    <cellStyle name="Примечание 3 6 14" xfId="6953"/>
    <cellStyle name="Примечание 3 6 15" xfId="6954"/>
    <cellStyle name="Примечание 3 6 16" xfId="6955"/>
    <cellStyle name="Примечание 3 6 17" xfId="6956"/>
    <cellStyle name="Примечание 3 6 2" xfId="6957"/>
    <cellStyle name="Примечание 3 6 3" xfId="6958"/>
    <cellStyle name="Примечание 3 6 4" xfId="6959"/>
    <cellStyle name="Примечание 3 6 5" xfId="6960"/>
    <cellStyle name="Примечание 3 6 6" xfId="6961"/>
    <cellStyle name="Примечание 3 6 7" xfId="6962"/>
    <cellStyle name="Примечание 3 6 8" xfId="6963"/>
    <cellStyle name="Примечание 3 6 9" xfId="6964"/>
    <cellStyle name="Примечание 3 7" xfId="6965"/>
    <cellStyle name="Примечание 3 7 10" xfId="6966"/>
    <cellStyle name="Примечание 3 7 11" xfId="6967"/>
    <cellStyle name="Примечание 3 7 12" xfId="6968"/>
    <cellStyle name="Примечание 3 7 13" xfId="6969"/>
    <cellStyle name="Примечание 3 7 14" xfId="6970"/>
    <cellStyle name="Примечание 3 7 15" xfId="6971"/>
    <cellStyle name="Примечание 3 7 16" xfId="6972"/>
    <cellStyle name="Примечание 3 7 17" xfId="6973"/>
    <cellStyle name="Примечание 3 7 2" xfId="6974"/>
    <cellStyle name="Примечание 3 7 3" xfId="6975"/>
    <cellStyle name="Примечание 3 7 4" xfId="6976"/>
    <cellStyle name="Примечание 3 7 5" xfId="6977"/>
    <cellStyle name="Примечание 3 7 6" xfId="6978"/>
    <cellStyle name="Примечание 3 7 7" xfId="6979"/>
    <cellStyle name="Примечание 3 7 8" xfId="6980"/>
    <cellStyle name="Примечание 3 7 9" xfId="6981"/>
    <cellStyle name="Примечание 3 8" xfId="6982"/>
    <cellStyle name="Примечание 3 8 10" xfId="6983"/>
    <cellStyle name="Примечание 3 8 11" xfId="6984"/>
    <cellStyle name="Примечание 3 8 12" xfId="6985"/>
    <cellStyle name="Примечание 3 8 13" xfId="6986"/>
    <cellStyle name="Примечание 3 8 14" xfId="6987"/>
    <cellStyle name="Примечание 3 8 15" xfId="6988"/>
    <cellStyle name="Примечание 3 8 16" xfId="6989"/>
    <cellStyle name="Примечание 3 8 17" xfId="6990"/>
    <cellStyle name="Примечание 3 8 2" xfId="6991"/>
    <cellStyle name="Примечание 3 8 3" xfId="6992"/>
    <cellStyle name="Примечание 3 8 4" xfId="6993"/>
    <cellStyle name="Примечание 3 8 5" xfId="6994"/>
    <cellStyle name="Примечание 3 8 6" xfId="6995"/>
    <cellStyle name="Примечание 3 8 7" xfId="6996"/>
    <cellStyle name="Примечание 3 8 8" xfId="6997"/>
    <cellStyle name="Примечание 3 8 9" xfId="6998"/>
    <cellStyle name="Примечание 3 9" xfId="6999"/>
    <cellStyle name="Примечание 3 9 10" xfId="7000"/>
    <cellStyle name="Примечание 3 9 11" xfId="7001"/>
    <cellStyle name="Примечание 3 9 12" xfId="7002"/>
    <cellStyle name="Примечание 3 9 13" xfId="7003"/>
    <cellStyle name="Примечание 3 9 14" xfId="7004"/>
    <cellStyle name="Примечание 3 9 15" xfId="7005"/>
    <cellStyle name="Примечание 3 9 16" xfId="7006"/>
    <cellStyle name="Примечание 3 9 17" xfId="7007"/>
    <cellStyle name="Примечание 3 9 2" xfId="7008"/>
    <cellStyle name="Примечание 3 9 3" xfId="7009"/>
    <cellStyle name="Примечание 3 9 4" xfId="7010"/>
    <cellStyle name="Примечание 3 9 5" xfId="7011"/>
    <cellStyle name="Примечание 3 9 6" xfId="7012"/>
    <cellStyle name="Примечание 3 9 7" xfId="7013"/>
    <cellStyle name="Примечание 3 9 8" xfId="7014"/>
    <cellStyle name="Примечание 3 9 9" xfId="7015"/>
    <cellStyle name="Примечание 4" xfId="7016"/>
    <cellStyle name="Примечание 4 10" xfId="7017"/>
    <cellStyle name="Примечание 4 11" xfId="7018"/>
    <cellStyle name="Примечание 4 12" xfId="7019"/>
    <cellStyle name="Примечание 4 13" xfId="7020"/>
    <cellStyle name="Примечание 4 14" xfId="7021"/>
    <cellStyle name="Примечание 4 15" xfId="7022"/>
    <cellStyle name="Примечание 4 16" xfId="7023"/>
    <cellStyle name="Примечание 4 17" xfId="7024"/>
    <cellStyle name="Примечание 4 2" xfId="7025"/>
    <cellStyle name="Примечание 4 3" xfId="7026"/>
    <cellStyle name="Примечание 4 4" xfId="7027"/>
    <cellStyle name="Примечание 4 5" xfId="7028"/>
    <cellStyle name="Примечание 4 6" xfId="7029"/>
    <cellStyle name="Примечание 4 7" xfId="7030"/>
    <cellStyle name="Примечание 4 8" xfId="7031"/>
    <cellStyle name="Примечание 4 9" xfId="7032"/>
    <cellStyle name="Процентный 2" xfId="7033"/>
    <cellStyle name="Процентный 2 10" xfId="7034"/>
    <cellStyle name="Процентный 2 11" xfId="7035"/>
    <cellStyle name="Процентный 2 12" xfId="7036"/>
    <cellStyle name="Процентный 2 13" xfId="7037"/>
    <cellStyle name="Процентный 2 14" xfId="7038"/>
    <cellStyle name="Процентный 2 15" xfId="7039"/>
    <cellStyle name="Процентный 2 16" xfId="7040"/>
    <cellStyle name="Процентный 2 17" xfId="7041"/>
    <cellStyle name="Процентный 2 18" xfId="7042"/>
    <cellStyle name="Процентный 2 19" xfId="7043"/>
    <cellStyle name="Процентный 2 2" xfId="7044"/>
    <cellStyle name="Процентный 2 20" xfId="7045"/>
    <cellStyle name="Процентный 2 21" xfId="7046"/>
    <cellStyle name="Процентный 2 22" xfId="7047"/>
    <cellStyle name="Процентный 2 23" xfId="7048"/>
    <cellStyle name="Процентный 2 24" xfId="7049"/>
    <cellStyle name="Процентный 2 25" xfId="7050"/>
    <cellStyle name="Процентный 2 26" xfId="7051"/>
    <cellStyle name="Процентный 2 27" xfId="7052"/>
    <cellStyle name="Процентный 2 28" xfId="7053"/>
    <cellStyle name="Процентный 2 29" xfId="7054"/>
    <cellStyle name="Процентный 2 3" xfId="7055"/>
    <cellStyle name="Процентный 2 30" xfId="7056"/>
    <cellStyle name="Процентный 2 31" xfId="7057"/>
    <cellStyle name="Процентный 2 32" xfId="7058"/>
    <cellStyle name="Процентный 2 33" xfId="7059"/>
    <cellStyle name="Процентный 2 4" xfId="7060"/>
    <cellStyle name="Процентный 2 4 2" xfId="7061"/>
    <cellStyle name="Процентный 2 4 3" xfId="7062"/>
    <cellStyle name="Процентный 2 5" xfId="7063"/>
    <cellStyle name="Процентный 2 5 2" xfId="7064"/>
    <cellStyle name="Процентный 2 5 2 2" xfId="7065"/>
    <cellStyle name="Процентный 2 5 2 2 2" xfId="7066"/>
    <cellStyle name="Процентный 2 5 2 2 2 2" xfId="7067"/>
    <cellStyle name="Процентный 2 5 2 2 2 3" xfId="7068"/>
    <cellStyle name="Процентный 2 5 2 2 3" xfId="7069"/>
    <cellStyle name="Процентный 2 5 2 2 3 2" xfId="7070"/>
    <cellStyle name="Процентный 2 5 2 2 3 3" xfId="7071"/>
    <cellStyle name="Процентный 2 5 2 2 4" xfId="7072"/>
    <cellStyle name="Процентный 2 5 2 2 4 2" xfId="7073"/>
    <cellStyle name="Процентный 2 5 2 2 4 2 2" xfId="7074"/>
    <cellStyle name="Процентный 2 5 2 2 4 2 2 2" xfId="7075"/>
    <cellStyle name="Процентный 2 5 2 2 4 2 2 3" xfId="7076"/>
    <cellStyle name="Процентный 2 5 2 2 4 2 3" xfId="7077"/>
    <cellStyle name="Процентный 2 5 2 2 4 2 3 2" xfId="7078"/>
    <cellStyle name="Процентный 2 5 2 2 4 2 3 2 2" xfId="7079"/>
    <cellStyle name="Процентный 2 5 2 2 4 2 3 2 3" xfId="7080"/>
    <cellStyle name="Процентный 2 5 2 2 4 2 3 3" xfId="7081"/>
    <cellStyle name="Процентный 2 5 2 2 4 2 3 4" xfId="7082"/>
    <cellStyle name="Процентный 2 5 2 2 4 2 4" xfId="7083"/>
    <cellStyle name="Процентный 2 5 2 2 4 2 5" xfId="7084"/>
    <cellStyle name="Процентный 2 5 2 2 4 3" xfId="7085"/>
    <cellStyle name="Процентный 2 5 2 2 4 4" xfId="7086"/>
    <cellStyle name="Процентный 2 5 2 2 5" xfId="7087"/>
    <cellStyle name="Процентный 2 5 2 2 6" xfId="7088"/>
    <cellStyle name="Процентный 2 5 2 3" xfId="7089"/>
    <cellStyle name="Процентный 2 5 2 3 2" xfId="7090"/>
    <cellStyle name="Процентный 2 5 2 3 3" xfId="7091"/>
    <cellStyle name="Процентный 2 5 2 4" xfId="7092"/>
    <cellStyle name="Процентный 2 5 2 5" xfId="7093"/>
    <cellStyle name="Процентный 2 5 3" xfId="7094"/>
    <cellStyle name="Процентный 2 5 4" xfId="7095"/>
    <cellStyle name="Процентный 2 6" xfId="7096"/>
    <cellStyle name="Процентный 2 7" xfId="7097"/>
    <cellStyle name="Процентный 2 8" xfId="7098"/>
    <cellStyle name="Процентный 2 9" xfId="7099"/>
    <cellStyle name="Процентный 3" xfId="7100"/>
    <cellStyle name="Процентный 4" xfId="7101"/>
    <cellStyle name="Процентный 5" xfId="7102"/>
    <cellStyle name="РесСмета" xfId="7103"/>
    <cellStyle name="СводВедРес" xfId="7104"/>
    <cellStyle name="СводкаСтоимРаб" xfId="7105"/>
    <cellStyle name="СводРасч" xfId="7106"/>
    <cellStyle name="Связанная ячейка 2" xfId="7107"/>
    <cellStyle name="Связанная ячейка 3" xfId="7108"/>
    <cellStyle name="смр" xfId="7109"/>
    <cellStyle name="Стиль 1" xfId="7110"/>
    <cellStyle name="Стиль 1 2" xfId="7111"/>
    <cellStyle name="Стиль 1 3" xfId="7112"/>
    <cellStyle name="Стиль 1 3 2" xfId="7113"/>
    <cellStyle name="Стиль 1 4" xfId="7114"/>
    <cellStyle name="Стиль 1 5" xfId="11"/>
    <cellStyle name="Стиль 1 5 2" xfId="7115"/>
    <cellStyle name="Стиль 1 6" xfId="7116"/>
    <cellStyle name="Стиль 1 7" xfId="7117"/>
    <cellStyle name="Стиль 1_2008 год план" xfId="7118"/>
    <cellStyle name="ТЕКСТ" xfId="7119"/>
    <cellStyle name="Текст предупреждения 2" xfId="7120"/>
    <cellStyle name="Текст предупреждения 3" xfId="7121"/>
    <cellStyle name="Текстовый" xfId="7122"/>
    <cellStyle name="Титул" xfId="7123"/>
    <cellStyle name="Тысячи [0]_01.01.98" xfId="7124"/>
    <cellStyle name="Тысячи_01.01.98" xfId="7125"/>
    <cellStyle name="Финансовый" xfId="1" builtinId="3"/>
    <cellStyle name="Финансовый 10" xfId="7126"/>
    <cellStyle name="Финансовый 10 2" xfId="7127"/>
    <cellStyle name="Финансовый 2" xfId="12"/>
    <cellStyle name="Финансовый 2 10" xfId="7128"/>
    <cellStyle name="Финансовый 2 11" xfId="7129"/>
    <cellStyle name="Финансовый 2 12" xfId="7130"/>
    <cellStyle name="Финансовый 2 13" xfId="7131"/>
    <cellStyle name="Финансовый 2 14" xfId="7132"/>
    <cellStyle name="Финансовый 2 15" xfId="7133"/>
    <cellStyle name="Финансовый 2 16" xfId="7134"/>
    <cellStyle name="Финансовый 2 17" xfId="7135"/>
    <cellStyle name="Финансовый 2 18" xfId="7136"/>
    <cellStyle name="Финансовый 2 19" xfId="7137"/>
    <cellStyle name="Финансовый 2 2" xfId="13"/>
    <cellStyle name="Финансовый 2 2 2" xfId="14"/>
    <cellStyle name="Финансовый 2 2 2 2" xfId="7138"/>
    <cellStyle name="Финансовый 2 20" xfId="7139"/>
    <cellStyle name="Финансовый 2 21" xfId="7140"/>
    <cellStyle name="Финансовый 2 22" xfId="7141"/>
    <cellStyle name="Финансовый 2 23" xfId="7142"/>
    <cellStyle name="Финансовый 2 24" xfId="7143"/>
    <cellStyle name="Финансовый 2 25" xfId="7144"/>
    <cellStyle name="Финансовый 2 26" xfId="7145"/>
    <cellStyle name="Финансовый 2 27" xfId="7146"/>
    <cellStyle name="Финансовый 2 28" xfId="7147"/>
    <cellStyle name="Финансовый 2 29" xfId="7148"/>
    <cellStyle name="Финансовый 2 3" xfId="7149"/>
    <cellStyle name="Финансовый 2 30" xfId="7150"/>
    <cellStyle name="Финансовый 2 31" xfId="7151"/>
    <cellStyle name="Финансовый 2 32" xfId="7152"/>
    <cellStyle name="Финансовый 2 33" xfId="7153"/>
    <cellStyle name="Финансовый 2 34" xfId="7154"/>
    <cellStyle name="Финансовый 2 4" xfId="7155"/>
    <cellStyle name="Финансовый 2 5" xfId="7156"/>
    <cellStyle name="Финансовый 2 6" xfId="7157"/>
    <cellStyle name="Финансовый 2 7" xfId="7158"/>
    <cellStyle name="Финансовый 2 8" xfId="7159"/>
    <cellStyle name="Финансовый 2 9" xfId="7160"/>
    <cellStyle name="Финансовый 3" xfId="7161"/>
    <cellStyle name="Финансовый 3 2" xfId="7162"/>
    <cellStyle name="Финансовый 3 2 2" xfId="7163"/>
    <cellStyle name="Финансовый 3 2 2 2" xfId="7164"/>
    <cellStyle name="Финансовый 3 2 3" xfId="7165"/>
    <cellStyle name="Финансовый 3 3" xfId="7166"/>
    <cellStyle name="Финансовый 3 4" xfId="7167"/>
    <cellStyle name="Финансовый 4" xfId="7168"/>
    <cellStyle name="Финансовый 4 2" xfId="7169"/>
    <cellStyle name="Финансовый 4 2 2" xfId="7170"/>
    <cellStyle name="Финансовый 4 2 3" xfId="7171"/>
    <cellStyle name="Финансовый 4 3" xfId="7172"/>
    <cellStyle name="Финансовый 4 3 2" xfId="7173"/>
    <cellStyle name="Финансовый 4 3 3" xfId="7174"/>
    <cellStyle name="Финансовый 4 4" xfId="7175"/>
    <cellStyle name="Финансовый 4 4 2" xfId="7176"/>
    <cellStyle name="Финансовый 4 4 2 2" xfId="7177"/>
    <cellStyle name="Финансовый 4 4 2 2 2" xfId="7178"/>
    <cellStyle name="Финансовый 4 4 2 2 3" xfId="7179"/>
    <cellStyle name="Финансовый 4 4 2 3" xfId="7180"/>
    <cellStyle name="Финансовый 4 4 2 3 2" xfId="7181"/>
    <cellStyle name="Финансовый 4 4 2 3 2 2" xfId="7182"/>
    <cellStyle name="Финансовый 4 4 2 3 2 2 2" xfId="7183"/>
    <cellStyle name="Финансовый 4 4 2 3 2 2 2 2" xfId="7184"/>
    <cellStyle name="Финансовый 4 4 2 3 2 2 2 2 2" xfId="7185"/>
    <cellStyle name="Финансовый 4 4 2 3 2 2 2 2 3" xfId="7186"/>
    <cellStyle name="Финансовый 4 4 2 3 2 2 2 3" xfId="15"/>
    <cellStyle name="Финансовый 4 4 2 3 2 2 2 3 2" xfId="7187"/>
    <cellStyle name="Финансовый 4 4 2 3 2 2 2 3 2 2" xfId="7188"/>
    <cellStyle name="Финансовый 4 4 2 3 2 2 2 3 2 3" xfId="7189"/>
    <cellStyle name="Финансовый 4 4 2 3 2 2 2 3 3" xfId="7190"/>
    <cellStyle name="Финансовый 4 4 2 3 2 2 2 3 3 2" xfId="7191"/>
    <cellStyle name="Финансовый 4 4 2 3 2 2 2 3 3 3" xfId="7192"/>
    <cellStyle name="Финансовый 4 4 2 3 2 2 2 3 3 3 2" xfId="7193"/>
    <cellStyle name="Финансовый 4 4 2 3 2 2 2 3 3 4" xfId="7194"/>
    <cellStyle name="Финансовый 4 4 2 3 2 2 2 3 3 5" xfId="7195"/>
    <cellStyle name="Финансовый 4 4 2 3 2 2 2 3 4" xfId="7196"/>
    <cellStyle name="Финансовый 4 4 2 3 2 2 2 3 4 2" xfId="7197"/>
    <cellStyle name="Финансовый 4 4 2 3 2 2 2 3 4 3" xfId="7198"/>
    <cellStyle name="Финансовый 4 4 2 3 2 2 2 3 5" xfId="7199"/>
    <cellStyle name="Финансовый 4 4 2 3 2 2 2 3 6" xfId="7200"/>
    <cellStyle name="Финансовый 4 4 2 3 2 2 2 4" xfId="7201"/>
    <cellStyle name="Финансовый 4 4 2 3 2 2 2 5" xfId="7202"/>
    <cellStyle name="Финансовый 4 4 2 3 2 2 3" xfId="7203"/>
    <cellStyle name="Финансовый 4 4 2 3 2 2 4" xfId="7204"/>
    <cellStyle name="Финансовый 4 4 2 3 2 3" xfId="7205"/>
    <cellStyle name="Финансовый 4 4 2 3 2 4" xfId="7206"/>
    <cellStyle name="Финансовый 4 4 2 3 3" xfId="7207"/>
    <cellStyle name="Финансовый 4 4 2 3 4" xfId="7208"/>
    <cellStyle name="Финансовый 4 4 2 4" xfId="7209"/>
    <cellStyle name="Финансовый 4 4 2 5" xfId="7210"/>
    <cellStyle name="Финансовый 4 4 3" xfId="7211"/>
    <cellStyle name="Финансовый 4 4 4" xfId="7212"/>
    <cellStyle name="Финансовый 4 5" xfId="7213"/>
    <cellStyle name="Финансовый 4 6" xfId="7214"/>
    <cellStyle name="Финансовый 4 7" xfId="7215"/>
    <cellStyle name="Финансовый 5" xfId="7216"/>
    <cellStyle name="Финансовый 6" xfId="7217"/>
    <cellStyle name="Финансовый 6 2" xfId="7218"/>
    <cellStyle name="Финансовый 7" xfId="7219"/>
    <cellStyle name="Финансовый 7 2" xfId="7220"/>
    <cellStyle name="Финансовый 7 3" xfId="7221"/>
    <cellStyle name="Финансовый 7 4" xfId="7222"/>
    <cellStyle name="Финансовый 8" xfId="7223"/>
    <cellStyle name="Финансовый 8 2" xfId="7224"/>
    <cellStyle name="Финансовый 8 3" xfId="7225"/>
    <cellStyle name="Финансовый 8 4" xfId="7226"/>
    <cellStyle name="Финансовый 9" xfId="7227"/>
    <cellStyle name="Финансовый 9 2" xfId="7228"/>
    <cellStyle name="Формула" xfId="7229"/>
    <cellStyle name="ФормулаВБ" xfId="7230"/>
    <cellStyle name="ФормулаВБ 2" xfId="7231"/>
    <cellStyle name="ФормулаНаКонтроль" xfId="7232"/>
    <cellStyle name="ФормулаНаКонтроль 2" xfId="7233"/>
    <cellStyle name="Хвост" xfId="7234"/>
    <cellStyle name="Хороший 2" xfId="7235"/>
    <cellStyle name="Хороший 3" xfId="7236"/>
    <cellStyle name="Ценник" xfId="7237"/>
    <cellStyle name="Џђћ–…ќ’ќ›‰" xfId="7238"/>
    <cellStyle name="Экспертиза" xfId="72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16" zoomScale="73" zoomScaleNormal="73" zoomScaleSheetLayoutView="75" workbookViewId="0">
      <selection activeCell="M8" sqref="M8"/>
    </sheetView>
  </sheetViews>
  <sheetFormatPr defaultColWidth="9.140625" defaultRowHeight="20.25"/>
  <cols>
    <col min="1" max="1" width="3.85546875" style="1" customWidth="1"/>
    <col min="2" max="2" width="45" style="1" customWidth="1"/>
    <col min="3" max="3" width="21.28515625" style="1" customWidth="1"/>
    <col min="4" max="4" width="17.28515625" style="1" customWidth="1"/>
    <col min="5" max="6" width="15.140625" style="1" customWidth="1"/>
    <col min="7" max="7" width="18.140625" style="1" customWidth="1"/>
    <col min="8" max="8" width="19.5703125" style="1" customWidth="1"/>
    <col min="9" max="9" width="15.85546875" style="165" customWidth="1"/>
    <col min="10" max="10" width="13.140625" style="165" customWidth="1"/>
    <col min="11" max="12" width="11" style="3" customWidth="1"/>
    <col min="13" max="13" width="11.140625" style="3" customWidth="1"/>
    <col min="14" max="14" width="10" style="3" customWidth="1"/>
    <col min="15" max="15" width="11.85546875" style="3" customWidth="1"/>
    <col min="16" max="16" width="15.5703125" style="4" customWidth="1"/>
    <col min="17" max="17" width="8.28515625" style="4" customWidth="1"/>
    <col min="18" max="18" width="17.28515625" style="4" customWidth="1"/>
    <col min="19" max="19" width="20.85546875" style="4" customWidth="1"/>
    <col min="20" max="21" width="10.7109375" style="4" customWidth="1"/>
    <col min="22" max="23" width="9.140625" style="4"/>
    <col min="24" max="24" width="13.85546875" style="4" customWidth="1"/>
    <col min="25" max="16384" width="9.140625" style="4"/>
  </cols>
  <sheetData>
    <row r="1" spans="1:25" ht="20.25" hidden="1" customHeight="1">
      <c r="I1" s="2" t="s">
        <v>0</v>
      </c>
      <c r="J1" s="2"/>
    </row>
    <row r="2" spans="1:25" hidden="1">
      <c r="I2" s="2" t="s">
        <v>1</v>
      </c>
      <c r="J2" s="2"/>
    </row>
    <row r="3" spans="1:25" s="8" customFormat="1" ht="15.75" hidden="1">
      <c r="A3" s="5"/>
      <c r="B3" s="5"/>
      <c r="C3" s="5"/>
      <c r="D3" s="5"/>
      <c r="E3" s="5"/>
      <c r="F3" s="5"/>
      <c r="G3" s="5"/>
      <c r="H3" s="6"/>
      <c r="I3" s="2" t="s">
        <v>2</v>
      </c>
      <c r="J3" s="2"/>
      <c r="K3" s="7"/>
      <c r="L3" s="7"/>
      <c r="M3" s="7"/>
      <c r="N3" s="7"/>
      <c r="O3" s="7"/>
    </row>
    <row r="4" spans="1:25" s="187" customFormat="1" ht="63.75" customHeight="1">
      <c r="A4" s="339" t="s">
        <v>87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s="187" customFormat="1" ht="58.5" customHeight="1">
      <c r="A5" s="340" t="s">
        <v>113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41" t="s">
        <v>86</v>
      </c>
      <c r="B6" s="341"/>
      <c r="C6" s="342" t="s">
        <v>114</v>
      </c>
      <c r="D6" s="343"/>
      <c r="E6" s="343"/>
      <c r="F6" s="343"/>
      <c r="G6" s="343"/>
      <c r="H6" s="343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19" customFormat="1" ht="16.149999999999999" customHeight="1">
      <c r="A7" s="13"/>
      <c r="B7" s="13" t="s">
        <v>77</v>
      </c>
      <c r="C7" s="13" t="s">
        <v>3</v>
      </c>
      <c r="D7" s="14" t="s">
        <v>85</v>
      </c>
      <c r="E7" s="15" t="s">
        <v>4</v>
      </c>
      <c r="F7" s="14">
        <v>2027</v>
      </c>
      <c r="G7" s="16" t="s">
        <v>5</v>
      </c>
      <c r="H7" s="205">
        <v>2027</v>
      </c>
      <c r="I7" s="17"/>
      <c r="J7" s="17"/>
      <c r="K7" s="18"/>
      <c r="L7" s="18"/>
      <c r="M7" s="18"/>
      <c r="N7" s="18"/>
      <c r="O7" s="18"/>
      <c r="R7" s="20"/>
      <c r="S7" s="21"/>
      <c r="T7" s="22"/>
    </row>
    <row r="8" spans="1:25" s="22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R8" s="24"/>
      <c r="S8" s="21"/>
      <c r="V8" s="19"/>
      <c r="W8" s="25"/>
      <c r="X8" s="26"/>
      <c r="Y8" s="27"/>
    </row>
    <row r="9" spans="1:25" s="22" customFormat="1" ht="30" customHeight="1">
      <c r="A9" s="344"/>
      <c r="B9" s="344"/>
      <c r="C9" s="344"/>
      <c r="D9" s="344"/>
      <c r="E9" s="214" t="s">
        <v>12</v>
      </c>
      <c r="F9" s="214" t="s">
        <v>13</v>
      </c>
      <c r="G9" s="214" t="s">
        <v>14</v>
      </c>
      <c r="H9" s="344"/>
      <c r="I9" s="28"/>
      <c r="J9" s="28"/>
      <c r="K9" s="3"/>
      <c r="L9" s="3"/>
      <c r="M9" s="3"/>
      <c r="N9" s="3"/>
      <c r="O9" s="3"/>
      <c r="R9" s="20"/>
      <c r="S9" s="21"/>
      <c r="V9" s="19"/>
      <c r="W9" s="19"/>
      <c r="X9" s="29"/>
      <c r="Y9" s="30"/>
    </row>
    <row r="10" spans="1:25" s="26" customFormat="1" ht="16.149999999999999" customHeight="1">
      <c r="A10" s="346" t="s">
        <v>88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Y10" s="27"/>
    </row>
    <row r="11" spans="1:25" s="40" customFormat="1" ht="31.5">
      <c r="A11" s="33">
        <v>1</v>
      </c>
      <c r="B11" s="34" t="s">
        <v>102</v>
      </c>
      <c r="C11" s="35"/>
      <c r="D11" s="33" t="s">
        <v>84</v>
      </c>
      <c r="E11" s="33" t="s">
        <v>82</v>
      </c>
      <c r="F11" s="36">
        <v>0.5</v>
      </c>
      <c r="G11" s="38">
        <f>385.1*1.12</f>
        <v>431.31</v>
      </c>
      <c r="H11" s="38">
        <f>F11*G11</f>
        <v>215.66</v>
      </c>
      <c r="I11" s="39"/>
      <c r="J11" s="39"/>
      <c r="K11" s="32"/>
      <c r="L11" s="32"/>
      <c r="M11" s="32"/>
      <c r="N11" s="32"/>
      <c r="O11" s="32"/>
      <c r="S11" s="41"/>
      <c r="T11" s="41"/>
      <c r="U11" s="41"/>
      <c r="X11" s="42"/>
      <c r="Y11" s="43"/>
    </row>
    <row r="12" spans="1:25" s="40" customFormat="1">
      <c r="A12" s="33"/>
      <c r="B12" s="34"/>
      <c r="C12" s="35"/>
      <c r="D12" s="33"/>
      <c r="E12" s="33"/>
      <c r="F12" s="36"/>
      <c r="G12" s="185"/>
      <c r="H12" s="38"/>
      <c r="I12" s="39"/>
      <c r="J12" s="39"/>
      <c r="K12" s="32"/>
      <c r="L12" s="32"/>
      <c r="M12" s="32"/>
      <c r="N12" s="32"/>
      <c r="O12" s="32"/>
      <c r="S12" s="41"/>
      <c r="T12" s="41"/>
      <c r="U12" s="41"/>
      <c r="X12" s="42"/>
      <c r="Y12" s="43"/>
    </row>
    <row r="13" spans="1:25" s="40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215.66</v>
      </c>
      <c r="I13" s="39"/>
      <c r="J13" s="39"/>
      <c r="K13" s="32"/>
      <c r="L13" s="32"/>
      <c r="M13" s="32"/>
      <c r="N13" s="32"/>
      <c r="O13" s="32"/>
      <c r="R13" s="22"/>
      <c r="S13" s="21"/>
      <c r="T13" s="22"/>
      <c r="U13" s="19"/>
      <c r="V13" s="19"/>
      <c r="W13" s="19"/>
      <c r="X13" s="19"/>
    </row>
    <row r="14" spans="1:25" s="40" customFormat="1">
      <c r="A14" s="33"/>
      <c r="B14" s="46" t="s">
        <v>17</v>
      </c>
      <c r="C14" s="45"/>
      <c r="D14" s="33" t="s">
        <v>81</v>
      </c>
      <c r="E14" s="33"/>
      <c r="F14" s="33"/>
      <c r="G14" s="52">
        <v>1.4999999999999999E-2</v>
      </c>
      <c r="H14" s="38">
        <f t="shared" ref="H14:H18" si="0">ROUND($H$13*G14,2)</f>
        <v>3.23</v>
      </c>
      <c r="I14" s="44"/>
      <c r="J14" s="44"/>
      <c r="K14" s="32"/>
      <c r="L14" s="32"/>
      <c r="M14" s="32"/>
      <c r="N14" s="32"/>
      <c r="O14" s="32"/>
      <c r="R14" s="22"/>
      <c r="S14" s="21"/>
      <c r="T14" s="22"/>
      <c r="U14" s="22"/>
      <c r="V14" s="19"/>
      <c r="W14" s="19"/>
      <c r="X14" s="29"/>
    </row>
    <row r="15" spans="1:25" s="40" customFormat="1">
      <c r="A15" s="33"/>
      <c r="B15" s="46" t="s">
        <v>18</v>
      </c>
      <c r="C15" s="35"/>
      <c r="D15" s="33" t="s">
        <v>81</v>
      </c>
      <c r="E15" s="33"/>
      <c r="F15" s="33"/>
      <c r="G15" s="52">
        <v>2.5000000000000001E-2</v>
      </c>
      <c r="H15" s="38">
        <f t="shared" si="0"/>
        <v>5.39</v>
      </c>
      <c r="I15" s="39"/>
      <c r="J15" s="39"/>
      <c r="K15" s="32"/>
      <c r="L15" s="32"/>
      <c r="M15" s="32"/>
      <c r="N15" s="32"/>
      <c r="O15" s="32"/>
      <c r="R15" s="26"/>
      <c r="S15" s="26"/>
      <c r="T15" s="26"/>
      <c r="U15" s="26"/>
      <c r="V15" s="26"/>
      <c r="W15" s="26"/>
      <c r="X15" s="26"/>
    </row>
    <row r="16" spans="1:25" s="40" customFormat="1">
      <c r="A16" s="33"/>
      <c r="B16" s="46" t="s">
        <v>19</v>
      </c>
      <c r="C16" s="35"/>
      <c r="D16" s="33" t="s">
        <v>81</v>
      </c>
      <c r="E16" s="33"/>
      <c r="F16" s="33"/>
      <c r="G16" s="52">
        <v>0.09</v>
      </c>
      <c r="H16" s="38">
        <f t="shared" si="0"/>
        <v>19.41</v>
      </c>
      <c r="I16" s="39"/>
      <c r="J16" s="39"/>
      <c r="K16" s="32"/>
      <c r="L16" s="32"/>
      <c r="M16" s="32"/>
      <c r="N16" s="32"/>
      <c r="O16" s="32"/>
      <c r="S16" s="54"/>
      <c r="T16" s="41"/>
      <c r="U16" s="41"/>
      <c r="X16" s="42"/>
    </row>
    <row r="17" spans="1:24" s="40" customFormat="1" ht="33" customHeight="1">
      <c r="A17" s="33"/>
      <c r="B17" s="46" t="s">
        <v>20</v>
      </c>
      <c r="C17" s="35"/>
      <c r="D17" s="33" t="s">
        <v>81</v>
      </c>
      <c r="E17" s="33"/>
      <c r="F17" s="33"/>
      <c r="G17" s="52">
        <v>2.5999999999999999E-2</v>
      </c>
      <c r="H17" s="38">
        <f t="shared" si="0"/>
        <v>5.61</v>
      </c>
      <c r="I17" s="39"/>
      <c r="J17" s="39"/>
      <c r="K17" s="32"/>
      <c r="L17" s="32"/>
      <c r="M17" s="32"/>
      <c r="N17" s="32"/>
      <c r="O17" s="32"/>
    </row>
    <row r="18" spans="1:24" s="40" customFormat="1" ht="48" customHeight="1">
      <c r="A18" s="33"/>
      <c r="B18" s="46" t="s">
        <v>83</v>
      </c>
      <c r="C18" s="35"/>
      <c r="D18" s="33" t="s">
        <v>81</v>
      </c>
      <c r="E18" s="33"/>
      <c r="F18" s="33"/>
      <c r="G18" s="52">
        <v>0.08</v>
      </c>
      <c r="H18" s="38">
        <f t="shared" si="0"/>
        <v>17.25</v>
      </c>
      <c r="I18" s="39"/>
      <c r="J18" s="39"/>
      <c r="K18" s="32"/>
      <c r="L18" s="32"/>
      <c r="M18" s="32"/>
      <c r="N18" s="32"/>
      <c r="O18" s="32"/>
      <c r="R18" s="22"/>
      <c r="S18" s="21"/>
      <c r="T18" s="22"/>
      <c r="U18" s="19"/>
      <c r="V18" s="19"/>
      <c r="W18" s="19"/>
      <c r="X18" s="19"/>
    </row>
    <row r="19" spans="1:24" s="40" customFormat="1">
      <c r="A19" s="33"/>
      <c r="B19" s="46" t="s">
        <v>22</v>
      </c>
      <c r="C19" s="35"/>
      <c r="D19" s="33" t="s">
        <v>81</v>
      </c>
      <c r="E19" s="33"/>
      <c r="F19" s="33"/>
      <c r="G19" s="52">
        <v>0.03</v>
      </c>
      <c r="H19" s="38">
        <f>ROUND($H$13*G19,2)</f>
        <v>6.47</v>
      </c>
      <c r="I19" s="39"/>
      <c r="J19" s="39"/>
      <c r="K19" s="32"/>
      <c r="L19" s="32"/>
      <c r="M19" s="32"/>
      <c r="N19" s="32"/>
      <c r="O19" s="32"/>
      <c r="R19" s="26"/>
      <c r="S19" s="22"/>
      <c r="T19" s="22"/>
      <c r="U19" s="22"/>
      <c r="V19" s="19"/>
      <c r="W19" s="25"/>
      <c r="X19" s="26"/>
    </row>
    <row r="20" spans="1:24" s="40" customFormat="1">
      <c r="A20" s="33"/>
      <c r="B20" s="345" t="s">
        <v>23</v>
      </c>
      <c r="C20" s="345"/>
      <c r="D20" s="345"/>
      <c r="E20" s="345"/>
      <c r="F20" s="345"/>
      <c r="G20" s="345"/>
      <c r="H20" s="51">
        <f>SUM(H13:H19)</f>
        <v>273.02</v>
      </c>
      <c r="I20" s="39"/>
      <c r="J20" s="39"/>
      <c r="K20" s="32"/>
      <c r="L20" s="32"/>
      <c r="M20" s="32"/>
      <c r="N20" s="32"/>
      <c r="O20" s="32"/>
      <c r="R20" s="22"/>
      <c r="S20" s="21"/>
      <c r="T20" s="22"/>
      <c r="U20" s="22"/>
      <c r="V20" s="19"/>
      <c r="W20" s="19"/>
      <c r="X20" s="29"/>
    </row>
    <row r="21" spans="1:24" s="40" customFormat="1">
      <c r="A21" s="33"/>
      <c r="B21" s="345" t="s">
        <v>24</v>
      </c>
      <c r="C21" s="345"/>
      <c r="D21" s="345"/>
      <c r="E21" s="345"/>
      <c r="F21" s="345"/>
      <c r="G21" s="345"/>
      <c r="H21" s="345"/>
      <c r="I21" s="39"/>
      <c r="J21" s="39"/>
      <c r="K21" s="32"/>
      <c r="L21" s="32"/>
      <c r="M21" s="32"/>
      <c r="N21" s="32"/>
      <c r="O21" s="32"/>
      <c r="R21" s="26"/>
      <c r="S21" s="26"/>
      <c r="T21" s="26"/>
      <c r="U21" s="26"/>
      <c r="V21" s="26"/>
      <c r="W21" s="26"/>
      <c r="X21" s="26"/>
    </row>
    <row r="22" spans="1:24" s="40" customFormat="1">
      <c r="A22" s="33"/>
      <c r="B22" s="55" t="s">
        <v>25</v>
      </c>
      <c r="C22" s="56"/>
      <c r="D22" s="57"/>
      <c r="E22" s="57"/>
      <c r="F22" s="58"/>
      <c r="G22" s="195">
        <v>7.0000000000000007E-2</v>
      </c>
      <c r="H22" s="59">
        <f>ROUND($H$20*G22,2)</f>
        <v>19.11</v>
      </c>
      <c r="I22" s="39"/>
      <c r="J22" s="39"/>
      <c r="K22" s="32"/>
      <c r="L22" s="32"/>
      <c r="M22" s="32"/>
      <c r="N22" s="32"/>
      <c r="O22" s="32"/>
      <c r="S22" s="54"/>
      <c r="T22" s="41"/>
      <c r="U22" s="41"/>
      <c r="X22" s="42"/>
    </row>
    <row r="23" spans="1:24" s="40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218.42</v>
      </c>
      <c r="I23" s="39"/>
      <c r="J23" s="39"/>
      <c r="K23" s="32"/>
      <c r="L23" s="32"/>
      <c r="M23" s="32"/>
      <c r="N23" s="32"/>
      <c r="O23" s="32"/>
    </row>
    <row r="24" spans="1:24" s="40" customFormat="1">
      <c r="A24" s="33"/>
      <c r="B24" s="55" t="s">
        <v>27</v>
      </c>
      <c r="C24" s="56"/>
      <c r="D24" s="57"/>
      <c r="E24" s="57"/>
      <c r="F24" s="60"/>
      <c r="G24" s="195">
        <v>0.04</v>
      </c>
      <c r="H24" s="59">
        <f>ROUND($H$20*G24,2)</f>
        <v>10.92</v>
      </c>
      <c r="I24" s="39"/>
      <c r="J24" s="39"/>
      <c r="K24" s="32"/>
      <c r="L24" s="32"/>
      <c r="M24" s="32"/>
      <c r="N24" s="32"/>
      <c r="O24" s="32"/>
    </row>
    <row r="25" spans="1:24" s="40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</row>
    <row r="26" spans="1:24" s="40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24.57</v>
      </c>
      <c r="I26" s="39"/>
      <c r="J26" s="39"/>
      <c r="K26" s="32"/>
      <c r="L26" s="32"/>
      <c r="M26" s="32"/>
      <c r="N26" s="32"/>
      <c r="O26" s="32"/>
    </row>
    <row r="27" spans="1:24" s="67" customFormat="1" ht="13.5" customHeight="1">
      <c r="A27" s="61"/>
      <c r="B27" s="62"/>
      <c r="C27" s="63"/>
      <c r="D27" s="61"/>
      <c r="E27" s="61"/>
      <c r="F27" s="61"/>
      <c r="G27" s="61"/>
      <c r="H27" s="64"/>
      <c r="I27" s="65"/>
      <c r="J27" s="65"/>
      <c r="K27" s="66"/>
      <c r="L27" s="66"/>
      <c r="M27" s="66"/>
      <c r="N27" s="66"/>
      <c r="O27" s="66"/>
    </row>
    <row r="28" spans="1:24" s="26" customFormat="1" ht="20.25" hidden="1" customHeight="1">
      <c r="A28" s="346" t="s">
        <v>67</v>
      </c>
      <c r="B28" s="346"/>
      <c r="C28" s="346"/>
      <c r="D28" s="346"/>
      <c r="E28" s="346"/>
      <c r="F28" s="346"/>
      <c r="G28" s="346"/>
      <c r="H28" s="346"/>
      <c r="I28" s="31"/>
      <c r="J28" s="31"/>
      <c r="K28" s="32"/>
      <c r="L28" s="32"/>
      <c r="M28" s="32"/>
      <c r="N28" s="32"/>
      <c r="O28" s="32"/>
    </row>
    <row r="29" spans="1:24" s="26" customFormat="1" ht="31.5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</row>
    <row r="30" spans="1:24" s="40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</row>
    <row r="31" spans="1:24" s="40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>ROUND($H$30*G31,2)</f>
        <v>0</v>
      </c>
      <c r="I31" s="44"/>
      <c r="J31" s="44"/>
      <c r="K31" s="32"/>
      <c r="L31" s="32"/>
      <c r="M31" s="32"/>
      <c r="N31" s="32"/>
      <c r="O31" s="32"/>
    </row>
    <row r="32" spans="1:24" s="40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ref="H32:H35" si="1">ROUND($H$30*G32,2)</f>
        <v>0</v>
      </c>
      <c r="I32" s="39"/>
      <c r="J32" s="39"/>
      <c r="K32" s="32"/>
      <c r="L32" s="32"/>
      <c r="M32" s="32"/>
      <c r="N32" s="32"/>
      <c r="O32" s="32"/>
    </row>
    <row r="33" spans="1:17" s="40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>ROUND($H$30*G33,2)</f>
        <v>0</v>
      </c>
      <c r="I33" s="39"/>
      <c r="J33" s="39"/>
      <c r="K33" s="32"/>
      <c r="L33" s="32"/>
      <c r="M33" s="32"/>
      <c r="N33" s="32"/>
      <c r="O33" s="32"/>
    </row>
    <row r="34" spans="1:17" s="40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</row>
    <row r="35" spans="1:17" s="40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</row>
    <row r="36" spans="1:17" s="40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>ROUND($H$30*G36,2)</f>
        <v>0</v>
      </c>
      <c r="I36" s="39"/>
      <c r="J36" s="39"/>
      <c r="K36" s="32"/>
      <c r="L36" s="32"/>
      <c r="M36" s="32"/>
      <c r="N36" s="32"/>
      <c r="O36" s="32"/>
    </row>
    <row r="37" spans="1:17" s="40" customFormat="1" ht="18" hidden="1" customHeight="1">
      <c r="A37" s="33"/>
      <c r="B37" s="347" t="s">
        <v>23</v>
      </c>
      <c r="C37" s="347"/>
      <c r="D37" s="347"/>
      <c r="E37" s="347"/>
      <c r="F37" s="347"/>
      <c r="G37" s="347"/>
      <c r="H37" s="59">
        <f>SUM(H30:H36)</f>
        <v>0</v>
      </c>
      <c r="I37" s="39"/>
      <c r="J37" s="39"/>
      <c r="K37" s="32"/>
      <c r="L37" s="32"/>
      <c r="M37" s="32"/>
      <c r="N37" s="32"/>
      <c r="O37" s="32"/>
    </row>
    <row r="38" spans="1:17" s="40" customFormat="1" ht="16.899999999999999" hidden="1" customHeight="1">
      <c r="A38" s="33"/>
      <c r="B38" s="345" t="s">
        <v>24</v>
      </c>
      <c r="C38" s="345"/>
      <c r="D38" s="345"/>
      <c r="E38" s="345"/>
      <c r="F38" s="345"/>
      <c r="G38" s="345"/>
      <c r="H38" s="345"/>
      <c r="I38" s="39"/>
      <c r="J38" s="39"/>
      <c r="K38" s="32"/>
      <c r="L38" s="32"/>
      <c r="M38" s="32"/>
      <c r="N38" s="32"/>
      <c r="O38" s="32"/>
    </row>
    <row r="39" spans="1:17" s="40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</row>
    <row r="40" spans="1:17" s="40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</row>
    <row r="41" spans="1:17" s="40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</row>
    <row r="42" spans="1:17" s="40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</row>
    <row r="43" spans="1:17" s="40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</row>
    <row r="44" spans="1:17" s="67" customFormat="1" ht="7.15" hidden="1" customHeight="1">
      <c r="A44" s="61"/>
      <c r="B44" s="62"/>
      <c r="C44" s="63"/>
      <c r="D44" s="61"/>
      <c r="E44" s="61"/>
      <c r="F44" s="61"/>
      <c r="G44" s="61"/>
      <c r="H44" s="64"/>
      <c r="I44" s="65"/>
      <c r="J44" s="65"/>
      <c r="K44" s="66"/>
      <c r="L44" s="66"/>
      <c r="M44" s="32"/>
      <c r="N44" s="66"/>
      <c r="O44" s="66"/>
      <c r="Q44" s="40"/>
    </row>
    <row r="45" spans="1:17" s="26" customFormat="1" ht="15.6" hidden="1" customHeight="1">
      <c r="A45" s="346" t="s">
        <v>70</v>
      </c>
      <c r="B45" s="346"/>
      <c r="C45" s="346"/>
      <c r="D45" s="346"/>
      <c r="E45" s="346"/>
      <c r="F45" s="346"/>
      <c r="G45" s="346"/>
      <c r="H45" s="346"/>
      <c r="I45" s="31"/>
      <c r="J45" s="31"/>
      <c r="K45" s="32"/>
      <c r="L45" s="32"/>
      <c r="M45" s="66"/>
      <c r="N45" s="32"/>
      <c r="O45" s="32"/>
      <c r="Q45" s="67"/>
    </row>
    <row r="46" spans="1:17" s="40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 t="shared" ref="H46" si="2">G46*F46</f>
        <v>0</v>
      </c>
      <c r="I46" s="39"/>
      <c r="J46" s="39"/>
      <c r="K46" s="32"/>
      <c r="L46" s="32"/>
      <c r="M46" s="32"/>
      <c r="N46" s="32"/>
      <c r="O46" s="32"/>
      <c r="Q46" s="26"/>
    </row>
    <row r="47" spans="1:17" s="40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</row>
    <row r="48" spans="1:17" s="40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3">ROUND($H$47*G48,2)</f>
        <v>0</v>
      </c>
      <c r="I48" s="44"/>
      <c r="J48" s="44"/>
      <c r="K48" s="32"/>
      <c r="L48" s="32"/>
      <c r="M48" s="32"/>
      <c r="N48" s="32"/>
      <c r="O48" s="32"/>
    </row>
    <row r="49" spans="1:19" s="40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3"/>
        <v>0</v>
      </c>
      <c r="I49" s="39"/>
      <c r="J49" s="39"/>
      <c r="K49" s="32"/>
      <c r="L49" s="32"/>
      <c r="M49" s="32"/>
      <c r="N49" s="32"/>
      <c r="O49" s="32"/>
    </row>
    <row r="50" spans="1:19" s="40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>ROUND($H$47*G50,2)</f>
        <v>0</v>
      </c>
      <c r="I50" s="39"/>
      <c r="J50" s="39"/>
      <c r="K50" s="32"/>
      <c r="L50" s="32"/>
      <c r="M50" s="32"/>
      <c r="N50" s="32"/>
      <c r="O50" s="32"/>
    </row>
    <row r="51" spans="1:19" s="40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3"/>
        <v>0</v>
      </c>
      <c r="I51" s="39"/>
      <c r="J51" s="39"/>
      <c r="K51" s="32"/>
      <c r="L51" s="32"/>
      <c r="M51" s="32"/>
      <c r="N51" s="32"/>
      <c r="O51" s="32"/>
    </row>
    <row r="52" spans="1:19" s="40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>ROUND($H$47*G52,2)</f>
        <v>0</v>
      </c>
      <c r="I52" s="39"/>
      <c r="J52" s="39"/>
      <c r="K52" s="32"/>
      <c r="L52" s="32"/>
      <c r="M52" s="32"/>
      <c r="N52" s="32"/>
      <c r="O52" s="32"/>
    </row>
    <row r="53" spans="1:19" s="40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3"/>
        <v>0</v>
      </c>
      <c r="I53" s="39"/>
      <c r="J53" s="39"/>
      <c r="K53" s="32"/>
      <c r="L53" s="32"/>
      <c r="M53" s="32"/>
      <c r="N53" s="32"/>
      <c r="O53" s="32"/>
    </row>
    <row r="54" spans="1:19" s="40" customFormat="1" hidden="1">
      <c r="A54" s="33"/>
      <c r="B54" s="345" t="s">
        <v>23</v>
      </c>
      <c r="C54" s="345"/>
      <c r="D54" s="345"/>
      <c r="E54" s="345"/>
      <c r="F54" s="345"/>
      <c r="G54" s="345"/>
      <c r="H54" s="51">
        <f>SUM(H47:H53)</f>
        <v>0</v>
      </c>
      <c r="I54" s="39"/>
      <c r="J54" s="39"/>
      <c r="K54" s="32"/>
      <c r="L54" s="32"/>
      <c r="M54" s="32"/>
      <c r="N54" s="32"/>
      <c r="O54" s="32"/>
    </row>
    <row r="55" spans="1:19" s="40" customFormat="1" hidden="1">
      <c r="A55" s="33"/>
      <c r="B55" s="345" t="s">
        <v>24</v>
      </c>
      <c r="C55" s="345"/>
      <c r="D55" s="345"/>
      <c r="E55" s="345"/>
      <c r="F55" s="345"/>
      <c r="G55" s="345"/>
      <c r="H55" s="345"/>
      <c r="I55" s="39"/>
      <c r="J55" s="39"/>
      <c r="K55" s="32"/>
      <c r="L55" s="32"/>
      <c r="M55" s="32"/>
      <c r="N55" s="32"/>
      <c r="O55" s="32"/>
    </row>
    <row r="56" spans="1:19" s="40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</row>
    <row r="57" spans="1:19" s="40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</row>
    <row r="58" spans="1:19" s="40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</row>
    <row r="59" spans="1:19" s="40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</row>
    <row r="60" spans="1:19" s="40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</row>
    <row r="61" spans="1:19" s="40" customFormat="1" ht="8.4499999999999993" hidden="1" customHeight="1">
      <c r="A61" s="72"/>
      <c r="B61" s="73"/>
      <c r="C61" s="74"/>
      <c r="D61" s="72"/>
      <c r="E61" s="72"/>
      <c r="F61" s="72"/>
      <c r="G61" s="72"/>
      <c r="H61" s="75"/>
      <c r="I61" s="65"/>
      <c r="J61" s="65"/>
      <c r="K61" s="32"/>
      <c r="L61" s="32"/>
      <c r="M61" s="32"/>
      <c r="N61" s="66"/>
      <c r="O61" s="66"/>
      <c r="P61" s="67"/>
      <c r="R61" s="67"/>
      <c r="S61" s="67"/>
    </row>
    <row r="62" spans="1:19" s="26" customFormat="1" ht="22.15" hidden="1" customHeight="1">
      <c r="A62" s="346" t="s">
        <v>32</v>
      </c>
      <c r="B62" s="346"/>
      <c r="C62" s="346"/>
      <c r="D62" s="346"/>
      <c r="E62" s="346"/>
      <c r="F62" s="346"/>
      <c r="G62" s="346"/>
      <c r="H62" s="346"/>
      <c r="I62" s="31"/>
      <c r="J62" s="31"/>
      <c r="K62" s="32"/>
      <c r="L62" s="32"/>
      <c r="M62" s="66"/>
      <c r="N62" s="32"/>
      <c r="O62" s="32"/>
      <c r="Q62" s="67"/>
    </row>
    <row r="63" spans="1:19" s="40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4">G63*F63</f>
        <v>0</v>
      </c>
      <c r="I63" s="39"/>
      <c r="J63" s="39"/>
      <c r="K63" s="32"/>
      <c r="L63" s="32"/>
      <c r="M63" s="32"/>
      <c r="N63" s="32"/>
      <c r="O63" s="32"/>
      <c r="Q63" s="26"/>
    </row>
    <row r="64" spans="1:19" s="40" customFormat="1" hidden="1">
      <c r="A64" s="33"/>
      <c r="B64" s="34"/>
      <c r="C64" s="35"/>
      <c r="D64" s="33"/>
      <c r="E64" s="33"/>
      <c r="F64" s="33"/>
      <c r="G64" s="37"/>
      <c r="H64" s="38">
        <f t="shared" si="4"/>
        <v>0</v>
      </c>
      <c r="I64" s="39"/>
      <c r="J64" s="39"/>
      <c r="K64" s="32"/>
      <c r="L64" s="32"/>
      <c r="M64" s="32"/>
      <c r="N64" s="32"/>
      <c r="O64" s="32"/>
      <c r="Q64" s="26"/>
    </row>
    <row r="65" spans="1:15" s="40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4"/>
        <v>0</v>
      </c>
      <c r="I65" s="44"/>
      <c r="J65" s="44"/>
      <c r="K65" s="32"/>
      <c r="L65" s="32"/>
      <c r="M65" s="32"/>
      <c r="N65" s="32"/>
      <c r="O65" s="32"/>
    </row>
    <row r="66" spans="1:15" s="40" customFormat="1" hidden="1">
      <c r="A66" s="33"/>
      <c r="B66" s="34"/>
      <c r="C66" s="35"/>
      <c r="D66" s="33"/>
      <c r="E66" s="33"/>
      <c r="F66" s="71"/>
      <c r="G66" s="37"/>
      <c r="H66" s="38">
        <f t="shared" si="4"/>
        <v>0</v>
      </c>
      <c r="I66" s="44"/>
      <c r="J66" s="44"/>
      <c r="K66" s="32"/>
      <c r="L66" s="32"/>
      <c r="M66" s="32"/>
      <c r="N66" s="32"/>
      <c r="O66" s="32"/>
    </row>
    <row r="67" spans="1:15" s="40" customFormat="1" hidden="1">
      <c r="A67" s="33"/>
      <c r="B67" s="34"/>
      <c r="C67" s="35"/>
      <c r="D67" s="33"/>
      <c r="E67" s="33"/>
      <c r="F67" s="70"/>
      <c r="G67" s="37"/>
      <c r="H67" s="38">
        <f t="shared" si="4"/>
        <v>0</v>
      </c>
      <c r="I67" s="44"/>
      <c r="J67" s="44"/>
      <c r="K67" s="32"/>
      <c r="L67" s="32"/>
      <c r="M67" s="32"/>
      <c r="N67" s="32"/>
      <c r="O67" s="32"/>
    </row>
    <row r="68" spans="1:15" s="40" customFormat="1" hidden="1">
      <c r="A68" s="33"/>
      <c r="B68" s="34"/>
      <c r="C68" s="35"/>
      <c r="D68" s="33"/>
      <c r="E68" s="33"/>
      <c r="F68" s="70"/>
      <c r="G68" s="37"/>
      <c r="H68" s="38">
        <f t="shared" si="4"/>
        <v>0</v>
      </c>
      <c r="I68" s="44"/>
      <c r="J68" s="44"/>
      <c r="K68" s="32"/>
      <c r="L68" s="32"/>
      <c r="M68" s="32"/>
      <c r="N68" s="32"/>
      <c r="O68" s="32"/>
    </row>
    <row r="69" spans="1:15" s="40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</row>
    <row r="70" spans="1:15" s="40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>ROUND($H$69*G70,2)</f>
        <v>0</v>
      </c>
      <c r="I70" s="44"/>
      <c r="J70" s="44"/>
      <c r="K70" s="32"/>
      <c r="L70" s="32"/>
      <c r="M70" s="32"/>
      <c r="N70" s="32"/>
      <c r="O70" s="32"/>
    </row>
    <row r="71" spans="1:15" s="40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ref="H71:H75" si="5">ROUND($H$69*G71,2)</f>
        <v>0</v>
      </c>
      <c r="I71" s="39"/>
      <c r="J71" s="39"/>
      <c r="K71" s="32"/>
      <c r="L71" s="32"/>
      <c r="M71" s="32"/>
      <c r="N71" s="32"/>
      <c r="O71" s="32"/>
    </row>
    <row r="72" spans="1:15" s="40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>ROUND($H$69*G72,2)</f>
        <v>0</v>
      </c>
      <c r="I72" s="39"/>
      <c r="J72" s="39"/>
      <c r="K72" s="32"/>
      <c r="L72" s="32"/>
      <c r="M72" s="32"/>
      <c r="N72" s="32"/>
      <c r="O72" s="32"/>
    </row>
    <row r="73" spans="1:15" s="40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>ROUND($H$69*G73,2)</f>
        <v>0</v>
      </c>
      <c r="I73" s="39"/>
      <c r="J73" s="39"/>
      <c r="K73" s="32"/>
      <c r="L73" s="32"/>
      <c r="M73" s="32"/>
      <c r="N73" s="32"/>
      <c r="O73" s="32"/>
    </row>
    <row r="74" spans="1:15" s="40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>ROUND($H$69*G74,2)</f>
        <v>0</v>
      </c>
      <c r="I74" s="39"/>
      <c r="J74" s="39"/>
      <c r="K74" s="32"/>
      <c r="L74" s="32"/>
      <c r="M74" s="32"/>
      <c r="N74" s="32"/>
      <c r="O74" s="32"/>
    </row>
    <row r="75" spans="1:15" s="40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5"/>
        <v>0</v>
      </c>
      <c r="I75" s="39"/>
      <c r="J75" s="39"/>
      <c r="K75" s="32"/>
      <c r="L75" s="32"/>
      <c r="M75" s="32"/>
      <c r="N75" s="32"/>
      <c r="O75" s="32"/>
    </row>
    <row r="76" spans="1:15" s="40" customFormat="1" hidden="1">
      <c r="A76" s="33"/>
      <c r="B76" s="345" t="s">
        <v>23</v>
      </c>
      <c r="C76" s="345"/>
      <c r="D76" s="345"/>
      <c r="E76" s="345"/>
      <c r="F76" s="345"/>
      <c r="G76" s="345"/>
      <c r="H76" s="51">
        <f>SUM(H69:H75)</f>
        <v>0</v>
      </c>
      <c r="I76" s="39"/>
      <c r="J76" s="39"/>
      <c r="K76" s="32"/>
      <c r="L76" s="32"/>
      <c r="M76" s="32"/>
      <c r="N76" s="32"/>
      <c r="O76" s="32"/>
    </row>
    <row r="77" spans="1:15" s="40" customFormat="1" hidden="1">
      <c r="A77" s="33"/>
      <c r="B77" s="345" t="s">
        <v>24</v>
      </c>
      <c r="C77" s="345"/>
      <c r="D77" s="345"/>
      <c r="E77" s="345"/>
      <c r="F77" s="345"/>
      <c r="G77" s="345"/>
      <c r="H77" s="345"/>
      <c r="I77" s="39"/>
      <c r="J77" s="39"/>
      <c r="K77" s="32"/>
      <c r="L77" s="32"/>
      <c r="M77" s="32"/>
      <c r="N77" s="32"/>
      <c r="O77" s="32"/>
    </row>
    <row r="78" spans="1:15" s="40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</row>
    <row r="79" spans="1:15" s="40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</row>
    <row r="80" spans="1:15" s="40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</row>
    <row r="81" spans="1:19" s="40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</row>
    <row r="82" spans="1:19" s="40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40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23"/>
      <c r="K84" s="79"/>
      <c r="L84" s="79"/>
      <c r="M84" s="79"/>
      <c r="N84" s="80"/>
      <c r="O84" s="80"/>
      <c r="P84" s="80"/>
      <c r="Q84" s="80"/>
      <c r="R84" s="67"/>
      <c r="S84" s="67"/>
    </row>
    <row r="85" spans="1:19" s="40" customFormat="1" ht="35.25" customHeight="1">
      <c r="A85" s="81"/>
      <c r="B85" s="82"/>
      <c r="C85" s="83" t="s">
        <v>34</v>
      </c>
      <c r="D85" s="214" t="s">
        <v>75</v>
      </c>
      <c r="E85" s="214" t="s">
        <v>76</v>
      </c>
      <c r="F85" s="214" t="s">
        <v>89</v>
      </c>
      <c r="G85" s="214" t="s">
        <v>91</v>
      </c>
      <c r="H85" s="214" t="s">
        <v>90</v>
      </c>
      <c r="I85" s="214" t="s">
        <v>92</v>
      </c>
      <c r="J85" s="84"/>
      <c r="K85" s="84"/>
      <c r="L85" s="84"/>
      <c r="M85" s="84"/>
      <c r="N85" s="84"/>
      <c r="O85" s="84"/>
      <c r="P85" s="84"/>
      <c r="Q85" s="84"/>
      <c r="R85" s="84"/>
      <c r="S85" s="84"/>
    </row>
    <row r="86" spans="1:19" s="40" customFormat="1">
      <c r="A86" s="85"/>
      <c r="B86" s="86" t="s">
        <v>25</v>
      </c>
      <c r="C86" s="87">
        <f>H22</f>
        <v>19.11</v>
      </c>
      <c r="D86" s="175"/>
      <c r="E86" s="107"/>
      <c r="F86" s="107"/>
      <c r="G86" s="107"/>
      <c r="H86" s="175"/>
      <c r="I86" s="107">
        <f>C86</f>
        <v>19.11</v>
      </c>
      <c r="J86" s="126"/>
      <c r="K86" s="88"/>
      <c r="L86" s="88"/>
      <c r="M86" s="88"/>
      <c r="N86" s="89"/>
      <c r="O86" s="89"/>
      <c r="P86" s="89"/>
      <c r="Q86" s="89"/>
      <c r="R86" s="90"/>
      <c r="S86" s="90"/>
    </row>
    <row r="87" spans="1:19" s="40" customFormat="1">
      <c r="A87" s="85"/>
      <c r="B87" s="55" t="s">
        <v>26</v>
      </c>
      <c r="C87" s="87">
        <f>H23</f>
        <v>218.42</v>
      </c>
      <c r="D87" s="175"/>
      <c r="E87" s="107"/>
      <c r="F87" s="107"/>
      <c r="G87" s="107"/>
      <c r="H87" s="175"/>
      <c r="I87" s="107">
        <f t="shared" ref="I87:I90" si="6">C87</f>
        <v>218.42</v>
      </c>
      <c r="J87" s="126"/>
      <c r="K87" s="88"/>
      <c r="L87" s="88"/>
      <c r="M87" s="88"/>
      <c r="N87" s="89"/>
      <c r="O87" s="89"/>
      <c r="P87" s="89"/>
      <c r="Q87" s="89"/>
      <c r="R87" s="90"/>
      <c r="S87" s="90"/>
    </row>
    <row r="88" spans="1:19" s="40" customFormat="1">
      <c r="A88" s="85"/>
      <c r="B88" s="86" t="s">
        <v>27</v>
      </c>
      <c r="C88" s="87">
        <f>H24</f>
        <v>10.92</v>
      </c>
      <c r="D88" s="175"/>
      <c r="E88" s="107"/>
      <c r="F88" s="107"/>
      <c r="G88" s="107"/>
      <c r="H88" s="175"/>
      <c r="I88" s="107">
        <f t="shared" si="6"/>
        <v>10.92</v>
      </c>
      <c r="J88" s="126"/>
      <c r="K88" s="88"/>
      <c r="L88" s="88"/>
      <c r="M88" s="88"/>
      <c r="N88" s="89"/>
      <c r="O88" s="89"/>
      <c r="P88" s="89"/>
      <c r="Q88" s="89"/>
      <c r="R88" s="90"/>
      <c r="S88" s="90"/>
    </row>
    <row r="89" spans="1:19" s="40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/>
      <c r="I89" s="107">
        <f t="shared" si="6"/>
        <v>0</v>
      </c>
      <c r="J89" s="126"/>
      <c r="K89" s="88"/>
      <c r="L89" s="88"/>
      <c r="M89" s="88"/>
      <c r="N89" s="89"/>
      <c r="O89" s="89"/>
      <c r="P89" s="89"/>
      <c r="Q89" s="89"/>
      <c r="R89" s="90"/>
      <c r="S89" s="90"/>
    </row>
    <row r="90" spans="1:19" s="40" customFormat="1">
      <c r="A90" s="91"/>
      <c r="B90" s="86" t="s">
        <v>29</v>
      </c>
      <c r="C90" s="87">
        <f>H26</f>
        <v>24.57</v>
      </c>
      <c r="D90" s="175"/>
      <c r="E90" s="107"/>
      <c r="F90" s="107"/>
      <c r="G90" s="107"/>
      <c r="H90" s="175"/>
      <c r="I90" s="107">
        <f t="shared" si="6"/>
        <v>24.57</v>
      </c>
      <c r="J90" s="126"/>
      <c r="K90" s="88"/>
      <c r="L90" s="88"/>
      <c r="M90" s="88"/>
      <c r="N90" s="89"/>
      <c r="O90" s="89"/>
      <c r="P90" s="89"/>
      <c r="Q90" s="89"/>
      <c r="R90" s="90"/>
      <c r="S90" s="90"/>
    </row>
    <row r="91" spans="1:19">
      <c r="A91" s="176"/>
      <c r="B91" s="218" t="s">
        <v>35</v>
      </c>
      <c r="C91" s="111">
        <f>SUM(C86:C90)</f>
        <v>273.02</v>
      </c>
      <c r="D91" s="177">
        <f t="shared" ref="D91:I91" si="7">SUM(D86:D90)/$C$91</f>
        <v>0</v>
      </c>
      <c r="E91" s="177">
        <f t="shared" si="7"/>
        <v>0</v>
      </c>
      <c r="F91" s="177">
        <f>SUM(F86:F90)/$C$91</f>
        <v>0</v>
      </c>
      <c r="G91" s="177">
        <f t="shared" si="7"/>
        <v>0</v>
      </c>
      <c r="H91" s="177">
        <f t="shared" si="7"/>
        <v>0</v>
      </c>
      <c r="I91" s="177">
        <f t="shared" si="7"/>
        <v>1</v>
      </c>
      <c r="J91" s="224"/>
      <c r="K91" s="93"/>
      <c r="L91" s="93"/>
      <c r="M91" s="93"/>
      <c r="N91" s="94"/>
      <c r="O91" s="94"/>
      <c r="P91" s="94"/>
      <c r="Q91" s="94"/>
      <c r="R91" s="92"/>
      <c r="S91" s="92"/>
    </row>
    <row r="92" spans="1:19" s="40" customFormat="1" ht="16.149999999999999" customHeight="1">
      <c r="A92" s="95"/>
      <c r="B92" s="96"/>
      <c r="C92" s="97"/>
      <c r="D92" s="95"/>
      <c r="E92" s="95"/>
      <c r="F92" s="95"/>
      <c r="G92" s="72"/>
      <c r="H92" s="75"/>
      <c r="I92" s="65"/>
      <c r="J92" s="65"/>
      <c r="K92" s="66"/>
      <c r="L92" s="66"/>
      <c r="N92" s="66"/>
      <c r="O92" s="66"/>
      <c r="P92" s="67"/>
      <c r="R92" s="67"/>
      <c r="S92" s="67"/>
    </row>
    <row r="93" spans="1:19" hidden="1">
      <c r="A93" s="98"/>
      <c r="B93" s="99"/>
      <c r="C93" s="92"/>
      <c r="D93" s="92"/>
      <c r="E93" s="92"/>
      <c r="F93" s="92"/>
      <c r="G93" s="92"/>
      <c r="H93" s="100"/>
      <c r="I93" s="92"/>
      <c r="J93" s="92"/>
      <c r="K93" s="92"/>
      <c r="L93" s="93"/>
      <c r="M93" s="4"/>
      <c r="N93" s="94"/>
      <c r="O93" s="94"/>
      <c r="P93" s="94"/>
      <c r="Q93" s="94"/>
      <c r="R93" s="92"/>
      <c r="S93" s="92"/>
    </row>
    <row r="94" spans="1:19" s="40" customFormat="1" ht="38.25" customHeight="1">
      <c r="A94" s="76"/>
      <c r="B94" s="77"/>
      <c r="C94" s="74"/>
      <c r="D94" s="101"/>
      <c r="E94" s="348" t="s">
        <v>78</v>
      </c>
      <c r="F94" s="349"/>
      <c r="G94" s="349"/>
      <c r="H94" s="349"/>
      <c r="I94" s="349"/>
      <c r="J94" s="350"/>
      <c r="K94" s="351" t="s">
        <v>37</v>
      </c>
      <c r="L94" s="352"/>
      <c r="M94" s="352"/>
      <c r="N94" s="352"/>
      <c r="O94" s="352"/>
      <c r="P94" s="352"/>
      <c r="Q94" s="199"/>
      <c r="R94" s="67"/>
      <c r="S94" s="67"/>
    </row>
    <row r="95" spans="1:19" s="40" customFormat="1" ht="68.45" customHeight="1">
      <c r="A95" s="81"/>
      <c r="B95" s="102" t="s">
        <v>38</v>
      </c>
      <c r="C95" s="214" t="s">
        <v>93</v>
      </c>
      <c r="D95" s="103" t="s">
        <v>94</v>
      </c>
      <c r="E95" s="103" t="s">
        <v>95</v>
      </c>
      <c r="F95" s="103" t="s">
        <v>96</v>
      </c>
      <c r="G95" s="103" t="s">
        <v>97</v>
      </c>
      <c r="H95" s="103" t="s">
        <v>98</v>
      </c>
      <c r="I95" s="103" t="s">
        <v>99</v>
      </c>
      <c r="J95" s="103" t="s">
        <v>100</v>
      </c>
      <c r="K95" s="214">
        <v>2023</v>
      </c>
      <c r="L95" s="214">
        <v>2024</v>
      </c>
      <c r="M95" s="214">
        <v>2025</v>
      </c>
      <c r="N95" s="214">
        <v>2026</v>
      </c>
      <c r="O95" s="214">
        <v>2027</v>
      </c>
      <c r="P95" s="115" t="s">
        <v>40</v>
      </c>
      <c r="Q95" s="199"/>
      <c r="S95" s="84"/>
    </row>
    <row r="96" spans="1:19" s="40" customFormat="1" ht="21" customHeight="1">
      <c r="A96" s="85"/>
      <c r="B96" s="104" t="s">
        <v>25</v>
      </c>
      <c r="C96" s="105">
        <v>4.59</v>
      </c>
      <c r="D96" s="120">
        <f>C86*C96</f>
        <v>87.71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v>0</v>
      </c>
      <c r="N96" s="107">
        <v>0</v>
      </c>
      <c r="O96" s="107">
        <f>IF($O$95=$H$7,D96*J96,0)</f>
        <v>112.81</v>
      </c>
      <c r="P96" s="178">
        <f>SUM(K96:O96)</f>
        <v>112.81</v>
      </c>
      <c r="Q96" s="200"/>
      <c r="R96" s="108"/>
      <c r="S96" s="90"/>
    </row>
    <row r="97" spans="1:19" s="40" customFormat="1">
      <c r="A97" s="85"/>
      <c r="B97" s="219" t="s">
        <v>26</v>
      </c>
      <c r="C97" s="105">
        <v>5.3</v>
      </c>
      <c r="D97" s="120">
        <f>C87*C97</f>
        <v>1157.6300000000001</v>
      </c>
      <c r="E97" s="106">
        <v>1.0429999999999999</v>
      </c>
      <c r="F97" s="106">
        <f t="shared" ref="F97:F100" si="8">E97*1.044</f>
        <v>1.088892</v>
      </c>
      <c r="G97" s="106">
        <f>$G$96</f>
        <v>1.136803</v>
      </c>
      <c r="H97" s="106">
        <f t="shared" ref="H97:H100" si="9">G97*1.043</f>
        <v>1.185686</v>
      </c>
      <c r="I97" s="106">
        <f t="shared" ref="I97:I100" si="10">H97*1.042</f>
        <v>1.2354849999999999</v>
      </c>
      <c r="J97" s="106">
        <f t="shared" ref="J97:J100" si="11">I97*1.041</f>
        <v>1.2861400000000001</v>
      </c>
      <c r="K97" s="107">
        <f t="shared" ref="K97:K100" si="12">IF($K$95=$H$7,D97*F97,0)</f>
        <v>0</v>
      </c>
      <c r="L97" s="107">
        <f t="shared" ref="L97:L100" si="13">IF($L$95=$H$7,D97*F97,0)</f>
        <v>0</v>
      </c>
      <c r="M97" s="107">
        <v>0</v>
      </c>
      <c r="N97" s="107">
        <v>0</v>
      </c>
      <c r="O97" s="107">
        <f t="shared" ref="O97:O100" si="14">IF($O$95=$H$7,D97*J97,0)</f>
        <v>1488.87</v>
      </c>
      <c r="P97" s="178">
        <f>SUM(K97:O97)</f>
        <v>1488.87</v>
      </c>
      <c r="Q97" s="200"/>
      <c r="R97" s="109"/>
      <c r="S97" s="90"/>
    </row>
    <row r="98" spans="1:19" s="40" customFormat="1">
      <c r="A98" s="85"/>
      <c r="B98" s="104" t="s">
        <v>27</v>
      </c>
      <c r="C98" s="105">
        <v>5.3</v>
      </c>
      <c r="D98" s="120">
        <f>C88*C98</f>
        <v>57.88</v>
      </c>
      <c r="E98" s="106">
        <v>1.0429999999999999</v>
      </c>
      <c r="F98" s="106">
        <f t="shared" si="8"/>
        <v>1.088892</v>
      </c>
      <c r="G98" s="106">
        <f t="shared" ref="G98:G100" si="15">$G$96</f>
        <v>1.136803</v>
      </c>
      <c r="H98" s="106">
        <f t="shared" si="9"/>
        <v>1.185686</v>
      </c>
      <c r="I98" s="106">
        <f t="shared" si="10"/>
        <v>1.2354849999999999</v>
      </c>
      <c r="J98" s="106">
        <f t="shared" si="11"/>
        <v>1.2861400000000001</v>
      </c>
      <c r="K98" s="107">
        <f t="shared" si="12"/>
        <v>0</v>
      </c>
      <c r="L98" s="107">
        <f t="shared" si="13"/>
        <v>0</v>
      </c>
      <c r="M98" s="107">
        <v>0</v>
      </c>
      <c r="N98" s="107">
        <v>0</v>
      </c>
      <c r="O98" s="107">
        <f t="shared" si="14"/>
        <v>74.44</v>
      </c>
      <c r="P98" s="178">
        <f>SUM(K98:O98)</f>
        <v>74.44</v>
      </c>
      <c r="Q98" s="200"/>
      <c r="R98" s="109"/>
      <c r="S98" s="90"/>
    </row>
    <row r="99" spans="1:19" s="40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15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 t="shared" si="12"/>
        <v>0</v>
      </c>
      <c r="L99" s="107">
        <f t="shared" si="13"/>
        <v>0</v>
      </c>
      <c r="M99" s="107">
        <v>0</v>
      </c>
      <c r="N99" s="107">
        <f>D99*H99</f>
        <v>0</v>
      </c>
      <c r="O99" s="107">
        <f t="shared" si="14"/>
        <v>0</v>
      </c>
      <c r="P99" s="178">
        <f>SUM(K99:O99)</f>
        <v>0</v>
      </c>
      <c r="Q99" s="200"/>
      <c r="R99" s="108"/>
      <c r="S99" s="90"/>
    </row>
    <row r="100" spans="1:19" s="40" customFormat="1">
      <c r="A100" s="91"/>
      <c r="B100" s="104" t="s">
        <v>29</v>
      </c>
      <c r="C100" s="105">
        <v>5.3</v>
      </c>
      <c r="D100" s="120">
        <f>C90*C100</f>
        <v>130.22</v>
      </c>
      <c r="E100" s="106">
        <v>1.0429999999999999</v>
      </c>
      <c r="F100" s="106">
        <f t="shared" si="8"/>
        <v>1.088892</v>
      </c>
      <c r="G100" s="106">
        <f t="shared" si="15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 t="shared" si="12"/>
        <v>0</v>
      </c>
      <c r="L100" s="107">
        <f t="shared" si="13"/>
        <v>0</v>
      </c>
      <c r="M100" s="107">
        <v>0</v>
      </c>
      <c r="N100" s="107">
        <v>0</v>
      </c>
      <c r="O100" s="107">
        <f t="shared" si="14"/>
        <v>167.48</v>
      </c>
      <c r="P100" s="178">
        <f>SUM(K100:O100)</f>
        <v>167.48</v>
      </c>
      <c r="Q100" s="200"/>
      <c r="R100" s="108"/>
      <c r="S100" s="90"/>
    </row>
    <row r="101" spans="1:19" ht="20.45" customHeight="1">
      <c r="A101" s="353" t="s">
        <v>41</v>
      </c>
      <c r="B101" s="354"/>
      <c r="C101" s="355"/>
      <c r="D101" s="111">
        <f>SUM(D96:D100)</f>
        <v>1433.44</v>
      </c>
      <c r="E101" s="111"/>
      <c r="F101" s="111"/>
      <c r="G101" s="111"/>
      <c r="H101" s="111"/>
      <c r="I101" s="111"/>
      <c r="J101" s="111"/>
      <c r="K101" s="111">
        <f>SUM(K96:K100)</f>
        <v>0</v>
      </c>
      <c r="L101" s="111">
        <f t="shared" ref="L101:M101" si="16">SUM(L96:L100)</f>
        <v>0</v>
      </c>
      <c r="M101" s="111">
        <f t="shared" si="16"/>
        <v>0</v>
      </c>
      <c r="N101" s="111">
        <f>SUM(N96:N100)</f>
        <v>0</v>
      </c>
      <c r="O101" s="111">
        <f>SUM(O96:O100)</f>
        <v>1843.6</v>
      </c>
      <c r="P101" s="179">
        <f>SUM(P96:P100)</f>
        <v>1843.6</v>
      </c>
      <c r="Q101" s="201"/>
      <c r="R101" s="92"/>
      <c r="S101" s="92"/>
    </row>
    <row r="102" spans="1:19" s="112" customFormat="1" ht="22.15" customHeight="1">
      <c r="A102" s="196"/>
      <c r="B102" s="196"/>
      <c r="C102" s="196"/>
      <c r="D102" s="197"/>
      <c r="E102" s="196"/>
      <c r="F102" s="196"/>
      <c r="G102" s="196"/>
      <c r="H102" s="196"/>
      <c r="I102" s="196"/>
      <c r="J102" s="196"/>
      <c r="K102" s="356" t="s">
        <v>79</v>
      </c>
      <c r="L102" s="356"/>
      <c r="M102" s="356"/>
      <c r="N102" s="356"/>
      <c r="O102" s="356"/>
      <c r="P102" s="180">
        <f>P101*1.2</f>
        <v>2212.3200000000002</v>
      </c>
      <c r="Q102" s="202"/>
      <c r="R102" s="196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114"/>
      <c r="L103" s="182"/>
      <c r="M103" s="93"/>
      <c r="N103" s="182"/>
      <c r="O103" s="182"/>
      <c r="P103" s="182"/>
      <c r="Q103" s="94"/>
      <c r="R103" s="181"/>
    </row>
    <row r="104" spans="1:19" s="40" customFormat="1" ht="36.6" hidden="1" customHeight="1">
      <c r="A104" s="76"/>
      <c r="B104" s="77"/>
      <c r="C104" s="74"/>
      <c r="E104" s="357" t="s">
        <v>36</v>
      </c>
      <c r="F104" s="357"/>
      <c r="G104" s="357"/>
      <c r="H104" s="357"/>
      <c r="I104" s="357"/>
      <c r="J104" s="217"/>
      <c r="K104" s="358" t="s">
        <v>43</v>
      </c>
      <c r="L104" s="358"/>
      <c r="M104" s="358"/>
      <c r="N104" s="358"/>
      <c r="O104" s="358"/>
      <c r="P104" s="358"/>
      <c r="R104" s="67"/>
      <c r="S104" s="67"/>
    </row>
    <row r="105" spans="1:19" s="40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14" t="s">
        <v>47</v>
      </c>
      <c r="G105" s="214" t="s">
        <v>48</v>
      </c>
      <c r="H105" s="214" t="s">
        <v>49</v>
      </c>
      <c r="I105" s="214" t="s">
        <v>50</v>
      </c>
      <c r="J105" s="103"/>
      <c r="K105" s="103" t="s">
        <v>51</v>
      </c>
      <c r="L105" s="103">
        <v>2015</v>
      </c>
      <c r="M105" s="103">
        <v>2016</v>
      </c>
      <c r="N105" s="214">
        <v>2017</v>
      </c>
      <c r="O105" s="214">
        <v>2018</v>
      </c>
      <c r="P105" s="115" t="s">
        <v>40</v>
      </c>
      <c r="Q105" s="203"/>
      <c r="S105" s="84"/>
    </row>
    <row r="106" spans="1:19" s="40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0</v>
      </c>
      <c r="P106" s="178">
        <f>SUM(K106:O106)</f>
        <v>0</v>
      </c>
      <c r="Q106" s="200"/>
      <c r="S106" s="90"/>
    </row>
    <row r="107" spans="1:19" s="40" customFormat="1" hidden="1">
      <c r="A107" s="85"/>
      <c r="B107" s="219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 t="shared" ref="G107:G110" si="17">1.082*1.068*1.059*1.058*1.062*1.065</f>
        <v>1.4643820000000001</v>
      </c>
      <c r="H107" s="110">
        <f t="shared" ref="H107:H110" si="18"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200"/>
      <c r="S107" s="90"/>
    </row>
    <row r="108" spans="1:19" s="40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 t="shared" si="17"/>
        <v>1.4643820000000001</v>
      </c>
      <c r="H108" s="110">
        <f t="shared" si="18"/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200"/>
      <c r="S108" s="90"/>
    </row>
    <row r="109" spans="1:19" s="40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 t="shared" si="17"/>
        <v>1.4643820000000001</v>
      </c>
      <c r="H109" s="123">
        <f t="shared" si="18"/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S109" s="90"/>
    </row>
    <row r="110" spans="1:19" s="40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 t="shared" si="17"/>
        <v>1.4643820000000001</v>
      </c>
      <c r="H110" s="110">
        <f t="shared" si="18"/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200"/>
      <c r="S110" s="90"/>
    </row>
    <row r="111" spans="1:19" hidden="1">
      <c r="A111" s="353" t="s">
        <v>41</v>
      </c>
      <c r="B111" s="354"/>
      <c r="C111" s="355"/>
      <c r="D111" s="124"/>
      <c r="E111" s="183"/>
      <c r="F111" s="183"/>
      <c r="G111" s="183"/>
      <c r="H111" s="183"/>
      <c r="I111" s="183"/>
      <c r="J111" s="183"/>
      <c r="K111" s="111">
        <f>SUM(K106:K110)</f>
        <v>0</v>
      </c>
      <c r="L111" s="111">
        <f t="shared" ref="L111:O111" si="19">SUM(L106:L110)</f>
        <v>0</v>
      </c>
      <c r="M111" s="111">
        <f t="shared" si="19"/>
        <v>0</v>
      </c>
      <c r="N111" s="111">
        <f t="shared" si="19"/>
        <v>0</v>
      </c>
      <c r="O111" s="111">
        <f t="shared" si="19"/>
        <v>0</v>
      </c>
      <c r="P111" s="179">
        <f>SUM(P106:P110)</f>
        <v>0</v>
      </c>
      <c r="Q111" s="201"/>
      <c r="S111" s="9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56" t="s">
        <v>42</v>
      </c>
      <c r="L112" s="356"/>
      <c r="M112" s="356"/>
      <c r="N112" s="356"/>
      <c r="O112" s="356"/>
      <c r="P112" s="184">
        <f>P111*1.18</f>
        <v>0</v>
      </c>
      <c r="Q112" s="204"/>
      <c r="R112" s="181"/>
    </row>
    <row r="113" spans="1:19" ht="11.45" hidden="1" customHeight="1">
      <c r="A113" s="98"/>
      <c r="B113" s="99"/>
      <c r="C113" s="92"/>
      <c r="D113" s="92"/>
      <c r="E113" s="92"/>
      <c r="F113" s="92"/>
      <c r="G113" s="92"/>
      <c r="H113" s="100"/>
      <c r="I113" s="92"/>
      <c r="J113" s="92"/>
      <c r="K113" s="92"/>
      <c r="L113" s="93"/>
      <c r="M113" s="4"/>
      <c r="N113" s="94"/>
      <c r="O113" s="94"/>
      <c r="P113" s="94"/>
      <c r="Q113" s="94"/>
      <c r="R113" s="92"/>
      <c r="S113" s="92"/>
    </row>
    <row r="114" spans="1:19" s="40" customFormat="1" ht="42" hidden="1" customHeight="1">
      <c r="A114" s="76"/>
      <c r="B114" s="77"/>
      <c r="C114" s="74"/>
      <c r="D114" s="125"/>
      <c r="E114" s="348" t="s">
        <v>74</v>
      </c>
      <c r="F114" s="349"/>
      <c r="G114" s="349"/>
      <c r="H114" s="349"/>
      <c r="I114" s="349"/>
      <c r="J114" s="216"/>
      <c r="K114" s="351" t="s">
        <v>52</v>
      </c>
      <c r="L114" s="352"/>
      <c r="M114" s="352"/>
      <c r="N114" s="352"/>
      <c r="O114" s="352"/>
      <c r="P114" s="352"/>
      <c r="Q114" s="199"/>
      <c r="R114" s="67"/>
      <c r="S114" s="67"/>
    </row>
    <row r="115" spans="1:19" s="40" customFormat="1" ht="69" hidden="1" customHeight="1">
      <c r="A115" s="91"/>
      <c r="B115" s="215" t="s">
        <v>53</v>
      </c>
      <c r="C115" s="214" t="s">
        <v>39</v>
      </c>
      <c r="D115" s="84"/>
      <c r="E115" s="214">
        <v>2014</v>
      </c>
      <c r="F115" s="214">
        <v>2015</v>
      </c>
      <c r="G115" s="214">
        <v>2016</v>
      </c>
      <c r="H115" s="214">
        <v>2017</v>
      </c>
      <c r="I115" s="214">
        <v>2018</v>
      </c>
      <c r="J115" s="214"/>
      <c r="K115" s="214">
        <v>2014</v>
      </c>
      <c r="L115" s="214">
        <v>2015</v>
      </c>
      <c r="M115" s="214">
        <v>2016</v>
      </c>
      <c r="N115" s="214">
        <v>2017</v>
      </c>
      <c r="O115" s="214">
        <v>2018</v>
      </c>
      <c r="P115" s="115" t="s">
        <v>40</v>
      </c>
      <c r="Q115" s="199"/>
      <c r="S115" s="84"/>
    </row>
    <row r="116" spans="1:19" s="40" customFormat="1" ht="21" hidden="1" customHeight="1">
      <c r="A116" s="91"/>
      <c r="B116" s="55" t="s">
        <v>25</v>
      </c>
      <c r="C116" s="105">
        <f>C96</f>
        <v>4.59</v>
      </c>
      <c r="D116" s="126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20">K96*E116</f>
        <v>0</v>
      </c>
      <c r="L116" s="107">
        <f t="shared" si="20"/>
        <v>0</v>
      </c>
      <c r="M116" s="107">
        <f t="shared" si="20"/>
        <v>0</v>
      </c>
      <c r="N116" s="107">
        <f t="shared" si="20"/>
        <v>0</v>
      </c>
      <c r="O116" s="107">
        <f t="shared" si="20"/>
        <v>78.97</v>
      </c>
      <c r="P116" s="178">
        <f>SUM(K116:O116)</f>
        <v>78.97</v>
      </c>
      <c r="Q116" s="200"/>
      <c r="R116" s="108"/>
      <c r="S116" s="90"/>
    </row>
    <row r="117" spans="1:19" s="40" customFormat="1" hidden="1">
      <c r="A117" s="91"/>
      <c r="B117" s="55" t="s">
        <v>26</v>
      </c>
      <c r="C117" s="105">
        <f t="shared" ref="C117:C119" si="21">C97</f>
        <v>5.3</v>
      </c>
      <c r="D117" s="12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20"/>
        <v>0</v>
      </c>
      <c r="L117" s="107">
        <f t="shared" si="20"/>
        <v>0</v>
      </c>
      <c r="M117" s="107">
        <f t="shared" si="20"/>
        <v>0</v>
      </c>
      <c r="N117" s="107">
        <f t="shared" si="20"/>
        <v>0</v>
      </c>
      <c r="O117" s="107">
        <f t="shared" si="20"/>
        <v>1042.21</v>
      </c>
      <c r="P117" s="178">
        <f>SUM(K117:O117)</f>
        <v>1042.21</v>
      </c>
      <c r="Q117" s="200"/>
      <c r="R117" s="109"/>
      <c r="S117" s="90"/>
    </row>
    <row r="118" spans="1:19" s="40" customFormat="1" hidden="1">
      <c r="A118" s="91"/>
      <c r="B118" s="55" t="s">
        <v>27</v>
      </c>
      <c r="C118" s="105">
        <f t="shared" si="21"/>
        <v>5.3</v>
      </c>
      <c r="D118" s="12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20"/>
        <v>0</v>
      </c>
      <c r="L118" s="107">
        <f t="shared" si="20"/>
        <v>0</v>
      </c>
      <c r="M118" s="107">
        <f t="shared" si="20"/>
        <v>0</v>
      </c>
      <c r="N118" s="107">
        <f t="shared" si="20"/>
        <v>0</v>
      </c>
      <c r="O118" s="107">
        <f t="shared" si="20"/>
        <v>52.11</v>
      </c>
      <c r="P118" s="178">
        <f>SUM(K118:O118)</f>
        <v>52.11</v>
      </c>
      <c r="Q118" s="200"/>
      <c r="R118" s="109"/>
      <c r="S118" s="90"/>
    </row>
    <row r="119" spans="1:19" s="40" customFormat="1" hidden="1">
      <c r="A119" s="91"/>
      <c r="B119" s="55" t="s">
        <v>28</v>
      </c>
      <c r="C119" s="105">
        <f t="shared" si="21"/>
        <v>19.54</v>
      </c>
      <c r="D119" s="12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20"/>
        <v>0</v>
      </c>
      <c r="L119" s="107">
        <f t="shared" si="20"/>
        <v>0</v>
      </c>
      <c r="M119" s="107">
        <f t="shared" si="20"/>
        <v>0</v>
      </c>
      <c r="N119" s="107">
        <f t="shared" si="20"/>
        <v>0</v>
      </c>
      <c r="O119" s="107">
        <f t="shared" si="20"/>
        <v>0</v>
      </c>
      <c r="P119" s="178">
        <f>SUM(K119:O119)</f>
        <v>0</v>
      </c>
      <c r="Q119" s="200"/>
      <c r="R119" s="108"/>
      <c r="S119" s="90"/>
    </row>
    <row r="120" spans="1:19" s="40" customFormat="1" hidden="1">
      <c r="A120" s="91"/>
      <c r="B120" s="55" t="s">
        <v>29</v>
      </c>
      <c r="C120" s="105">
        <f>C100</f>
        <v>5.3</v>
      </c>
      <c r="D120" s="12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20"/>
        <v>0</v>
      </c>
      <c r="L120" s="107">
        <f t="shared" si="20"/>
        <v>0</v>
      </c>
      <c r="M120" s="107">
        <f t="shared" si="20"/>
        <v>0</v>
      </c>
      <c r="N120" s="107">
        <f t="shared" si="20"/>
        <v>0</v>
      </c>
      <c r="O120" s="107">
        <f t="shared" si="20"/>
        <v>117.24</v>
      </c>
      <c r="P120" s="178">
        <f>SUM(K120:O120)</f>
        <v>117.24</v>
      </c>
      <c r="Q120" s="200"/>
      <c r="R120" s="108"/>
      <c r="S120" s="90"/>
    </row>
    <row r="121" spans="1:19" ht="20.45" hidden="1" customHeight="1">
      <c r="A121" s="359" t="s">
        <v>41</v>
      </c>
      <c r="B121" s="359"/>
      <c r="C121" s="359"/>
      <c r="D121" s="92"/>
      <c r="E121" s="111"/>
      <c r="F121" s="111"/>
      <c r="G121" s="111"/>
      <c r="H121" s="111"/>
      <c r="I121" s="111"/>
      <c r="J121" s="111"/>
      <c r="K121" s="111">
        <f>SUM(K116:K120)</f>
        <v>0</v>
      </c>
      <c r="L121" s="111">
        <f t="shared" ref="L121:M121" si="22">SUM(L116:L120)</f>
        <v>0</v>
      </c>
      <c r="M121" s="111">
        <f t="shared" si="22"/>
        <v>0</v>
      </c>
      <c r="N121" s="111">
        <f>SUM(N116:N120)</f>
        <v>0</v>
      </c>
      <c r="O121" s="111">
        <f>SUM(O116:O120)</f>
        <v>1290.53</v>
      </c>
      <c r="P121" s="179">
        <f>SUM(P116:P120)</f>
        <v>1290.53</v>
      </c>
      <c r="Q121" s="201"/>
      <c r="R121" s="92"/>
      <c r="S121" s="92"/>
    </row>
    <row r="122" spans="1:19" s="112" customFormat="1" ht="22.15" hidden="1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356" t="s">
        <v>42</v>
      </c>
      <c r="L122" s="356"/>
      <c r="M122" s="356"/>
      <c r="N122" s="356"/>
      <c r="O122" s="356"/>
      <c r="P122" s="180">
        <f>P121*1.18</f>
        <v>1522.83</v>
      </c>
      <c r="Q122" s="202"/>
      <c r="R122" s="196"/>
    </row>
    <row r="123" spans="1:19" s="19" customFormat="1" ht="15.75" hidden="1">
      <c r="A123" s="128"/>
      <c r="B123" s="129"/>
      <c r="C123" s="128"/>
      <c r="D123" s="128"/>
      <c r="E123" s="221"/>
      <c r="F123" s="128"/>
      <c r="G123" s="130"/>
      <c r="H123" s="131"/>
      <c r="I123" s="17"/>
      <c r="J123" s="17"/>
      <c r="K123" s="18"/>
      <c r="L123" s="18"/>
      <c r="M123" s="18"/>
      <c r="N123" s="18"/>
      <c r="O123" s="18"/>
    </row>
    <row r="124" spans="1:19" s="140" customFormat="1" ht="23.25">
      <c r="A124" s="132"/>
      <c r="B124" s="133" t="s">
        <v>54</v>
      </c>
      <c r="C124" s="134"/>
      <c r="D124" s="135"/>
      <c r="E124" s="135"/>
      <c r="F124" s="19"/>
      <c r="G124" s="136"/>
      <c r="H124" s="136"/>
      <c r="I124" s="137"/>
      <c r="J124" s="137"/>
      <c r="K124" s="198"/>
      <c r="L124" s="138"/>
      <c r="M124" s="139"/>
      <c r="N124" s="139"/>
    </row>
    <row r="125" spans="1:19" s="140" customFormat="1" ht="138.75" customHeight="1">
      <c r="A125" s="132"/>
      <c r="B125" s="360"/>
      <c r="C125" s="361"/>
      <c r="D125" s="214" t="str">
        <f>K94</f>
        <v>Плановая стоимость объекта в прогнозных ценах года окончания строительства, тыс.руб. без НДС</v>
      </c>
      <c r="E125" s="84"/>
      <c r="F125" s="84"/>
      <c r="G125" s="206"/>
      <c r="H125" s="108"/>
      <c r="I125" s="207"/>
      <c r="J125" s="207"/>
      <c r="K125" s="208"/>
      <c r="L125" s="208"/>
      <c r="M125" s="208"/>
      <c r="N125" s="208"/>
      <c r="O125" s="208"/>
      <c r="P125" s="208"/>
    </row>
    <row r="126" spans="1:19" s="140" customFormat="1" ht="23.25" customHeight="1">
      <c r="A126" s="132"/>
      <c r="B126" s="362" t="s">
        <v>25</v>
      </c>
      <c r="C126" s="363"/>
      <c r="D126" s="111">
        <f>P96</f>
        <v>112.81</v>
      </c>
      <c r="E126" s="92"/>
      <c r="F126" s="92"/>
      <c r="G126" s="206"/>
      <c r="H126" s="209"/>
      <c r="I126" s="90"/>
      <c r="J126" s="90"/>
      <c r="K126" s="90"/>
      <c r="L126" s="210"/>
      <c r="M126" s="208"/>
      <c r="N126" s="208"/>
      <c r="O126" s="208"/>
      <c r="P126" s="208"/>
    </row>
    <row r="127" spans="1:19" s="140" customFormat="1" ht="23.25">
      <c r="A127" s="132"/>
      <c r="B127" s="362" t="s">
        <v>26</v>
      </c>
      <c r="C127" s="363"/>
      <c r="D127" s="111">
        <f>P97</f>
        <v>1488.87</v>
      </c>
      <c r="E127" s="92"/>
      <c r="F127" s="92"/>
      <c r="G127" s="206"/>
      <c r="H127" s="209"/>
      <c r="I127" s="90"/>
      <c r="J127" s="90"/>
      <c r="K127" s="90"/>
      <c r="L127" s="208"/>
      <c r="M127" s="208"/>
      <c r="N127" s="208"/>
      <c r="O127" s="208"/>
      <c r="P127" s="208"/>
    </row>
    <row r="128" spans="1:19" s="140" customFormat="1" ht="21.75" customHeight="1">
      <c r="A128" s="132"/>
      <c r="B128" s="362" t="s">
        <v>27</v>
      </c>
      <c r="C128" s="363"/>
      <c r="D128" s="111">
        <f>P98</f>
        <v>74.44</v>
      </c>
      <c r="E128" s="92"/>
      <c r="F128" s="92"/>
      <c r="G128" s="206"/>
      <c r="H128" s="209"/>
      <c r="I128" s="90"/>
      <c r="J128" s="90"/>
      <c r="K128" s="90"/>
      <c r="L128" s="208"/>
      <c r="M128" s="208"/>
      <c r="N128" s="208"/>
      <c r="O128" s="208"/>
      <c r="P128" s="208"/>
    </row>
    <row r="129" spans="1:16" s="140" customFormat="1" ht="23.25">
      <c r="A129" s="132"/>
      <c r="B129" s="362" t="s">
        <v>55</v>
      </c>
      <c r="C129" s="363"/>
      <c r="D129" s="111">
        <f>P100+P99</f>
        <v>167.48</v>
      </c>
      <c r="E129" s="92"/>
      <c r="F129" s="92"/>
      <c r="G129" s="206"/>
      <c r="H129" s="209"/>
      <c r="I129" s="90"/>
      <c r="J129" s="90"/>
      <c r="K129" s="90"/>
      <c r="L129" s="208"/>
      <c r="M129" s="208"/>
      <c r="N129" s="208"/>
      <c r="O129" s="208"/>
      <c r="P129" s="208"/>
    </row>
    <row r="130" spans="1:16" s="140" customFormat="1" ht="23.25">
      <c r="A130" s="132"/>
      <c r="B130" s="359" t="s">
        <v>41</v>
      </c>
      <c r="C130" s="359"/>
      <c r="D130" s="111">
        <f>SUM(D126:D129)</f>
        <v>1843.6</v>
      </c>
      <c r="E130" s="92"/>
      <c r="F130" s="92"/>
      <c r="G130" s="206"/>
      <c r="H130" s="211"/>
      <c r="I130" s="212"/>
      <c r="J130" s="212"/>
      <c r="K130" s="213"/>
      <c r="L130" s="208"/>
      <c r="M130" s="208"/>
      <c r="N130" s="208"/>
      <c r="O130" s="208"/>
      <c r="P130" s="208"/>
    </row>
    <row r="131" spans="1:16" s="140" customFormat="1" ht="15" customHeight="1">
      <c r="A131" s="141"/>
      <c r="B131" s="142"/>
      <c r="C131" s="143"/>
      <c r="D131" s="98"/>
      <c r="E131" s="98"/>
      <c r="G131" s="136"/>
      <c r="H131" s="136"/>
      <c r="I131" s="137"/>
      <c r="J131" s="137"/>
      <c r="K131" s="208"/>
      <c r="L131" s="208"/>
      <c r="M131" s="208"/>
      <c r="N131" s="208"/>
      <c r="O131" s="208"/>
      <c r="P131" s="208"/>
    </row>
    <row r="132" spans="1:16" s="19" customFormat="1" ht="15.6" customHeight="1">
      <c r="A132" s="222" t="s">
        <v>56</v>
      </c>
      <c r="B132" s="99"/>
      <c r="C132" s="144"/>
      <c r="D132" s="145"/>
      <c r="E132" s="145"/>
      <c r="F132" s="145"/>
      <c r="G132" s="146"/>
      <c r="H132" s="147"/>
      <c r="I132" s="14"/>
      <c r="J132" s="14"/>
      <c r="K132" s="208"/>
      <c r="L132" s="208"/>
      <c r="M132" s="208"/>
      <c r="N132" s="208"/>
      <c r="O132" s="208"/>
      <c r="P132" s="208"/>
    </row>
    <row r="133" spans="1:16" s="149" customFormat="1" ht="55.5" customHeight="1">
      <c r="A133" s="365" t="s">
        <v>80</v>
      </c>
      <c r="B133" s="365"/>
      <c r="C133" s="365"/>
      <c r="D133" s="365"/>
      <c r="E133" s="365"/>
      <c r="F133" s="365"/>
      <c r="G133" s="365"/>
      <c r="H133" s="365"/>
      <c r="I133" s="148"/>
      <c r="J133" s="148"/>
      <c r="K133" s="208"/>
      <c r="L133" s="208"/>
      <c r="M133" s="208"/>
      <c r="N133" s="208"/>
      <c r="O133" s="208"/>
      <c r="P133" s="208"/>
    </row>
    <row r="134" spans="1:16" s="149" customFormat="1" ht="41.25" customHeight="1">
      <c r="A134" s="365" t="s">
        <v>101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18"/>
      <c r="L134" s="18"/>
      <c r="M134" s="18"/>
      <c r="N134" s="18"/>
    </row>
    <row r="135" spans="1:16" s="149" customFormat="1" ht="15.75">
      <c r="A135" s="150"/>
      <c r="B135" s="151"/>
      <c r="C135" s="151"/>
      <c r="D135" s="151"/>
      <c r="E135" s="151"/>
      <c r="F135" s="151"/>
      <c r="G135" s="151"/>
      <c r="H135" s="151"/>
      <c r="I135" s="152"/>
      <c r="J135" s="152"/>
      <c r="K135" s="18"/>
      <c r="L135" s="18"/>
      <c r="M135" s="18"/>
      <c r="N135" s="18"/>
    </row>
    <row r="136" spans="1:16" s="19" customFormat="1" ht="21.75" customHeight="1">
      <c r="A136" s="366" t="s">
        <v>57</v>
      </c>
      <c r="B136" s="367"/>
      <c r="C136" s="367"/>
      <c r="D136" s="367"/>
      <c r="E136" s="367"/>
      <c r="F136" s="367"/>
      <c r="G136" s="367"/>
      <c r="H136" s="367"/>
      <c r="I136" s="17"/>
      <c r="J136" s="17"/>
      <c r="K136" s="18"/>
      <c r="L136" s="18"/>
      <c r="M136" s="18"/>
      <c r="N136" s="18"/>
    </row>
    <row r="137" spans="1:16" s="19" customFormat="1" ht="14.25" customHeight="1">
      <c r="A137" s="220"/>
      <c r="B137" s="220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</row>
    <row r="138" spans="1:16" s="19" customFormat="1" ht="18.75" customHeight="1">
      <c r="A138" s="153"/>
      <c r="B138" s="368" t="s">
        <v>58</v>
      </c>
      <c r="C138" s="368"/>
      <c r="D138" s="368"/>
      <c r="E138" s="132"/>
      <c r="F138" s="128"/>
      <c r="G138" s="130"/>
      <c r="H138" s="14"/>
      <c r="I138" s="17"/>
      <c r="J138" s="17"/>
      <c r="K138" s="18"/>
      <c r="L138" s="18"/>
      <c r="M138" s="18"/>
      <c r="N138" s="18"/>
    </row>
    <row r="139" spans="1:16" s="19" customFormat="1" ht="42.75" customHeight="1">
      <c r="A139" s="154"/>
      <c r="B139" s="171"/>
      <c r="C139" s="161"/>
      <c r="D139" s="172"/>
      <c r="E139" s="172"/>
      <c r="F139" s="161"/>
      <c r="G139" s="364"/>
      <c r="H139" s="364"/>
      <c r="I139" s="364"/>
      <c r="J139" s="225"/>
      <c r="K139" s="18"/>
      <c r="L139" s="18"/>
      <c r="M139" s="18"/>
      <c r="N139" s="18"/>
    </row>
    <row r="140" spans="1:16" s="19" customFormat="1" ht="15.75">
      <c r="A140" s="128"/>
      <c r="B140" s="221" t="s">
        <v>59</v>
      </c>
      <c r="C140" s="128"/>
      <c r="D140" s="369" t="s">
        <v>60</v>
      </c>
      <c r="E140" s="369"/>
      <c r="F140" s="128"/>
      <c r="G140" s="369" t="s">
        <v>61</v>
      </c>
      <c r="H140" s="369"/>
      <c r="I140" s="17"/>
      <c r="J140" s="17"/>
      <c r="K140" s="18"/>
      <c r="L140" s="18"/>
      <c r="M140" s="18"/>
      <c r="N140" s="18"/>
    </row>
    <row r="141" spans="1:16" s="19" customFormat="1" ht="15.75" hidden="1">
      <c r="A141" s="153"/>
      <c r="B141" s="153"/>
      <c r="C141" s="153"/>
      <c r="D141" s="132"/>
      <c r="E141" s="132"/>
      <c r="F141" s="128"/>
      <c r="G141" s="132"/>
      <c r="H141" s="156"/>
      <c r="I141" s="17"/>
      <c r="J141" s="17"/>
      <c r="K141" s="18"/>
      <c r="L141" s="18"/>
      <c r="M141" s="18"/>
      <c r="N141" s="18"/>
    </row>
    <row r="142" spans="1:16" s="19" customFormat="1" ht="15.75" hidden="1">
      <c r="A142" s="154"/>
      <c r="B142" s="170"/>
      <c r="C142" s="128"/>
      <c r="D142" s="155"/>
      <c r="E142" s="155"/>
      <c r="F142" s="128"/>
      <c r="G142" s="155"/>
      <c r="H142" s="155"/>
      <c r="I142" s="17"/>
      <c r="J142" s="17"/>
      <c r="K142" s="18"/>
      <c r="L142" s="18"/>
      <c r="M142" s="18"/>
      <c r="N142" s="18"/>
    </row>
    <row r="143" spans="1:16" s="19" customFormat="1" ht="15.75" hidden="1">
      <c r="A143" s="128"/>
      <c r="B143" s="221" t="s">
        <v>59</v>
      </c>
      <c r="C143" s="128"/>
      <c r="D143" s="369" t="s">
        <v>60</v>
      </c>
      <c r="E143" s="369"/>
      <c r="F143" s="128"/>
      <c r="G143" s="369" t="s">
        <v>61</v>
      </c>
      <c r="H143" s="369"/>
      <c r="I143" s="17"/>
      <c r="J143" s="17"/>
      <c r="K143" s="18"/>
      <c r="L143" s="18"/>
      <c r="M143" s="18"/>
      <c r="N143" s="18"/>
    </row>
    <row r="144" spans="1:16" s="19" customFormat="1" ht="15.75" hidden="1">
      <c r="A144" s="128"/>
      <c r="B144" s="128"/>
      <c r="C144" s="128"/>
      <c r="D144" s="132"/>
      <c r="E144" s="132"/>
      <c r="F144" s="128"/>
      <c r="G144" s="132"/>
      <c r="H144" s="156"/>
      <c r="I144" s="17"/>
      <c r="J144" s="17"/>
      <c r="K144" s="18"/>
      <c r="L144" s="18"/>
      <c r="M144" s="18"/>
      <c r="N144" s="18"/>
    </row>
    <row r="145" spans="1:15" s="19" customFormat="1" ht="15.75" hidden="1">
      <c r="A145" s="154"/>
      <c r="B145" s="170"/>
      <c r="C145" s="128"/>
      <c r="D145" s="155"/>
      <c r="E145" s="155"/>
      <c r="F145" s="128"/>
      <c r="G145" s="155"/>
      <c r="H145" s="155"/>
      <c r="I145" s="17"/>
      <c r="J145" s="17"/>
      <c r="K145" s="18"/>
      <c r="L145" s="18"/>
      <c r="M145" s="18"/>
      <c r="N145" s="18"/>
    </row>
    <row r="146" spans="1:15" s="19" customFormat="1" ht="15.75" hidden="1">
      <c r="A146" s="128"/>
      <c r="B146" s="221" t="s">
        <v>59</v>
      </c>
      <c r="C146" s="128"/>
      <c r="D146" s="369" t="s">
        <v>60</v>
      </c>
      <c r="E146" s="369"/>
      <c r="F146" s="128"/>
      <c r="G146" s="369" t="s">
        <v>61</v>
      </c>
      <c r="H146" s="369"/>
      <c r="I146" s="17"/>
      <c r="J146" s="17"/>
      <c r="K146" s="18"/>
      <c r="L146" s="18"/>
      <c r="M146" s="18"/>
      <c r="N146" s="18"/>
    </row>
    <row r="147" spans="1:15" s="19" customFormat="1" ht="15.75">
      <c r="A147" s="128"/>
      <c r="B147" s="128"/>
      <c r="C147" s="128"/>
      <c r="D147" s="132"/>
      <c r="E147" s="132"/>
      <c r="F147" s="128"/>
      <c r="G147" s="132"/>
      <c r="H147" s="156"/>
      <c r="I147" s="17"/>
      <c r="J147" s="17"/>
      <c r="K147" s="18"/>
      <c r="L147" s="18"/>
      <c r="M147" s="18"/>
      <c r="N147" s="18"/>
    </row>
    <row r="148" spans="1:15" s="19" customFormat="1" ht="18.75" customHeight="1">
      <c r="A148" s="153"/>
      <c r="B148" s="368" t="s">
        <v>62</v>
      </c>
      <c r="C148" s="368"/>
      <c r="D148" s="368"/>
      <c r="E148" s="132"/>
      <c r="F148" s="128"/>
      <c r="G148" s="132"/>
      <c r="H148" s="14"/>
      <c r="I148" s="17"/>
      <c r="J148" s="17"/>
      <c r="K148" s="18"/>
      <c r="L148" s="18"/>
      <c r="M148" s="18"/>
      <c r="N148" s="18"/>
    </row>
    <row r="149" spans="1:15" s="19" customFormat="1">
      <c r="A149" s="154"/>
      <c r="B149" s="171"/>
      <c r="C149" s="161"/>
      <c r="D149" s="172"/>
      <c r="E149" s="172"/>
      <c r="F149" s="161"/>
      <c r="G149" s="364"/>
      <c r="H149" s="364"/>
      <c r="I149" s="364"/>
      <c r="J149" s="225"/>
      <c r="K149" s="18"/>
      <c r="L149" s="18"/>
      <c r="M149" s="18"/>
      <c r="N149" s="18"/>
    </row>
    <row r="150" spans="1:15" s="19" customFormat="1" ht="15.75">
      <c r="A150" s="128"/>
      <c r="B150" s="221" t="s">
        <v>59</v>
      </c>
      <c r="C150" s="128"/>
      <c r="D150" s="369" t="s">
        <v>60</v>
      </c>
      <c r="E150" s="369"/>
      <c r="F150" s="128"/>
      <c r="G150" s="369" t="s">
        <v>61</v>
      </c>
      <c r="H150" s="369"/>
      <c r="I150" s="17"/>
      <c r="J150" s="17"/>
      <c r="K150" s="18"/>
      <c r="L150" s="18"/>
      <c r="M150" s="18"/>
      <c r="N150" s="18"/>
    </row>
    <row r="151" spans="1:15" s="19" customFormat="1" ht="15.75" hidden="1">
      <c r="A151" s="153"/>
      <c r="B151" s="153"/>
      <c r="C151" s="153"/>
      <c r="D151" s="132"/>
      <c r="E151" s="132"/>
      <c r="F151" s="128"/>
      <c r="G151" s="132"/>
      <c r="H151" s="156"/>
      <c r="I151" s="17"/>
      <c r="J151" s="17"/>
      <c r="K151" s="18"/>
      <c r="L151" s="18"/>
      <c r="M151" s="18"/>
      <c r="N151" s="18"/>
    </row>
    <row r="152" spans="1:15" s="19" customFormat="1" ht="15.75" hidden="1">
      <c r="A152" s="154"/>
      <c r="B152" s="170"/>
      <c r="C152" s="128"/>
      <c r="D152" s="155"/>
      <c r="E152" s="155"/>
      <c r="F152" s="128"/>
      <c r="G152" s="155"/>
      <c r="H152" s="155"/>
      <c r="I152" s="17"/>
      <c r="J152" s="17"/>
      <c r="K152" s="18"/>
      <c r="L152" s="18"/>
      <c r="M152" s="18"/>
      <c r="N152" s="18"/>
    </row>
    <row r="153" spans="1:15" s="19" customFormat="1" ht="15.75" hidden="1">
      <c r="A153" s="128"/>
      <c r="B153" s="221" t="s">
        <v>59</v>
      </c>
      <c r="C153" s="128"/>
      <c r="D153" s="369" t="s">
        <v>60</v>
      </c>
      <c r="E153" s="369"/>
      <c r="F153" s="128"/>
      <c r="G153" s="369" t="s">
        <v>61</v>
      </c>
      <c r="H153" s="369"/>
      <c r="I153" s="17"/>
      <c r="J153" s="17"/>
      <c r="K153" s="18"/>
      <c r="L153" s="18"/>
      <c r="M153" s="18"/>
      <c r="N153" s="18"/>
    </row>
    <row r="154" spans="1:15" s="19" customFormat="1" ht="15.75" hidden="1">
      <c r="A154" s="128"/>
      <c r="B154" s="221"/>
      <c r="C154" s="128"/>
      <c r="D154" s="221"/>
      <c r="E154" s="221"/>
      <c r="F154" s="128"/>
      <c r="G154" s="221"/>
      <c r="H154" s="221"/>
      <c r="I154" s="17"/>
      <c r="J154" s="17"/>
      <c r="K154" s="18"/>
      <c r="L154" s="18"/>
      <c r="M154" s="18"/>
      <c r="N154" s="18"/>
    </row>
    <row r="155" spans="1:15" s="19" customFormat="1" ht="18.75" hidden="1" customHeight="1">
      <c r="A155" s="153"/>
      <c r="B155" s="368" t="s">
        <v>63</v>
      </c>
      <c r="C155" s="368"/>
      <c r="D155" s="368"/>
      <c r="E155" s="132"/>
      <c r="F155" s="128"/>
      <c r="G155" s="132"/>
      <c r="H155" s="14"/>
      <c r="I155" s="17"/>
      <c r="J155" s="17"/>
      <c r="K155" s="18"/>
      <c r="L155" s="18"/>
      <c r="M155" s="18"/>
      <c r="N155" s="18"/>
    </row>
    <row r="156" spans="1:15" s="19" customFormat="1" ht="60.75" hidden="1">
      <c r="A156" s="154"/>
      <c r="B156" s="171" t="s">
        <v>64</v>
      </c>
      <c r="C156" s="161"/>
      <c r="D156" s="172"/>
      <c r="E156" s="172"/>
      <c r="F156" s="161"/>
      <c r="G156" s="364" t="s">
        <v>65</v>
      </c>
      <c r="H156" s="364"/>
      <c r="I156" s="17"/>
      <c r="J156" s="17"/>
      <c r="K156" s="18"/>
      <c r="L156" s="18"/>
      <c r="M156" s="18"/>
      <c r="N156" s="18"/>
    </row>
    <row r="157" spans="1:15" s="19" customFormat="1" ht="15.75" hidden="1">
      <c r="A157" s="128"/>
      <c r="B157" s="221" t="s">
        <v>59</v>
      </c>
      <c r="C157" s="128"/>
      <c r="D157" s="369" t="s">
        <v>60</v>
      </c>
      <c r="E157" s="369"/>
      <c r="F157" s="128"/>
      <c r="G157" s="369" t="s">
        <v>61</v>
      </c>
      <c r="H157" s="369"/>
      <c r="I157" s="17"/>
      <c r="J157" s="17"/>
      <c r="K157" s="18"/>
      <c r="L157" s="18"/>
      <c r="M157" s="18"/>
      <c r="N157" s="18"/>
    </row>
    <row r="158" spans="1:15" s="19" customFormat="1" ht="15.75">
      <c r="A158" s="128"/>
      <c r="B158" s="129"/>
      <c r="C158" s="128"/>
      <c r="D158" s="128"/>
      <c r="E158" s="153"/>
      <c r="F158" s="128"/>
      <c r="G158" s="130"/>
      <c r="H158" s="157"/>
      <c r="I158" s="17"/>
      <c r="J158" s="17"/>
      <c r="K158" s="18"/>
      <c r="L158" s="18"/>
      <c r="M158" s="18"/>
      <c r="N158" s="18"/>
      <c r="O158" s="18"/>
    </row>
    <row r="159" spans="1:15" s="19" customFormat="1" ht="15.75">
      <c r="A159" s="128"/>
      <c r="B159" s="128"/>
      <c r="C159" s="128"/>
      <c r="D159" s="158"/>
      <c r="E159" s="221"/>
      <c r="F159" s="128"/>
      <c r="G159" s="130"/>
      <c r="H159" s="14"/>
      <c r="I159" s="17"/>
      <c r="J159" s="17"/>
      <c r="K159" s="18"/>
      <c r="L159" s="18"/>
      <c r="M159" s="18"/>
      <c r="N159" s="18"/>
      <c r="O159" s="18"/>
    </row>
    <row r="160" spans="1:15" s="19" customFormat="1" ht="15.75">
      <c r="A160" s="153"/>
      <c r="B160" s="153"/>
      <c r="C160" s="153"/>
      <c r="D160" s="128"/>
      <c r="E160" s="153"/>
      <c r="F160" s="128"/>
      <c r="G160" s="130"/>
      <c r="H160" s="157"/>
      <c r="I160" s="17"/>
      <c r="J160" s="17"/>
      <c r="K160" s="18"/>
      <c r="L160" s="18"/>
      <c r="M160" s="18"/>
      <c r="N160" s="18"/>
      <c r="O160" s="18"/>
    </row>
    <row r="161" spans="1:19" s="19" customFormat="1" ht="15.75">
      <c r="A161" s="128"/>
      <c r="B161" s="129"/>
      <c r="C161" s="128"/>
      <c r="D161" s="128"/>
      <c r="E161" s="153"/>
      <c r="F161" s="128"/>
      <c r="G161" s="159"/>
      <c r="H161" s="157"/>
      <c r="I161" s="17"/>
      <c r="J161" s="17"/>
      <c r="K161" s="18"/>
      <c r="L161" s="18"/>
      <c r="M161" s="18"/>
      <c r="N161" s="18"/>
      <c r="O161" s="18"/>
    </row>
    <row r="162" spans="1:19" s="164" customFormat="1">
      <c r="A162" s="160"/>
      <c r="B162" s="160"/>
      <c r="C162" s="161"/>
      <c r="D162" s="141"/>
      <c r="E162" s="141"/>
      <c r="F162" s="161"/>
      <c r="G162" s="141"/>
      <c r="H162" s="1"/>
      <c r="I162" s="162"/>
      <c r="J162" s="162"/>
      <c r="K162" s="163"/>
      <c r="L162" s="163"/>
      <c r="M162" s="18"/>
      <c r="N162" s="163"/>
      <c r="O162" s="163"/>
      <c r="Q162" s="19"/>
    </row>
    <row r="163" spans="1:19" ht="35.25" customHeight="1">
      <c r="A163" s="153"/>
      <c r="B163" s="153"/>
      <c r="C163" s="153"/>
      <c r="D163" s="128"/>
      <c r="E163" s="153"/>
      <c r="F163" s="128"/>
      <c r="G163" s="141"/>
      <c r="M163" s="163"/>
      <c r="Q163" s="164"/>
    </row>
    <row r="164" spans="1:19" s="165" customFormat="1">
      <c r="A164" s="141"/>
      <c r="B164" s="141"/>
      <c r="C164" s="141"/>
      <c r="D164" s="166"/>
      <c r="E164" s="167"/>
      <c r="F164" s="167"/>
      <c r="G164" s="168"/>
      <c r="H164" s="169"/>
      <c r="K164" s="3"/>
      <c r="L164" s="3"/>
      <c r="M164" s="3"/>
      <c r="N164" s="3"/>
      <c r="O164" s="3"/>
      <c r="P164" s="4"/>
      <c r="Q164" s="4"/>
      <c r="R164" s="4"/>
      <c r="S164" s="4"/>
    </row>
  </sheetData>
  <mergeCells count="61">
    <mergeCell ref="D157:E157"/>
    <mergeCell ref="G157:H157"/>
    <mergeCell ref="D150:E150"/>
    <mergeCell ref="G150:H150"/>
    <mergeCell ref="D153:E153"/>
    <mergeCell ref="G153:H153"/>
    <mergeCell ref="B155:D155"/>
    <mergeCell ref="G156:H156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E94:J94"/>
    <mergeCell ref="K94:P94"/>
    <mergeCell ref="A101:C101"/>
    <mergeCell ref="K102:O102"/>
    <mergeCell ref="E104:I104"/>
    <mergeCell ref="K104:P104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4" zoomScale="73" zoomScaleNormal="73" zoomScaleSheetLayoutView="75" workbookViewId="0">
      <selection activeCell="J9" sqref="J9"/>
    </sheetView>
  </sheetViews>
  <sheetFormatPr defaultColWidth="9.140625" defaultRowHeight="20.25"/>
  <cols>
    <col min="1" max="1" width="3.85546875" style="233" customWidth="1"/>
    <col min="2" max="2" width="45" style="233" customWidth="1"/>
    <col min="3" max="3" width="21.28515625" style="233" customWidth="1"/>
    <col min="4" max="4" width="17.28515625" style="233" customWidth="1"/>
    <col min="5" max="6" width="15.140625" style="233" customWidth="1"/>
    <col min="7" max="8" width="18.140625" style="233" customWidth="1"/>
    <col min="9" max="9" width="18.5703125" style="319" customWidth="1"/>
    <col min="10" max="10" width="15.42578125" style="319" customWidth="1"/>
    <col min="11" max="12" width="11" style="235" customWidth="1"/>
    <col min="13" max="13" width="11.140625" style="235" customWidth="1"/>
    <col min="14" max="14" width="10" style="235" customWidth="1"/>
    <col min="15" max="15" width="11.85546875" style="235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39" t="s">
        <v>87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57.75" customHeight="1">
      <c r="A5" s="340" t="s">
        <v>113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41" t="s">
        <v>86</v>
      </c>
      <c r="B6" s="341"/>
      <c r="C6" s="342" t="s">
        <v>114</v>
      </c>
      <c r="D6" s="342"/>
      <c r="E6" s="342"/>
      <c r="F6" s="342"/>
      <c r="G6" s="342"/>
      <c r="H6" s="342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242" customFormat="1" ht="16.149999999999999" customHeight="1">
      <c r="A7" s="13"/>
      <c r="B7" s="13" t="s">
        <v>103</v>
      </c>
      <c r="C7" s="13" t="s">
        <v>3</v>
      </c>
      <c r="D7" s="14" t="s">
        <v>85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40"/>
      <c r="T7" s="241"/>
    </row>
    <row r="8" spans="1:25" s="241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40"/>
      <c r="V8" s="242"/>
      <c r="W8" s="243"/>
      <c r="X8" s="244"/>
      <c r="Y8" s="245"/>
    </row>
    <row r="9" spans="1:25" s="241" customFormat="1" ht="30" customHeight="1">
      <c r="A9" s="344"/>
      <c r="B9" s="344"/>
      <c r="C9" s="344"/>
      <c r="D9" s="344"/>
      <c r="E9" s="232" t="s">
        <v>12</v>
      </c>
      <c r="F9" s="232" t="s">
        <v>13</v>
      </c>
      <c r="G9" s="232" t="s">
        <v>14</v>
      </c>
      <c r="H9" s="344"/>
      <c r="I9" s="28"/>
      <c r="J9" s="28"/>
      <c r="K9" s="3"/>
      <c r="L9" s="3"/>
      <c r="M9" s="3"/>
      <c r="N9" s="3"/>
      <c r="O9" s="3"/>
      <c r="P9" s="22"/>
      <c r="Q9" s="22"/>
      <c r="R9" s="20"/>
      <c r="S9" s="240"/>
      <c r="V9" s="242"/>
      <c r="W9" s="242"/>
      <c r="X9" s="246"/>
      <c r="Y9" s="247"/>
    </row>
    <row r="10" spans="1:25" s="244" customFormat="1" ht="16.149999999999999" customHeight="1">
      <c r="A10" s="346" t="s">
        <v>88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5"/>
    </row>
    <row r="11" spans="1:25" s="249" customFormat="1">
      <c r="A11" s="33">
        <v>1</v>
      </c>
      <c r="B11" s="34" t="s">
        <v>107</v>
      </c>
      <c r="C11" s="35"/>
      <c r="D11" s="33" t="s">
        <v>104</v>
      </c>
      <c r="E11" s="33" t="s">
        <v>82</v>
      </c>
      <c r="F11" s="36">
        <v>0.5</v>
      </c>
      <c r="G11" s="38">
        <f>6.3</f>
        <v>6.3</v>
      </c>
      <c r="H11" s="38">
        <f>F11*G11</f>
        <v>3.15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8"/>
      <c r="T12" s="248"/>
      <c r="U12" s="248"/>
      <c r="X12" s="250"/>
      <c r="Y12" s="251"/>
    </row>
    <row r="13" spans="1:25" s="249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3.15</v>
      </c>
      <c r="I13" s="39"/>
      <c r="J13" s="39"/>
      <c r="K13" s="32"/>
      <c r="L13" s="32"/>
      <c r="M13" s="32"/>
      <c r="N13" s="32"/>
      <c r="O13" s="32"/>
      <c r="P13" s="40"/>
      <c r="Q13" s="40"/>
      <c r="R13" s="22"/>
      <c r="S13" s="240"/>
      <c r="T13" s="241"/>
      <c r="U13" s="242"/>
      <c r="V13" s="242"/>
      <c r="W13" s="242"/>
      <c r="X13" s="242"/>
    </row>
    <row r="14" spans="1:25" s="249" customFormat="1">
      <c r="A14" s="33"/>
      <c r="B14" s="46" t="s">
        <v>17</v>
      </c>
      <c r="C14" s="45"/>
      <c r="D14" s="33" t="s">
        <v>81</v>
      </c>
      <c r="E14" s="33"/>
      <c r="F14" s="33"/>
      <c r="G14" s="52">
        <v>1.4999999999999999E-2</v>
      </c>
      <c r="H14" s="38">
        <f t="shared" ref="H14:H19" si="0">ROUND($H$13*G14,2)</f>
        <v>0.05</v>
      </c>
      <c r="I14" s="44"/>
      <c r="J14" s="44"/>
      <c r="K14" s="32"/>
      <c r="L14" s="32"/>
      <c r="M14" s="32"/>
      <c r="N14" s="32"/>
      <c r="O14" s="32"/>
      <c r="P14" s="40"/>
      <c r="Q14" s="40"/>
      <c r="R14" s="22"/>
      <c r="S14" s="240"/>
      <c r="T14" s="241"/>
      <c r="U14" s="241"/>
      <c r="V14" s="242"/>
      <c r="W14" s="242"/>
      <c r="X14" s="246"/>
    </row>
    <row r="15" spans="1:25" s="249" customFormat="1">
      <c r="A15" s="33"/>
      <c r="B15" s="46" t="s">
        <v>18</v>
      </c>
      <c r="C15" s="35"/>
      <c r="D15" s="33" t="s">
        <v>81</v>
      </c>
      <c r="E15" s="33"/>
      <c r="F15" s="33"/>
      <c r="G15" s="52">
        <v>2.5000000000000001E-2</v>
      </c>
      <c r="H15" s="38">
        <f t="shared" si="0"/>
        <v>0.08</v>
      </c>
      <c r="I15" s="39"/>
      <c r="J15" s="39"/>
      <c r="K15" s="32"/>
      <c r="L15" s="32"/>
      <c r="M15" s="32"/>
      <c r="N15" s="32"/>
      <c r="O15" s="32"/>
      <c r="P15" s="40"/>
      <c r="Q15" s="40"/>
      <c r="R15" s="26"/>
      <c r="S15" s="244"/>
      <c r="T15" s="244"/>
      <c r="U15" s="244"/>
      <c r="V15" s="244"/>
      <c r="W15" s="244"/>
      <c r="X15" s="244"/>
    </row>
    <row r="16" spans="1:25" s="249" customFormat="1">
      <c r="A16" s="33"/>
      <c r="B16" s="46" t="s">
        <v>19</v>
      </c>
      <c r="C16" s="35"/>
      <c r="D16" s="33" t="s">
        <v>81</v>
      </c>
      <c r="E16" s="33"/>
      <c r="F16" s="33"/>
      <c r="G16" s="52">
        <v>0.09</v>
      </c>
      <c r="H16" s="38">
        <f t="shared" si="0"/>
        <v>0.28000000000000003</v>
      </c>
      <c r="I16" s="39"/>
      <c r="J16" s="39"/>
      <c r="K16" s="32"/>
      <c r="L16" s="32"/>
      <c r="M16" s="32"/>
      <c r="N16" s="32"/>
      <c r="O16" s="32"/>
      <c r="P16" s="40"/>
      <c r="Q16" s="40"/>
      <c r="R16" s="40"/>
      <c r="S16" s="252"/>
      <c r="T16" s="248"/>
      <c r="U16" s="248"/>
      <c r="X16" s="250"/>
    </row>
    <row r="17" spans="1:24" s="249" customFormat="1" ht="33" customHeight="1">
      <c r="A17" s="33"/>
      <c r="B17" s="46" t="s">
        <v>20</v>
      </c>
      <c r="C17" s="35"/>
      <c r="D17" s="33" t="s">
        <v>81</v>
      </c>
      <c r="E17" s="33"/>
      <c r="F17" s="33"/>
      <c r="G17" s="52">
        <v>2.5999999999999999E-2</v>
      </c>
      <c r="H17" s="38">
        <f t="shared" si="0"/>
        <v>0.08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</row>
    <row r="18" spans="1:24" s="249" customFormat="1" ht="48" customHeight="1">
      <c r="A18" s="33"/>
      <c r="B18" s="46" t="s">
        <v>83</v>
      </c>
      <c r="C18" s="35"/>
      <c r="D18" s="33" t="s">
        <v>81</v>
      </c>
      <c r="E18" s="33"/>
      <c r="F18" s="33"/>
      <c r="G18" s="52">
        <v>0.08</v>
      </c>
      <c r="H18" s="38">
        <f t="shared" si="0"/>
        <v>0.25</v>
      </c>
      <c r="I18" s="39"/>
      <c r="J18" s="39"/>
      <c r="K18" s="32"/>
      <c r="L18" s="32"/>
      <c r="M18" s="32"/>
      <c r="N18" s="32"/>
      <c r="O18" s="32"/>
      <c r="P18" s="40"/>
      <c r="Q18" s="40"/>
      <c r="R18" s="22"/>
      <c r="S18" s="240"/>
      <c r="T18" s="241"/>
      <c r="U18" s="242"/>
      <c r="V18" s="242"/>
      <c r="W18" s="242"/>
      <c r="X18" s="242"/>
    </row>
    <row r="19" spans="1:24" s="249" customFormat="1">
      <c r="A19" s="33"/>
      <c r="B19" s="46" t="s">
        <v>22</v>
      </c>
      <c r="C19" s="35"/>
      <c r="D19" s="33" t="s">
        <v>81</v>
      </c>
      <c r="E19" s="33"/>
      <c r="F19" s="33"/>
      <c r="G19" s="52">
        <v>0.03</v>
      </c>
      <c r="H19" s="38">
        <f t="shared" si="0"/>
        <v>0.09</v>
      </c>
      <c r="I19" s="39"/>
      <c r="J19" s="39"/>
      <c r="K19" s="32"/>
      <c r="L19" s="32"/>
      <c r="M19" s="32"/>
      <c r="N19" s="32"/>
      <c r="O19" s="32"/>
      <c r="P19" s="40"/>
      <c r="Q19" s="40"/>
      <c r="R19" s="26"/>
      <c r="S19" s="241"/>
      <c r="T19" s="241"/>
      <c r="U19" s="241"/>
      <c r="V19" s="242"/>
      <c r="W19" s="243"/>
      <c r="X19" s="244"/>
    </row>
    <row r="20" spans="1:24" s="249" customFormat="1">
      <c r="A20" s="33"/>
      <c r="B20" s="345" t="s">
        <v>23</v>
      </c>
      <c r="C20" s="345"/>
      <c r="D20" s="345"/>
      <c r="E20" s="345"/>
      <c r="F20" s="345"/>
      <c r="G20" s="345"/>
      <c r="H20" s="51">
        <f>SUM(H13:H19)</f>
        <v>3.98</v>
      </c>
      <c r="I20" s="39"/>
      <c r="J20" s="39"/>
      <c r="K20" s="32"/>
      <c r="L20" s="32"/>
      <c r="M20" s="32"/>
      <c r="N20" s="32"/>
      <c r="O20" s="32"/>
      <c r="P20" s="40"/>
      <c r="Q20" s="40"/>
      <c r="R20" s="22"/>
      <c r="S20" s="240"/>
      <c r="T20" s="241"/>
      <c r="U20" s="241"/>
      <c r="V20" s="242"/>
      <c r="W20" s="242"/>
      <c r="X20" s="246"/>
    </row>
    <row r="21" spans="1:24" s="249" customFormat="1">
      <c r="A21" s="33"/>
      <c r="B21" s="345" t="s">
        <v>24</v>
      </c>
      <c r="C21" s="345"/>
      <c r="D21" s="345"/>
      <c r="E21" s="345"/>
      <c r="F21" s="345"/>
      <c r="G21" s="345"/>
      <c r="H21" s="345"/>
      <c r="I21" s="39"/>
      <c r="J21" s="39"/>
      <c r="K21" s="32"/>
      <c r="L21" s="32"/>
      <c r="M21" s="32"/>
      <c r="N21" s="32"/>
      <c r="O21" s="32"/>
      <c r="P21" s="40"/>
      <c r="Q21" s="40"/>
      <c r="R21" s="26"/>
      <c r="S21" s="244"/>
      <c r="T21" s="244"/>
      <c r="U21" s="244"/>
      <c r="V21" s="244"/>
      <c r="W21" s="244"/>
      <c r="X21" s="244"/>
    </row>
    <row r="22" spans="1:24" s="249" customFormat="1">
      <c r="A22" s="33"/>
      <c r="B22" s="55" t="s">
        <v>25</v>
      </c>
      <c r="C22" s="56"/>
      <c r="D22" s="57"/>
      <c r="E22" s="57"/>
      <c r="F22" s="58"/>
      <c r="G22" s="195">
        <v>7.0000000000000007E-2</v>
      </c>
      <c r="H22" s="59">
        <f>ROUND($H$20*G22,2)</f>
        <v>0.28000000000000003</v>
      </c>
      <c r="I22" s="39"/>
      <c r="J22" s="39"/>
      <c r="K22" s="32"/>
      <c r="L22" s="32"/>
      <c r="M22" s="32"/>
      <c r="N22" s="32"/>
      <c r="O22" s="32"/>
      <c r="P22" s="40"/>
      <c r="Q22" s="40"/>
      <c r="R22" s="40"/>
      <c r="S22" s="252"/>
      <c r="T22" s="248"/>
      <c r="U22" s="248"/>
      <c r="X22" s="250"/>
    </row>
    <row r="23" spans="1:24" s="249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3.18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</row>
    <row r="24" spans="1:24" s="249" customFormat="1">
      <c r="A24" s="33"/>
      <c r="B24" s="55" t="s">
        <v>27</v>
      </c>
      <c r="C24" s="56"/>
      <c r="D24" s="57"/>
      <c r="E24" s="57"/>
      <c r="F24" s="60"/>
      <c r="G24" s="195">
        <v>0.04</v>
      </c>
      <c r="H24" s="59">
        <f>ROUND($H$20*G24,2)</f>
        <v>0.16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9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9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0.36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9" customFormat="1" ht="13.5" customHeight="1">
      <c r="A27" s="253"/>
      <c r="B27" s="254"/>
      <c r="C27" s="255"/>
      <c r="D27" s="253"/>
      <c r="E27" s="253"/>
      <c r="F27" s="253"/>
      <c r="G27" s="253"/>
      <c r="H27" s="256"/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44" customFormat="1" ht="20.25" hidden="1" customHeight="1">
      <c r="A28" s="346" t="s">
        <v>67</v>
      </c>
      <c r="B28" s="346"/>
      <c r="C28" s="346"/>
      <c r="D28" s="346"/>
      <c r="E28" s="346"/>
      <c r="F28" s="346"/>
      <c r="G28" s="346"/>
      <c r="H28" s="346"/>
      <c r="I28" s="31"/>
      <c r="J28" s="31"/>
      <c r="K28" s="32"/>
      <c r="L28" s="32"/>
      <c r="M28" s="32"/>
      <c r="N28" s="32"/>
      <c r="O28" s="32"/>
      <c r="P28" s="26"/>
      <c r="Q28" s="26"/>
      <c r="R28" s="26"/>
    </row>
    <row r="29" spans="1:24" s="244" customFormat="1" ht="31.5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9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  <c r="P30" s="40"/>
      <c r="Q30" s="40"/>
      <c r="R30" s="40"/>
    </row>
    <row r="31" spans="1:24" s="249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44"/>
      <c r="K31" s="32"/>
      <c r="L31" s="32"/>
      <c r="M31" s="32"/>
      <c r="N31" s="32"/>
      <c r="O31" s="32"/>
      <c r="P31" s="40"/>
      <c r="Q31" s="40"/>
      <c r="R31" s="40"/>
    </row>
    <row r="32" spans="1:24" s="249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9"/>
      <c r="K32" s="32"/>
      <c r="L32" s="32"/>
      <c r="M32" s="32"/>
      <c r="N32" s="32"/>
      <c r="O32" s="32"/>
      <c r="P32" s="40"/>
      <c r="Q32" s="40"/>
      <c r="R32" s="40"/>
    </row>
    <row r="33" spans="1:18" s="249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9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9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9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9" customFormat="1" ht="18" hidden="1" customHeight="1">
      <c r="A37" s="33"/>
      <c r="B37" s="347" t="s">
        <v>23</v>
      </c>
      <c r="C37" s="347"/>
      <c r="D37" s="347"/>
      <c r="E37" s="347"/>
      <c r="F37" s="347"/>
      <c r="G37" s="347"/>
      <c r="H37" s="59">
        <f>SUM(H30:H36)</f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9" customFormat="1" ht="16.899999999999999" hidden="1" customHeight="1">
      <c r="A38" s="33"/>
      <c r="B38" s="345" t="s">
        <v>24</v>
      </c>
      <c r="C38" s="345"/>
      <c r="D38" s="345"/>
      <c r="E38" s="345"/>
      <c r="F38" s="345"/>
      <c r="G38" s="345"/>
      <c r="H38" s="345"/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9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  <c r="P39" s="40"/>
      <c r="Q39" s="40"/>
      <c r="R39" s="40"/>
    </row>
    <row r="40" spans="1:18" s="249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  <c r="P40" s="40"/>
      <c r="Q40" s="40"/>
      <c r="R40" s="40"/>
    </row>
    <row r="41" spans="1:18" s="249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  <c r="P41" s="40"/>
      <c r="Q41" s="40"/>
      <c r="R41" s="40"/>
    </row>
    <row r="42" spans="1:18" s="249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9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9" customFormat="1" ht="7.15" hidden="1" customHeight="1">
      <c r="A44" s="253"/>
      <c r="B44" s="254"/>
      <c r="C44" s="255"/>
      <c r="D44" s="253"/>
      <c r="E44" s="253"/>
      <c r="F44" s="253"/>
      <c r="G44" s="253"/>
      <c r="H44" s="256"/>
      <c r="I44" s="39"/>
      <c r="J44" s="39"/>
      <c r="K44" s="32"/>
      <c r="L44" s="32"/>
      <c r="M44" s="32"/>
      <c r="N44" s="32"/>
      <c r="O44" s="32"/>
      <c r="P44" s="40"/>
      <c r="Q44" s="40"/>
      <c r="R44" s="40"/>
    </row>
    <row r="45" spans="1:18" s="244" customFormat="1" ht="15.6" hidden="1" customHeight="1">
      <c r="A45" s="346" t="s">
        <v>70</v>
      </c>
      <c r="B45" s="346"/>
      <c r="C45" s="346"/>
      <c r="D45" s="346"/>
      <c r="E45" s="346"/>
      <c r="F45" s="346"/>
      <c r="G45" s="346"/>
      <c r="H45" s="346"/>
      <c r="I45" s="31"/>
      <c r="J45" s="31"/>
      <c r="K45" s="32"/>
      <c r="L45" s="32"/>
      <c r="M45" s="32"/>
      <c r="N45" s="32"/>
      <c r="O45" s="32"/>
      <c r="P45" s="26"/>
      <c r="Q45" s="40"/>
      <c r="R45" s="26"/>
    </row>
    <row r="46" spans="1:18" s="249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>G46*F46</f>
        <v>0</v>
      </c>
      <c r="I46" s="39"/>
      <c r="J46" s="39"/>
      <c r="K46" s="32"/>
      <c r="L46" s="32"/>
      <c r="M46" s="32"/>
      <c r="N46" s="32"/>
      <c r="O46" s="32"/>
      <c r="P46" s="40"/>
      <c r="Q46" s="26"/>
      <c r="R46" s="40"/>
    </row>
    <row r="47" spans="1:18" s="249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  <c r="P47" s="40"/>
      <c r="Q47" s="40"/>
      <c r="R47" s="40"/>
    </row>
    <row r="48" spans="1:18" s="249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44"/>
      <c r="K48" s="32"/>
      <c r="L48" s="32"/>
      <c r="M48" s="32"/>
      <c r="N48" s="32"/>
      <c r="O48" s="32"/>
      <c r="P48" s="40"/>
      <c r="Q48" s="40"/>
      <c r="R48" s="40"/>
    </row>
    <row r="49" spans="1:18" s="249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9"/>
      <c r="K49" s="32"/>
      <c r="L49" s="32"/>
      <c r="M49" s="32"/>
      <c r="N49" s="32"/>
      <c r="O49" s="32"/>
      <c r="P49" s="40"/>
      <c r="Q49" s="40"/>
      <c r="R49" s="40"/>
    </row>
    <row r="50" spans="1:18" s="249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9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9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9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9" customFormat="1" hidden="1">
      <c r="A54" s="33"/>
      <c r="B54" s="345" t="s">
        <v>23</v>
      </c>
      <c r="C54" s="345"/>
      <c r="D54" s="345"/>
      <c r="E54" s="345"/>
      <c r="F54" s="345"/>
      <c r="G54" s="345"/>
      <c r="H54" s="51">
        <f>SUM(H47:H53)</f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9" customFormat="1" hidden="1">
      <c r="A55" s="33"/>
      <c r="B55" s="345" t="s">
        <v>24</v>
      </c>
      <c r="C55" s="345"/>
      <c r="D55" s="345"/>
      <c r="E55" s="345"/>
      <c r="F55" s="345"/>
      <c r="G55" s="345"/>
      <c r="H55" s="345"/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9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  <c r="P56" s="40"/>
      <c r="Q56" s="40"/>
      <c r="R56" s="40"/>
    </row>
    <row r="57" spans="1:18" s="249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9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9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9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9" customFormat="1" ht="8.4499999999999993" hidden="1" customHeight="1">
      <c r="A61" s="257"/>
      <c r="B61" s="258"/>
      <c r="C61" s="259"/>
      <c r="D61" s="257"/>
      <c r="E61" s="257"/>
      <c r="F61" s="257"/>
      <c r="G61" s="257"/>
      <c r="H61" s="260"/>
      <c r="I61" s="39"/>
      <c r="J61" s="39"/>
      <c r="K61" s="32"/>
      <c r="L61" s="32"/>
      <c r="M61" s="32"/>
      <c r="N61" s="32"/>
      <c r="O61" s="32"/>
      <c r="P61" s="40"/>
      <c r="Q61" s="40"/>
      <c r="R61" s="40"/>
    </row>
    <row r="62" spans="1:18" s="244" customFormat="1" ht="22.15" hidden="1" customHeight="1">
      <c r="A62" s="346" t="s">
        <v>32</v>
      </c>
      <c r="B62" s="346"/>
      <c r="C62" s="346"/>
      <c r="D62" s="346"/>
      <c r="E62" s="346"/>
      <c r="F62" s="346"/>
      <c r="G62" s="346"/>
      <c r="H62" s="346"/>
      <c r="I62" s="31"/>
      <c r="J62" s="31"/>
      <c r="K62" s="32"/>
      <c r="L62" s="32"/>
      <c r="M62" s="32"/>
      <c r="N62" s="32"/>
      <c r="O62" s="32"/>
      <c r="P62" s="26"/>
      <c r="Q62" s="40"/>
      <c r="R62" s="26"/>
    </row>
    <row r="63" spans="1:18" s="249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9"/>
      <c r="K63" s="32"/>
      <c r="L63" s="32"/>
      <c r="M63" s="32"/>
      <c r="N63" s="32"/>
      <c r="O63" s="32"/>
      <c r="P63" s="40"/>
      <c r="Q63" s="26"/>
      <c r="R63" s="40"/>
    </row>
    <row r="64" spans="1:18" s="249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9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44"/>
      <c r="K65" s="32"/>
      <c r="L65" s="32"/>
      <c r="M65" s="32"/>
      <c r="N65" s="32"/>
      <c r="O65" s="32"/>
      <c r="P65" s="40"/>
      <c r="Q65" s="40"/>
      <c r="R65" s="40"/>
    </row>
    <row r="66" spans="1:18" s="249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9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9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  <c r="P69" s="40"/>
      <c r="Q69" s="40"/>
      <c r="R69" s="40"/>
    </row>
    <row r="70" spans="1:18" s="249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44"/>
      <c r="K70" s="32"/>
      <c r="L70" s="32"/>
      <c r="M70" s="32"/>
      <c r="N70" s="32"/>
      <c r="O70" s="32"/>
      <c r="P70" s="40"/>
      <c r="Q70" s="40"/>
      <c r="R70" s="40"/>
    </row>
    <row r="71" spans="1:18" s="249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9"/>
      <c r="K71" s="32"/>
      <c r="L71" s="32"/>
      <c r="M71" s="32"/>
      <c r="N71" s="32"/>
      <c r="O71" s="32"/>
      <c r="P71" s="40"/>
      <c r="Q71" s="40"/>
      <c r="R71" s="40"/>
    </row>
    <row r="72" spans="1:18" s="249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9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9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9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9" customFormat="1" hidden="1">
      <c r="A76" s="33"/>
      <c r="B76" s="345" t="s">
        <v>23</v>
      </c>
      <c r="C76" s="345"/>
      <c r="D76" s="345"/>
      <c r="E76" s="345"/>
      <c r="F76" s="345"/>
      <c r="G76" s="345"/>
      <c r="H76" s="51">
        <f>SUM(H69:H75)</f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9" customFormat="1" hidden="1">
      <c r="A77" s="33"/>
      <c r="B77" s="345" t="s">
        <v>24</v>
      </c>
      <c r="C77" s="345"/>
      <c r="D77" s="345"/>
      <c r="E77" s="345"/>
      <c r="F77" s="345"/>
      <c r="G77" s="345"/>
      <c r="H77" s="345"/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9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  <c r="P78" s="40"/>
      <c r="Q78" s="40"/>
      <c r="R78" s="40"/>
    </row>
    <row r="79" spans="1:18" s="249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9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9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9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249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23"/>
      <c r="K84" s="261"/>
      <c r="L84" s="261"/>
      <c r="M84" s="261"/>
      <c r="N84" s="262"/>
      <c r="O84" s="262"/>
      <c r="P84" s="262"/>
      <c r="Q84" s="262"/>
      <c r="R84" s="40"/>
    </row>
    <row r="85" spans="1:19" s="249" customFormat="1" ht="35.25" customHeight="1">
      <c r="A85" s="81"/>
      <c r="B85" s="82"/>
      <c r="C85" s="83" t="s">
        <v>34</v>
      </c>
      <c r="D85" s="232" t="s">
        <v>75</v>
      </c>
      <c r="E85" s="232" t="s">
        <v>76</v>
      </c>
      <c r="F85" s="232" t="s">
        <v>89</v>
      </c>
      <c r="G85" s="232" t="s">
        <v>91</v>
      </c>
      <c r="H85" s="232" t="s">
        <v>90</v>
      </c>
      <c r="I85" s="232" t="s">
        <v>92</v>
      </c>
      <c r="J85" s="84"/>
      <c r="K85" s="263"/>
      <c r="L85" s="263"/>
      <c r="M85" s="263"/>
      <c r="N85" s="263"/>
      <c r="O85" s="263"/>
      <c r="P85" s="263"/>
      <c r="Q85" s="263"/>
      <c r="R85" s="263"/>
      <c r="S85" s="264"/>
    </row>
    <row r="86" spans="1:19" s="249" customFormat="1">
      <c r="A86" s="85"/>
      <c r="B86" s="86" t="s">
        <v>25</v>
      </c>
      <c r="C86" s="87">
        <f>H22</f>
        <v>0.28000000000000003</v>
      </c>
      <c r="D86" s="175"/>
      <c r="E86" s="107"/>
      <c r="F86" s="107"/>
      <c r="G86" s="107"/>
      <c r="H86" s="175"/>
      <c r="I86" s="107">
        <f>C86</f>
        <v>0.28000000000000003</v>
      </c>
      <c r="J86" s="126"/>
      <c r="K86" s="265"/>
      <c r="L86" s="265"/>
      <c r="M86" s="265"/>
      <c r="N86" s="266"/>
      <c r="O86" s="266"/>
      <c r="P86" s="266"/>
      <c r="Q86" s="266"/>
      <c r="R86" s="267"/>
      <c r="S86" s="268"/>
    </row>
    <row r="87" spans="1:19" s="249" customFormat="1">
      <c r="A87" s="85"/>
      <c r="B87" s="55" t="s">
        <v>26</v>
      </c>
      <c r="C87" s="87">
        <f>H23</f>
        <v>3.18</v>
      </c>
      <c r="D87" s="175"/>
      <c r="E87" s="107"/>
      <c r="F87" s="107"/>
      <c r="G87" s="107"/>
      <c r="H87" s="175"/>
      <c r="I87" s="107">
        <f t="shared" ref="I87:I90" si="5">C87</f>
        <v>3.18</v>
      </c>
      <c r="J87" s="126"/>
      <c r="K87" s="265"/>
      <c r="L87" s="265"/>
      <c r="M87" s="265"/>
      <c r="N87" s="266"/>
      <c r="O87" s="266"/>
      <c r="P87" s="266"/>
      <c r="Q87" s="266"/>
      <c r="R87" s="267"/>
      <c r="S87" s="268"/>
    </row>
    <row r="88" spans="1:19" s="249" customFormat="1">
      <c r="A88" s="85"/>
      <c r="B88" s="86" t="s">
        <v>27</v>
      </c>
      <c r="C88" s="87">
        <f>H24</f>
        <v>0.16</v>
      </c>
      <c r="D88" s="175"/>
      <c r="E88" s="107"/>
      <c r="F88" s="107"/>
      <c r="G88" s="107"/>
      <c r="H88" s="175"/>
      <c r="I88" s="107">
        <f t="shared" si="5"/>
        <v>0.16</v>
      </c>
      <c r="J88" s="126"/>
      <c r="K88" s="265"/>
      <c r="L88" s="265"/>
      <c r="M88" s="265"/>
      <c r="N88" s="266"/>
      <c r="O88" s="266"/>
      <c r="P88" s="266"/>
      <c r="Q88" s="266"/>
      <c r="R88" s="267"/>
      <c r="S88" s="268"/>
    </row>
    <row r="89" spans="1:19" s="249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/>
      <c r="I89" s="107">
        <f t="shared" si="5"/>
        <v>0</v>
      </c>
      <c r="J89" s="126"/>
      <c r="K89" s="265"/>
      <c r="L89" s="265"/>
      <c r="M89" s="265"/>
      <c r="N89" s="266"/>
      <c r="O89" s="266"/>
      <c r="P89" s="266"/>
      <c r="Q89" s="266"/>
      <c r="R89" s="267"/>
      <c r="S89" s="268"/>
    </row>
    <row r="90" spans="1:19" s="249" customFormat="1">
      <c r="A90" s="91"/>
      <c r="B90" s="86" t="s">
        <v>29</v>
      </c>
      <c r="C90" s="87">
        <f>H26</f>
        <v>0.36</v>
      </c>
      <c r="D90" s="175"/>
      <c r="E90" s="107"/>
      <c r="F90" s="107"/>
      <c r="G90" s="107"/>
      <c r="H90" s="175"/>
      <c r="I90" s="107">
        <f t="shared" si="5"/>
        <v>0.36</v>
      </c>
      <c r="J90" s="126"/>
      <c r="K90" s="265"/>
      <c r="L90" s="265"/>
      <c r="M90" s="265"/>
      <c r="N90" s="266"/>
      <c r="O90" s="266"/>
      <c r="P90" s="266"/>
      <c r="Q90" s="266"/>
      <c r="R90" s="267"/>
      <c r="S90" s="268"/>
    </row>
    <row r="91" spans="1:19">
      <c r="A91" s="176"/>
      <c r="B91" s="227" t="s">
        <v>35</v>
      </c>
      <c r="C91" s="111">
        <f>SUM(C86:C90)</f>
        <v>3.98</v>
      </c>
      <c r="D91" s="177">
        <f t="shared" ref="D91:I91" si="6">SUM(D86:D90)/$C$91</f>
        <v>0</v>
      </c>
      <c r="E91" s="177">
        <f t="shared" si="6"/>
        <v>0</v>
      </c>
      <c r="F91" s="177">
        <f t="shared" si="6"/>
        <v>0</v>
      </c>
      <c r="G91" s="177">
        <f t="shared" si="6"/>
        <v>0</v>
      </c>
      <c r="H91" s="177">
        <f t="shared" si="6"/>
        <v>0</v>
      </c>
      <c r="I91" s="177">
        <f t="shared" si="6"/>
        <v>1</v>
      </c>
      <c r="J91" s="224"/>
      <c r="K91" s="269"/>
      <c r="L91" s="269"/>
      <c r="M91" s="269"/>
      <c r="N91" s="270"/>
      <c r="O91" s="270"/>
      <c r="P91" s="270"/>
      <c r="Q91" s="270"/>
      <c r="R91" s="271"/>
      <c r="S91" s="272"/>
    </row>
    <row r="92" spans="1:19" s="249" customFormat="1" ht="16.149999999999999" customHeight="1">
      <c r="A92" s="95"/>
      <c r="B92" s="96"/>
      <c r="C92" s="97"/>
      <c r="D92" s="95"/>
      <c r="E92" s="95"/>
      <c r="F92" s="95"/>
      <c r="G92" s="257"/>
      <c r="H92" s="260"/>
      <c r="I92" s="39"/>
      <c r="J92" s="39"/>
      <c r="K92" s="32"/>
      <c r="L92" s="32"/>
      <c r="M92" s="40"/>
      <c r="N92" s="32"/>
      <c r="O92" s="32"/>
      <c r="P92" s="40"/>
      <c r="Q92" s="40"/>
      <c r="R92" s="40"/>
    </row>
    <row r="93" spans="1:19" hidden="1">
      <c r="A93" s="273"/>
      <c r="B93" s="274"/>
      <c r="C93" s="271"/>
      <c r="D93" s="271"/>
      <c r="E93" s="271"/>
      <c r="F93" s="271"/>
      <c r="G93" s="271"/>
      <c r="H93" s="275"/>
      <c r="I93" s="271"/>
      <c r="J93" s="271"/>
      <c r="K93" s="271"/>
      <c r="L93" s="269"/>
      <c r="M93" s="4"/>
      <c r="N93" s="270"/>
      <c r="O93" s="270"/>
      <c r="P93" s="270"/>
      <c r="Q93" s="270"/>
      <c r="R93" s="271"/>
      <c r="S93" s="272"/>
    </row>
    <row r="94" spans="1:19" s="249" customFormat="1" ht="38.25" customHeight="1">
      <c r="A94" s="76"/>
      <c r="B94" s="77"/>
      <c r="C94" s="259"/>
      <c r="D94" s="101"/>
      <c r="E94" s="348" t="s">
        <v>78</v>
      </c>
      <c r="F94" s="349"/>
      <c r="G94" s="349"/>
      <c r="H94" s="349"/>
      <c r="I94" s="349"/>
      <c r="J94" s="350"/>
      <c r="K94" s="348" t="s">
        <v>37</v>
      </c>
      <c r="L94" s="349"/>
      <c r="M94" s="349"/>
      <c r="N94" s="349"/>
      <c r="O94" s="349"/>
      <c r="P94" s="349"/>
      <c r="Q94" s="199"/>
      <c r="R94" s="40"/>
    </row>
    <row r="95" spans="1:19" s="249" customFormat="1" ht="68.45" customHeight="1">
      <c r="A95" s="81"/>
      <c r="B95" s="102" t="s">
        <v>38</v>
      </c>
      <c r="C95" s="232" t="s">
        <v>93</v>
      </c>
      <c r="D95" s="103" t="s">
        <v>94</v>
      </c>
      <c r="E95" s="103" t="s">
        <v>95</v>
      </c>
      <c r="F95" s="103" t="s">
        <v>96</v>
      </c>
      <c r="G95" s="103" t="s">
        <v>97</v>
      </c>
      <c r="H95" s="103" t="s">
        <v>98</v>
      </c>
      <c r="I95" s="103" t="s">
        <v>99</v>
      </c>
      <c r="J95" s="103" t="s">
        <v>100</v>
      </c>
      <c r="K95" s="232">
        <v>2023</v>
      </c>
      <c r="L95" s="232">
        <v>2024</v>
      </c>
      <c r="M95" s="232">
        <v>2025</v>
      </c>
      <c r="N95" s="232">
        <v>2026</v>
      </c>
      <c r="O95" s="232">
        <v>2027</v>
      </c>
      <c r="P95" s="115" t="s">
        <v>40</v>
      </c>
      <c r="Q95" s="199"/>
      <c r="R95" s="40"/>
      <c r="S95" s="264"/>
    </row>
    <row r="96" spans="1:19" s="249" customFormat="1" ht="21" customHeight="1">
      <c r="A96" s="85"/>
      <c r="B96" s="104" t="s">
        <v>25</v>
      </c>
      <c r="C96" s="105">
        <v>4.59</v>
      </c>
      <c r="D96" s="120">
        <f>C86*C96</f>
        <v>1.29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f>IF($M$95=$H$7,D96*G96,0)</f>
        <v>0</v>
      </c>
      <c r="N96" s="107">
        <v>0</v>
      </c>
      <c r="O96" s="107">
        <f>IF($O$95=$H$7,D96*J96,0)</f>
        <v>1.66</v>
      </c>
      <c r="P96" s="178">
        <f>SUM(K96:O96)</f>
        <v>1.66</v>
      </c>
      <c r="Q96" s="200"/>
      <c r="R96" s="276"/>
      <c r="S96" s="268"/>
    </row>
    <row r="97" spans="1:19" s="249" customFormat="1">
      <c r="A97" s="85"/>
      <c r="B97" s="229" t="s">
        <v>26</v>
      </c>
      <c r="C97" s="105">
        <v>5.3</v>
      </c>
      <c r="D97" s="120">
        <f>C87*C97</f>
        <v>16.850000000000001</v>
      </c>
      <c r="E97" s="106">
        <v>1.0429999999999999</v>
      </c>
      <c r="F97" s="106">
        <f t="shared" ref="F97:G100" si="7">E97*1.044</f>
        <v>1.088892</v>
      </c>
      <c r="G97" s="106">
        <f t="shared" si="7"/>
        <v>1.136803</v>
      </c>
      <c r="H97" s="106">
        <f t="shared" ref="H97:H100" si="8">G97*1.043</f>
        <v>1.185686</v>
      </c>
      <c r="I97" s="106">
        <f>H97*1.048</f>
        <v>1.242599</v>
      </c>
      <c r="J97" s="106">
        <f t="shared" ref="J97:J100" si="9">I97*1.041</f>
        <v>1.2935460000000001</v>
      </c>
      <c r="K97" s="107">
        <f t="shared" ref="K97:K100" si="10">IF($K$95=$H$7,D97*F97,0)</f>
        <v>0</v>
      </c>
      <c r="L97" s="107">
        <f>IF($L$95=$H$7,D97*F97,0)</f>
        <v>0</v>
      </c>
      <c r="M97" s="107">
        <f>IF($M$95=$H$7,D97*G97,0)</f>
        <v>0</v>
      </c>
      <c r="N97" s="107">
        <v>0</v>
      </c>
      <c r="O97" s="107">
        <f t="shared" ref="O97:O100" si="11">IF($O$95=$H$7,D97*J97,0)</f>
        <v>21.8</v>
      </c>
      <c r="P97" s="178">
        <f>SUM(K97:O97)</f>
        <v>21.8</v>
      </c>
      <c r="Q97" s="200"/>
      <c r="R97" s="277"/>
      <c r="S97" s="268"/>
    </row>
    <row r="98" spans="1:19" s="249" customFormat="1">
      <c r="A98" s="85"/>
      <c r="B98" s="104" t="s">
        <v>27</v>
      </c>
      <c r="C98" s="105">
        <v>5.3</v>
      </c>
      <c r="D98" s="120">
        <f>C88*C98</f>
        <v>0.85</v>
      </c>
      <c r="E98" s="106">
        <v>1.0429999999999999</v>
      </c>
      <c r="F98" s="106">
        <f t="shared" si="7"/>
        <v>1.088892</v>
      </c>
      <c r="G98" s="106">
        <f t="shared" si="7"/>
        <v>1.136803</v>
      </c>
      <c r="H98" s="106">
        <f t="shared" si="8"/>
        <v>1.185686</v>
      </c>
      <c r="I98" s="106">
        <f>H98*1.048</f>
        <v>1.242599</v>
      </c>
      <c r="J98" s="106">
        <f t="shared" si="9"/>
        <v>1.2935460000000001</v>
      </c>
      <c r="K98" s="107">
        <f t="shared" si="10"/>
        <v>0</v>
      </c>
      <c r="L98" s="107">
        <f>IF($L$95=$H$7,D98*F98,0)</f>
        <v>0</v>
      </c>
      <c r="M98" s="107">
        <f>IF($M$95=$H$7,D98*G98,0)</f>
        <v>0</v>
      </c>
      <c r="N98" s="107">
        <v>0</v>
      </c>
      <c r="O98" s="107">
        <f t="shared" si="11"/>
        <v>1.1000000000000001</v>
      </c>
      <c r="P98" s="178">
        <f>SUM(K98:O98)</f>
        <v>1.1000000000000001</v>
      </c>
      <c r="Q98" s="200"/>
      <c r="R98" s="277"/>
      <c r="S98" s="268"/>
    </row>
    <row r="99" spans="1:19" s="249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7"/>
        <v>1.088892</v>
      </c>
      <c r="G99" s="106">
        <f t="shared" si="7"/>
        <v>1.136803</v>
      </c>
      <c r="H99" s="106">
        <f t="shared" si="8"/>
        <v>1.185686</v>
      </c>
      <c r="I99" s="106">
        <f>H99*1.048</f>
        <v>1.242599</v>
      </c>
      <c r="J99" s="106">
        <f t="shared" si="9"/>
        <v>1.2935460000000001</v>
      </c>
      <c r="K99" s="107">
        <f t="shared" si="10"/>
        <v>0</v>
      </c>
      <c r="L99" s="107">
        <f>IF($L$95=$H$7,D99*F99,0)</f>
        <v>0</v>
      </c>
      <c r="M99" s="107">
        <f>IF($M$95=$H$7,D99*G99,0)</f>
        <v>0</v>
      </c>
      <c r="N99" s="107">
        <f>IF($N$95=$H$7,D99*H99,0)</f>
        <v>0</v>
      </c>
      <c r="O99" s="107">
        <f t="shared" si="11"/>
        <v>0</v>
      </c>
      <c r="P99" s="178">
        <f>SUM(K99:O99)</f>
        <v>0</v>
      </c>
      <c r="Q99" s="200"/>
      <c r="R99" s="276"/>
      <c r="S99" s="268"/>
    </row>
    <row r="100" spans="1:19" s="249" customFormat="1">
      <c r="A100" s="91"/>
      <c r="B100" s="104" t="s">
        <v>29</v>
      </c>
      <c r="C100" s="105">
        <v>5.3</v>
      </c>
      <c r="D100" s="120">
        <f>C90*C100</f>
        <v>1.91</v>
      </c>
      <c r="E100" s="106">
        <v>1.0429999999999999</v>
      </c>
      <c r="F100" s="106">
        <f t="shared" si="7"/>
        <v>1.088892</v>
      </c>
      <c r="G100" s="106">
        <f t="shared" si="7"/>
        <v>1.136803</v>
      </c>
      <c r="H100" s="106">
        <f t="shared" si="8"/>
        <v>1.185686</v>
      </c>
      <c r="I100" s="106">
        <f>H100*1.048</f>
        <v>1.242599</v>
      </c>
      <c r="J100" s="106">
        <f t="shared" si="9"/>
        <v>1.2935460000000001</v>
      </c>
      <c r="K100" s="107">
        <f t="shared" si="10"/>
        <v>0</v>
      </c>
      <c r="L100" s="107">
        <f>IF($L$95=$H$7,D100*F100,0)</f>
        <v>0</v>
      </c>
      <c r="M100" s="107">
        <f>IF($M$95=$H$7,D100*G100,0)</f>
        <v>0</v>
      </c>
      <c r="N100" s="107">
        <v>0</v>
      </c>
      <c r="O100" s="107">
        <f t="shared" si="11"/>
        <v>2.4700000000000002</v>
      </c>
      <c r="P100" s="178">
        <f>SUM(K100:O100)</f>
        <v>2.4700000000000002</v>
      </c>
      <c r="Q100" s="200"/>
      <c r="R100" s="276"/>
      <c r="S100" s="268"/>
    </row>
    <row r="101" spans="1:19" ht="20.45" customHeight="1">
      <c r="A101" s="353" t="s">
        <v>41</v>
      </c>
      <c r="B101" s="354"/>
      <c r="C101" s="355"/>
      <c r="D101" s="111">
        <f>SUM(D96:D100)</f>
        <v>20.9</v>
      </c>
      <c r="E101" s="111"/>
      <c r="F101" s="111"/>
      <c r="G101" s="111"/>
      <c r="H101" s="111"/>
      <c r="I101" s="111"/>
      <c r="J101" s="111"/>
      <c r="K101" s="111">
        <f t="shared" ref="K101:P101" si="12">SUM(K96:K100)</f>
        <v>0</v>
      </c>
      <c r="L101" s="111">
        <f t="shared" si="12"/>
        <v>0</v>
      </c>
      <c r="M101" s="111">
        <f t="shared" si="12"/>
        <v>0</v>
      </c>
      <c r="N101" s="111">
        <f t="shared" si="12"/>
        <v>0</v>
      </c>
      <c r="O101" s="111">
        <f t="shared" si="12"/>
        <v>27.03</v>
      </c>
      <c r="P101" s="179">
        <f t="shared" si="12"/>
        <v>27.03</v>
      </c>
      <c r="Q101" s="201"/>
      <c r="R101" s="271"/>
      <c r="S101" s="272"/>
    </row>
    <row r="102" spans="1:19" s="112" customFormat="1" ht="22.15" customHeight="1">
      <c r="A102" s="196"/>
      <c r="B102" s="196"/>
      <c r="C102" s="196"/>
      <c r="D102" s="197"/>
      <c r="E102" s="196"/>
      <c r="F102" s="196"/>
      <c r="G102" s="196"/>
      <c r="H102" s="196"/>
      <c r="I102" s="196"/>
      <c r="J102" s="196"/>
      <c r="K102" s="356" t="s">
        <v>79</v>
      </c>
      <c r="L102" s="356"/>
      <c r="M102" s="356"/>
      <c r="N102" s="356"/>
      <c r="O102" s="356"/>
      <c r="P102" s="180">
        <f>P101*1.2</f>
        <v>32.44</v>
      </c>
      <c r="Q102" s="202"/>
      <c r="R102" s="196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278"/>
      <c r="L103" s="181"/>
      <c r="M103" s="269"/>
      <c r="N103" s="181"/>
      <c r="O103" s="181"/>
      <c r="P103" s="181"/>
      <c r="Q103" s="270"/>
      <c r="R103" s="181"/>
    </row>
    <row r="104" spans="1:19" s="249" customFormat="1" ht="36.6" hidden="1" customHeight="1">
      <c r="A104" s="76"/>
      <c r="B104" s="77"/>
      <c r="C104" s="259"/>
      <c r="D104" s="40"/>
      <c r="E104" s="357" t="s">
        <v>36</v>
      </c>
      <c r="F104" s="357"/>
      <c r="G104" s="357"/>
      <c r="H104" s="357"/>
      <c r="I104" s="357"/>
      <c r="J104" s="230"/>
      <c r="K104" s="358" t="s">
        <v>43</v>
      </c>
      <c r="L104" s="358"/>
      <c r="M104" s="358"/>
      <c r="N104" s="358"/>
      <c r="O104" s="358"/>
      <c r="P104" s="358"/>
      <c r="Q104" s="40"/>
      <c r="R104" s="40"/>
    </row>
    <row r="105" spans="1:19" s="249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32" t="s">
        <v>47</v>
      </c>
      <c r="G105" s="232" t="s">
        <v>48</v>
      </c>
      <c r="H105" s="232" t="s">
        <v>49</v>
      </c>
      <c r="I105" s="232" t="s">
        <v>50</v>
      </c>
      <c r="J105" s="103"/>
      <c r="K105" s="103" t="s">
        <v>51</v>
      </c>
      <c r="L105" s="103">
        <v>2015</v>
      </c>
      <c r="M105" s="103">
        <v>2016</v>
      </c>
      <c r="N105" s="232">
        <v>2017</v>
      </c>
      <c r="O105" s="232">
        <v>2018</v>
      </c>
      <c r="P105" s="115" t="s">
        <v>40</v>
      </c>
      <c r="Q105" s="203"/>
      <c r="R105" s="40"/>
      <c r="S105" s="264"/>
    </row>
    <row r="106" spans="1:19" s="249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0</v>
      </c>
      <c r="P106" s="178">
        <f>SUM(K106:O106)</f>
        <v>0</v>
      </c>
      <c r="Q106" s="200"/>
      <c r="R106" s="40"/>
      <c r="S106" s="268"/>
    </row>
    <row r="107" spans="1:19" s="249" customFormat="1" hidden="1">
      <c r="A107" s="85"/>
      <c r="B107" s="229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200"/>
      <c r="R107" s="40"/>
      <c r="S107" s="268"/>
    </row>
    <row r="108" spans="1:19" s="249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200"/>
      <c r="R108" s="40"/>
      <c r="S108" s="268"/>
    </row>
    <row r="109" spans="1:19" s="249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R109" s="40"/>
      <c r="S109" s="268"/>
    </row>
    <row r="110" spans="1:19" s="249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200"/>
      <c r="R110" s="40"/>
      <c r="S110" s="268"/>
    </row>
    <row r="111" spans="1:19" hidden="1">
      <c r="A111" s="353" t="s">
        <v>41</v>
      </c>
      <c r="B111" s="354"/>
      <c r="C111" s="355"/>
      <c r="D111" s="279"/>
      <c r="E111" s="183"/>
      <c r="F111" s="183"/>
      <c r="G111" s="183"/>
      <c r="H111" s="183"/>
      <c r="I111" s="183"/>
      <c r="J111" s="183"/>
      <c r="K111" s="111">
        <f t="shared" ref="K111:P111" si="13">SUM(K106:K110)</f>
        <v>0</v>
      </c>
      <c r="L111" s="111">
        <f t="shared" si="13"/>
        <v>0</v>
      </c>
      <c r="M111" s="111">
        <f t="shared" si="13"/>
        <v>0</v>
      </c>
      <c r="N111" s="111">
        <f t="shared" si="13"/>
        <v>0</v>
      </c>
      <c r="O111" s="111">
        <f t="shared" si="13"/>
        <v>0</v>
      </c>
      <c r="P111" s="179">
        <f t="shared" si="13"/>
        <v>0</v>
      </c>
      <c r="Q111" s="201"/>
      <c r="R111" s="4"/>
      <c r="S111" s="27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56" t="s">
        <v>42</v>
      </c>
      <c r="L112" s="356"/>
      <c r="M112" s="356"/>
      <c r="N112" s="356"/>
      <c r="O112" s="356"/>
      <c r="P112" s="184">
        <f>P111*1.18</f>
        <v>0</v>
      </c>
      <c r="Q112" s="204"/>
      <c r="R112" s="181"/>
    </row>
    <row r="113" spans="1:19" ht="11.45" hidden="1" customHeight="1">
      <c r="A113" s="273"/>
      <c r="B113" s="274"/>
      <c r="C113" s="271"/>
      <c r="D113" s="271"/>
      <c r="E113" s="271"/>
      <c r="F113" s="271"/>
      <c r="G113" s="271"/>
      <c r="H113" s="275"/>
      <c r="I113" s="271"/>
      <c r="J113" s="271"/>
      <c r="K113" s="271"/>
      <c r="L113" s="269"/>
      <c r="M113" s="4"/>
      <c r="N113" s="270"/>
      <c r="O113" s="270"/>
      <c r="P113" s="270"/>
      <c r="Q113" s="270"/>
      <c r="R113" s="271"/>
      <c r="S113" s="272"/>
    </row>
    <row r="114" spans="1:19" s="249" customFormat="1" ht="42" hidden="1" customHeight="1">
      <c r="A114" s="76"/>
      <c r="B114" s="77"/>
      <c r="C114" s="259"/>
      <c r="D114" s="280"/>
      <c r="E114" s="348" t="s">
        <v>74</v>
      </c>
      <c r="F114" s="349"/>
      <c r="G114" s="349"/>
      <c r="H114" s="349"/>
      <c r="I114" s="349"/>
      <c r="J114" s="228"/>
      <c r="K114" s="348" t="s">
        <v>52</v>
      </c>
      <c r="L114" s="349"/>
      <c r="M114" s="349"/>
      <c r="N114" s="349"/>
      <c r="O114" s="349"/>
      <c r="P114" s="349"/>
      <c r="Q114" s="199"/>
      <c r="R114" s="40"/>
    </row>
    <row r="115" spans="1:19" s="249" customFormat="1" ht="69" hidden="1" customHeight="1">
      <c r="A115" s="91"/>
      <c r="B115" s="231" t="s">
        <v>53</v>
      </c>
      <c r="C115" s="232" t="s">
        <v>39</v>
      </c>
      <c r="D115" s="263"/>
      <c r="E115" s="232">
        <v>2014</v>
      </c>
      <c r="F115" s="232">
        <v>2015</v>
      </c>
      <c r="G115" s="232">
        <v>2016</v>
      </c>
      <c r="H115" s="232">
        <v>2017</v>
      </c>
      <c r="I115" s="232">
        <v>2018</v>
      </c>
      <c r="J115" s="232"/>
      <c r="K115" s="232">
        <v>2014</v>
      </c>
      <c r="L115" s="232">
        <v>2015</v>
      </c>
      <c r="M115" s="232">
        <v>2016</v>
      </c>
      <c r="N115" s="232">
        <v>2017</v>
      </c>
      <c r="O115" s="232">
        <v>2018</v>
      </c>
      <c r="P115" s="115" t="s">
        <v>40</v>
      </c>
      <c r="Q115" s="199"/>
      <c r="R115" s="40"/>
      <c r="S115" s="264"/>
    </row>
    <row r="116" spans="1:19" s="249" customFormat="1" ht="21" hidden="1" customHeight="1">
      <c r="A116" s="91"/>
      <c r="B116" s="55" t="s">
        <v>25</v>
      </c>
      <c r="C116" s="105">
        <f>C96</f>
        <v>4.59</v>
      </c>
      <c r="D116" s="281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14">K96*E116</f>
        <v>0</v>
      </c>
      <c r="L116" s="107">
        <f t="shared" si="14"/>
        <v>0</v>
      </c>
      <c r="M116" s="107">
        <f t="shared" si="14"/>
        <v>0</v>
      </c>
      <c r="N116" s="107">
        <f t="shared" si="14"/>
        <v>0</v>
      </c>
      <c r="O116" s="107">
        <f t="shared" si="14"/>
        <v>1.1599999999999999</v>
      </c>
      <c r="P116" s="178">
        <f>SUM(K116:O116)</f>
        <v>1.1599999999999999</v>
      </c>
      <c r="Q116" s="200"/>
      <c r="R116" s="276"/>
      <c r="S116" s="268"/>
    </row>
    <row r="117" spans="1:19" s="249" customFormat="1" hidden="1">
      <c r="A117" s="91"/>
      <c r="B117" s="55" t="s">
        <v>26</v>
      </c>
      <c r="C117" s="105">
        <f>C97</f>
        <v>5.3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14"/>
        <v>0</v>
      </c>
      <c r="L117" s="107">
        <f t="shared" si="14"/>
        <v>0</v>
      </c>
      <c r="M117" s="107">
        <f t="shared" si="14"/>
        <v>0</v>
      </c>
      <c r="N117" s="107">
        <f t="shared" si="14"/>
        <v>0</v>
      </c>
      <c r="O117" s="107">
        <f t="shared" si="14"/>
        <v>15.26</v>
      </c>
      <c r="P117" s="178">
        <f>SUM(K117:O117)</f>
        <v>15.26</v>
      </c>
      <c r="Q117" s="200"/>
      <c r="R117" s="277"/>
      <c r="S117" s="268"/>
    </row>
    <row r="118" spans="1:19" s="249" customFormat="1" hidden="1">
      <c r="A118" s="91"/>
      <c r="B118" s="55" t="s">
        <v>27</v>
      </c>
      <c r="C118" s="105">
        <f>C98</f>
        <v>5.3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4"/>
        <v>0</v>
      </c>
      <c r="L118" s="107">
        <f t="shared" si="14"/>
        <v>0</v>
      </c>
      <c r="M118" s="107">
        <f t="shared" si="14"/>
        <v>0</v>
      </c>
      <c r="N118" s="107">
        <f t="shared" si="14"/>
        <v>0</v>
      </c>
      <c r="O118" s="107">
        <f t="shared" si="14"/>
        <v>0.77</v>
      </c>
      <c r="P118" s="178">
        <f>SUM(K118:O118)</f>
        <v>0.77</v>
      </c>
      <c r="Q118" s="200"/>
      <c r="R118" s="277"/>
      <c r="S118" s="268"/>
    </row>
    <row r="119" spans="1:19" s="249" customFormat="1" hidden="1">
      <c r="A119" s="91"/>
      <c r="B119" s="55" t="s">
        <v>28</v>
      </c>
      <c r="C119" s="105">
        <f>C99</f>
        <v>19.54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4"/>
        <v>0</v>
      </c>
      <c r="L119" s="107">
        <f t="shared" si="14"/>
        <v>0</v>
      </c>
      <c r="M119" s="107">
        <f t="shared" si="14"/>
        <v>0</v>
      </c>
      <c r="N119" s="107">
        <f t="shared" si="14"/>
        <v>0</v>
      </c>
      <c r="O119" s="107">
        <f t="shared" si="14"/>
        <v>0</v>
      </c>
      <c r="P119" s="178">
        <f>SUM(K119:O119)</f>
        <v>0</v>
      </c>
      <c r="Q119" s="200"/>
      <c r="R119" s="276"/>
      <c r="S119" s="268"/>
    </row>
    <row r="120" spans="1:19" s="249" customFormat="1" hidden="1">
      <c r="A120" s="91"/>
      <c r="B120" s="55" t="s">
        <v>29</v>
      </c>
      <c r="C120" s="105">
        <f>C100</f>
        <v>5.3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4"/>
        <v>0</v>
      </c>
      <c r="L120" s="107">
        <f t="shared" si="14"/>
        <v>0</v>
      </c>
      <c r="M120" s="107">
        <f t="shared" si="14"/>
        <v>0</v>
      </c>
      <c r="N120" s="107">
        <f t="shared" si="14"/>
        <v>0</v>
      </c>
      <c r="O120" s="107">
        <f t="shared" si="14"/>
        <v>1.73</v>
      </c>
      <c r="P120" s="178">
        <f>SUM(K120:O120)</f>
        <v>1.73</v>
      </c>
      <c r="Q120" s="200"/>
      <c r="R120" s="276"/>
      <c r="S120" s="268"/>
    </row>
    <row r="121" spans="1:19" ht="20.45" hidden="1" customHeight="1">
      <c r="A121" s="359" t="s">
        <v>41</v>
      </c>
      <c r="B121" s="359"/>
      <c r="C121" s="359"/>
      <c r="D121" s="271"/>
      <c r="E121" s="111"/>
      <c r="F121" s="111"/>
      <c r="G121" s="111"/>
      <c r="H121" s="111"/>
      <c r="I121" s="111"/>
      <c r="J121" s="111"/>
      <c r="K121" s="111">
        <f t="shared" ref="K121:P121" si="15">SUM(K116:K120)</f>
        <v>0</v>
      </c>
      <c r="L121" s="111">
        <f t="shared" si="15"/>
        <v>0</v>
      </c>
      <c r="M121" s="111">
        <f t="shared" si="15"/>
        <v>0</v>
      </c>
      <c r="N121" s="111">
        <f t="shared" si="15"/>
        <v>0</v>
      </c>
      <c r="O121" s="111">
        <f t="shared" si="15"/>
        <v>18.920000000000002</v>
      </c>
      <c r="P121" s="179">
        <f t="shared" si="15"/>
        <v>18.920000000000002</v>
      </c>
      <c r="Q121" s="201"/>
      <c r="R121" s="271"/>
      <c r="S121" s="272"/>
    </row>
    <row r="122" spans="1:19" s="112" customFormat="1" ht="22.15" hidden="1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356" t="s">
        <v>42</v>
      </c>
      <c r="L122" s="356"/>
      <c r="M122" s="356"/>
      <c r="N122" s="356"/>
      <c r="O122" s="356"/>
      <c r="P122" s="180">
        <f>P121*1.18</f>
        <v>22.33</v>
      </c>
      <c r="Q122" s="202"/>
      <c r="R122" s="196"/>
    </row>
    <row r="123" spans="1:19" s="242" customFormat="1" ht="15.75" hidden="1">
      <c r="A123" s="282"/>
      <c r="B123" s="283"/>
      <c r="C123" s="282"/>
      <c r="D123" s="282"/>
      <c r="E123" s="284"/>
      <c r="F123" s="282"/>
      <c r="G123" s="19"/>
      <c r="H123" s="131"/>
      <c r="I123" s="17"/>
      <c r="J123" s="17"/>
      <c r="K123" s="18"/>
      <c r="L123" s="18"/>
      <c r="M123" s="18"/>
      <c r="N123" s="18"/>
      <c r="O123" s="18"/>
      <c r="P123" s="19"/>
      <c r="Q123" s="19"/>
      <c r="R123" s="19"/>
    </row>
    <row r="124" spans="1:19" s="290" customFormat="1" ht="23.25">
      <c r="A124" s="14"/>
      <c r="B124" s="285" t="s">
        <v>54</v>
      </c>
      <c r="C124" s="286"/>
      <c r="D124" s="287"/>
      <c r="E124" s="287"/>
      <c r="F124" s="19"/>
      <c r="G124" s="288"/>
      <c r="H124" s="288"/>
      <c r="I124" s="289"/>
      <c r="J124" s="289"/>
      <c r="K124" s="198"/>
      <c r="L124" s="138"/>
      <c r="M124" s="139"/>
      <c r="N124" s="139"/>
      <c r="O124" s="140"/>
      <c r="P124" s="140"/>
      <c r="Q124" s="140"/>
      <c r="R124" s="140"/>
    </row>
    <row r="125" spans="1:19" s="290" customFormat="1" ht="138.75" customHeight="1">
      <c r="A125" s="14"/>
      <c r="B125" s="360"/>
      <c r="C125" s="361"/>
      <c r="D125" s="232" t="str">
        <f>K94</f>
        <v>Плановая стоимость объекта в прогнозных ценах года окончания строительства, тыс.руб. без НДС</v>
      </c>
      <c r="E125" s="263"/>
      <c r="F125" s="263"/>
      <c r="G125" s="140"/>
      <c r="H125" s="276"/>
      <c r="I125" s="291"/>
      <c r="J125" s="291"/>
      <c r="K125" s="292"/>
      <c r="L125" s="292"/>
      <c r="M125" s="292"/>
      <c r="N125" s="292"/>
      <c r="O125" s="292"/>
      <c r="P125" s="292"/>
      <c r="Q125" s="140"/>
      <c r="R125" s="140"/>
    </row>
    <row r="126" spans="1:19" s="290" customFormat="1" ht="23.25" customHeight="1">
      <c r="A126" s="14"/>
      <c r="B126" s="362" t="s">
        <v>25</v>
      </c>
      <c r="C126" s="363"/>
      <c r="D126" s="111">
        <f>P96</f>
        <v>1.66</v>
      </c>
      <c r="E126" s="271"/>
      <c r="F126" s="271"/>
      <c r="G126" s="140"/>
      <c r="H126" s="293"/>
      <c r="I126" s="267"/>
      <c r="J126" s="267"/>
      <c r="K126" s="267"/>
      <c r="L126" s="294"/>
      <c r="M126" s="292"/>
      <c r="N126" s="292"/>
      <c r="O126" s="292"/>
      <c r="P126" s="292"/>
      <c r="Q126" s="140"/>
      <c r="R126" s="140"/>
    </row>
    <row r="127" spans="1:19" s="290" customFormat="1" ht="23.25">
      <c r="A127" s="14"/>
      <c r="B127" s="362" t="s">
        <v>26</v>
      </c>
      <c r="C127" s="363"/>
      <c r="D127" s="111">
        <f>P97</f>
        <v>21.8</v>
      </c>
      <c r="E127" s="271"/>
      <c r="F127" s="271"/>
      <c r="G127" s="140"/>
      <c r="H127" s="293"/>
      <c r="I127" s="267"/>
      <c r="J127" s="267"/>
      <c r="K127" s="267"/>
      <c r="L127" s="292"/>
      <c r="M127" s="292"/>
      <c r="N127" s="292"/>
      <c r="O127" s="292"/>
      <c r="P127" s="292"/>
      <c r="Q127" s="140"/>
      <c r="R127" s="140"/>
    </row>
    <row r="128" spans="1:19" s="290" customFormat="1" ht="21.75" customHeight="1">
      <c r="A128" s="14"/>
      <c r="B128" s="362" t="s">
        <v>27</v>
      </c>
      <c r="C128" s="363"/>
      <c r="D128" s="111">
        <f>P98</f>
        <v>1.1000000000000001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  <c r="Q128" s="140"/>
      <c r="R128" s="140"/>
    </row>
    <row r="129" spans="1:18" s="290" customFormat="1" ht="23.25">
      <c r="A129" s="14"/>
      <c r="B129" s="362" t="s">
        <v>55</v>
      </c>
      <c r="C129" s="363"/>
      <c r="D129" s="111">
        <f>P100+P99</f>
        <v>2.4700000000000002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  <c r="Q129" s="140"/>
      <c r="R129" s="140"/>
    </row>
    <row r="130" spans="1:18" s="290" customFormat="1" ht="23.25">
      <c r="A130" s="14"/>
      <c r="B130" s="359" t="s">
        <v>41</v>
      </c>
      <c r="C130" s="359"/>
      <c r="D130" s="111">
        <f>SUM(D126:D129)</f>
        <v>27.03</v>
      </c>
      <c r="E130" s="271"/>
      <c r="F130" s="271"/>
      <c r="G130" s="140"/>
      <c r="H130" s="295"/>
      <c r="I130" s="296"/>
      <c r="J130" s="296"/>
      <c r="K130" s="297"/>
      <c r="L130" s="292"/>
      <c r="M130" s="292"/>
      <c r="N130" s="292"/>
      <c r="O130" s="292"/>
      <c r="P130" s="292"/>
      <c r="Q130" s="140"/>
      <c r="R130" s="140"/>
    </row>
    <row r="131" spans="1:18" s="290" customFormat="1" ht="15" customHeight="1">
      <c r="A131" s="1"/>
      <c r="B131" s="298"/>
      <c r="C131" s="299"/>
      <c r="D131" s="273"/>
      <c r="E131" s="273"/>
      <c r="F131" s="140"/>
      <c r="G131" s="288"/>
      <c r="H131" s="288"/>
      <c r="I131" s="289"/>
      <c r="J131" s="289"/>
      <c r="K131" s="292"/>
      <c r="L131" s="292"/>
      <c r="M131" s="292"/>
      <c r="N131" s="292"/>
      <c r="O131" s="292"/>
      <c r="P131" s="292"/>
      <c r="Q131" s="140"/>
      <c r="R131" s="140"/>
    </row>
    <row r="132" spans="1:18" s="242" customFormat="1" ht="15.6" customHeight="1">
      <c r="A132" s="222" t="s">
        <v>56</v>
      </c>
      <c r="B132" s="274"/>
      <c r="C132" s="300"/>
      <c r="D132" s="301"/>
      <c r="E132" s="301"/>
      <c r="F132" s="301"/>
      <c r="G132" s="302"/>
      <c r="H132" s="303"/>
      <c r="I132" s="14"/>
      <c r="J132" s="14"/>
      <c r="K132" s="292"/>
      <c r="L132" s="292"/>
      <c r="M132" s="292"/>
      <c r="N132" s="292"/>
      <c r="O132" s="292"/>
      <c r="P132" s="292"/>
      <c r="Q132" s="19"/>
      <c r="R132" s="19"/>
    </row>
    <row r="133" spans="1:18" s="242" customFormat="1" ht="55.5" customHeight="1">
      <c r="A133" s="365" t="s">
        <v>80</v>
      </c>
      <c r="B133" s="365"/>
      <c r="C133" s="365"/>
      <c r="D133" s="365"/>
      <c r="E133" s="365"/>
      <c r="F133" s="365"/>
      <c r="G133" s="365"/>
      <c r="H133" s="365"/>
      <c r="I133" s="148"/>
      <c r="J133" s="148"/>
      <c r="K133" s="292"/>
      <c r="L133" s="292"/>
      <c r="M133" s="292"/>
      <c r="N133" s="292"/>
      <c r="O133" s="292"/>
      <c r="P133" s="292"/>
      <c r="Q133" s="19"/>
      <c r="R133" s="19"/>
    </row>
    <row r="134" spans="1:18" s="242" customFormat="1" ht="41.25" customHeight="1">
      <c r="A134" s="365" t="s">
        <v>101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18"/>
      <c r="L134" s="18"/>
      <c r="M134" s="18"/>
      <c r="N134" s="18"/>
      <c r="O134" s="19"/>
      <c r="P134" s="19"/>
      <c r="Q134" s="19"/>
      <c r="R134" s="19"/>
    </row>
    <row r="135" spans="1:18" s="242" customFormat="1" ht="15.75">
      <c r="A135" s="150"/>
      <c r="B135" s="14"/>
      <c r="C135" s="14"/>
      <c r="D135" s="14"/>
      <c r="E135" s="14"/>
      <c r="F135" s="14"/>
      <c r="G135" s="14"/>
      <c r="H135" s="14"/>
      <c r="I135" s="17"/>
      <c r="J135" s="17"/>
      <c r="K135" s="18"/>
      <c r="L135" s="18"/>
      <c r="M135" s="18"/>
      <c r="N135" s="18"/>
      <c r="O135" s="19"/>
      <c r="P135" s="19"/>
      <c r="Q135" s="19"/>
      <c r="R135" s="19"/>
    </row>
    <row r="136" spans="1:18" s="242" customFormat="1" ht="21.75" customHeight="1">
      <c r="A136" s="366" t="s">
        <v>57</v>
      </c>
      <c r="B136" s="372"/>
      <c r="C136" s="372"/>
      <c r="D136" s="372"/>
      <c r="E136" s="372"/>
      <c r="F136" s="372"/>
      <c r="G136" s="372"/>
      <c r="H136" s="372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42" customFormat="1" ht="14.25" customHeight="1">
      <c r="A137" s="226"/>
      <c r="B137" s="226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42" customFormat="1" ht="18.75" customHeight="1">
      <c r="A138" s="156"/>
      <c r="B138" s="371" t="s">
        <v>58</v>
      </c>
      <c r="C138" s="371"/>
      <c r="D138" s="371"/>
      <c r="E138" s="14"/>
      <c r="F138" s="282"/>
      <c r="G138" s="19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42" customFormat="1" ht="42.75" customHeight="1">
      <c r="A139" s="304"/>
      <c r="B139" s="171"/>
      <c r="C139" s="305"/>
      <c r="D139" s="172"/>
      <c r="E139" s="172"/>
      <c r="F139" s="305"/>
      <c r="G139" s="364"/>
      <c r="H139" s="364"/>
      <c r="I139" s="364"/>
      <c r="J139" s="225"/>
      <c r="K139" s="18"/>
      <c r="L139" s="18"/>
      <c r="M139" s="18"/>
      <c r="N139" s="18"/>
      <c r="O139" s="19"/>
      <c r="P139" s="19"/>
      <c r="Q139" s="19"/>
      <c r="R139" s="19"/>
    </row>
    <row r="140" spans="1:18" s="242" customFormat="1" ht="15.75">
      <c r="A140" s="282"/>
      <c r="B140" s="284" t="s">
        <v>59</v>
      </c>
      <c r="C140" s="282"/>
      <c r="D140" s="370" t="s">
        <v>60</v>
      </c>
      <c r="E140" s="370"/>
      <c r="F140" s="282"/>
      <c r="G140" s="370" t="s">
        <v>61</v>
      </c>
      <c r="H140" s="370"/>
      <c r="I140" s="17"/>
      <c r="J140" s="17"/>
      <c r="K140" s="18"/>
      <c r="L140" s="18"/>
      <c r="M140" s="18"/>
      <c r="N140" s="18"/>
      <c r="O140" s="19"/>
      <c r="P140" s="19"/>
      <c r="Q140" s="19"/>
      <c r="R140" s="19"/>
    </row>
    <row r="141" spans="1:18" s="242" customFormat="1" ht="15.75" hidden="1">
      <c r="A141" s="156"/>
      <c r="B141" s="156"/>
      <c r="C141" s="156"/>
      <c r="D141" s="14"/>
      <c r="E141" s="14"/>
      <c r="F141" s="282"/>
      <c r="G141" s="14"/>
      <c r="H141" s="156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42" customFormat="1" ht="15.75" hidden="1">
      <c r="A142" s="304"/>
      <c r="B142" s="170"/>
      <c r="C142" s="282"/>
      <c r="D142" s="155"/>
      <c r="E142" s="155"/>
      <c r="F142" s="282"/>
      <c r="G142" s="155"/>
      <c r="H142" s="155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42" customFormat="1" ht="15.75" hidden="1">
      <c r="A143" s="282"/>
      <c r="B143" s="284" t="s">
        <v>59</v>
      </c>
      <c r="C143" s="282"/>
      <c r="D143" s="370" t="s">
        <v>60</v>
      </c>
      <c r="E143" s="370"/>
      <c r="F143" s="282"/>
      <c r="G143" s="370" t="s">
        <v>61</v>
      </c>
      <c r="H143" s="370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42" customFormat="1" ht="15.75" hidden="1">
      <c r="A144" s="282"/>
      <c r="B144" s="282"/>
      <c r="C144" s="282"/>
      <c r="D144" s="14"/>
      <c r="E144" s="14"/>
      <c r="F144" s="282"/>
      <c r="G144" s="14"/>
      <c r="H144" s="156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42" customFormat="1" ht="15.75" hidden="1">
      <c r="A145" s="304"/>
      <c r="B145" s="170"/>
      <c r="C145" s="282"/>
      <c r="D145" s="155"/>
      <c r="E145" s="155"/>
      <c r="F145" s="282"/>
      <c r="G145" s="155"/>
      <c r="H145" s="155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42" customFormat="1" ht="15.75" hidden="1">
      <c r="A146" s="282"/>
      <c r="B146" s="284" t="s">
        <v>59</v>
      </c>
      <c r="C146" s="282"/>
      <c r="D146" s="370" t="s">
        <v>60</v>
      </c>
      <c r="E146" s="370"/>
      <c r="F146" s="282"/>
      <c r="G146" s="370" t="s">
        <v>61</v>
      </c>
      <c r="H146" s="370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42" customFormat="1" ht="15.75">
      <c r="A147" s="282"/>
      <c r="B147" s="282"/>
      <c r="C147" s="282"/>
      <c r="D147" s="14"/>
      <c r="E147" s="14"/>
      <c r="F147" s="282"/>
      <c r="G147" s="14"/>
      <c r="H147" s="156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42" customFormat="1" ht="18.75" customHeight="1">
      <c r="A148" s="156"/>
      <c r="B148" s="371" t="s">
        <v>62</v>
      </c>
      <c r="C148" s="371"/>
      <c r="D148" s="371"/>
      <c r="E148" s="14"/>
      <c r="F148" s="282"/>
      <c r="G148" s="14"/>
      <c r="H148" s="14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42" customFormat="1">
      <c r="A149" s="304"/>
      <c r="B149" s="171"/>
      <c r="C149" s="305"/>
      <c r="D149" s="172"/>
      <c r="E149" s="172"/>
      <c r="F149" s="305"/>
      <c r="G149" s="364"/>
      <c r="H149" s="364"/>
      <c r="I149" s="364"/>
      <c r="J149" s="225"/>
      <c r="K149" s="18"/>
      <c r="L149" s="18"/>
      <c r="M149" s="18"/>
      <c r="N149" s="18"/>
      <c r="O149" s="19"/>
      <c r="P149" s="19"/>
      <c r="Q149" s="19"/>
      <c r="R149" s="19"/>
    </row>
    <row r="150" spans="1:18" s="242" customFormat="1" ht="15.75">
      <c r="A150" s="282"/>
      <c r="B150" s="284" t="s">
        <v>59</v>
      </c>
      <c r="C150" s="282"/>
      <c r="D150" s="370" t="s">
        <v>60</v>
      </c>
      <c r="E150" s="370"/>
      <c r="F150" s="282"/>
      <c r="G150" s="370" t="s">
        <v>61</v>
      </c>
      <c r="H150" s="370"/>
      <c r="I150" s="17"/>
      <c r="J150" s="17"/>
      <c r="K150" s="18"/>
      <c r="L150" s="18"/>
      <c r="M150" s="18"/>
      <c r="N150" s="18"/>
      <c r="O150" s="19"/>
      <c r="P150" s="19"/>
      <c r="Q150" s="19"/>
      <c r="R150" s="19"/>
    </row>
    <row r="151" spans="1:18" s="242" customFormat="1" ht="15.75" hidden="1">
      <c r="A151" s="156"/>
      <c r="B151" s="156"/>
      <c r="C151" s="156"/>
      <c r="D151" s="14"/>
      <c r="E151" s="14"/>
      <c r="F151" s="282"/>
      <c r="G151" s="14"/>
      <c r="H151" s="156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42" customFormat="1" ht="15.75" hidden="1">
      <c r="A152" s="304"/>
      <c r="B152" s="170"/>
      <c r="C152" s="282"/>
      <c r="D152" s="155"/>
      <c r="E152" s="155"/>
      <c r="F152" s="282"/>
      <c r="G152" s="155"/>
      <c r="H152" s="155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42" customFormat="1" ht="15.75" hidden="1">
      <c r="A153" s="282"/>
      <c r="B153" s="284" t="s">
        <v>59</v>
      </c>
      <c r="C153" s="282"/>
      <c r="D153" s="370" t="s">
        <v>60</v>
      </c>
      <c r="E153" s="370"/>
      <c r="F153" s="282"/>
      <c r="G153" s="370" t="s">
        <v>61</v>
      </c>
      <c r="H153" s="370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42" customFormat="1" ht="15.75" hidden="1">
      <c r="A154" s="282"/>
      <c r="B154" s="284"/>
      <c r="C154" s="282"/>
      <c r="D154" s="284"/>
      <c r="E154" s="284"/>
      <c r="F154" s="282"/>
      <c r="G154" s="284"/>
      <c r="H154" s="284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42" customFormat="1" ht="18.75" hidden="1" customHeight="1">
      <c r="A155" s="156"/>
      <c r="B155" s="371" t="s">
        <v>63</v>
      </c>
      <c r="C155" s="371"/>
      <c r="D155" s="371"/>
      <c r="E155" s="14"/>
      <c r="F155" s="282"/>
      <c r="G155" s="14"/>
      <c r="H155" s="1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42" customFormat="1" ht="60.75" hidden="1">
      <c r="A156" s="304"/>
      <c r="B156" s="171" t="s">
        <v>64</v>
      </c>
      <c r="C156" s="305"/>
      <c r="D156" s="172"/>
      <c r="E156" s="172"/>
      <c r="F156" s="305"/>
      <c r="G156" s="364" t="s">
        <v>65</v>
      </c>
      <c r="H156" s="364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42" customFormat="1" ht="15.75" hidden="1">
      <c r="A157" s="282"/>
      <c r="B157" s="284" t="s">
        <v>59</v>
      </c>
      <c r="C157" s="282"/>
      <c r="D157" s="370" t="s">
        <v>60</v>
      </c>
      <c r="E157" s="370"/>
      <c r="F157" s="282"/>
      <c r="G157" s="370" t="s">
        <v>61</v>
      </c>
      <c r="H157" s="370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42" customFormat="1" ht="15.75">
      <c r="A158" s="282"/>
      <c r="B158" s="283"/>
      <c r="C158" s="282"/>
      <c r="D158" s="282"/>
      <c r="E158" s="156"/>
      <c r="F158" s="282"/>
      <c r="G158" s="19"/>
      <c r="H158" s="157"/>
      <c r="I158" s="17"/>
      <c r="J158" s="17"/>
      <c r="K158" s="18"/>
      <c r="L158" s="18"/>
      <c r="M158" s="18"/>
      <c r="N158" s="18"/>
      <c r="O158" s="18"/>
      <c r="P158" s="19"/>
      <c r="Q158" s="19"/>
      <c r="R158" s="19"/>
    </row>
    <row r="159" spans="1:18" s="242" customFormat="1" ht="15.75">
      <c r="A159" s="282"/>
      <c r="B159" s="282"/>
      <c r="C159" s="282"/>
      <c r="D159" s="306"/>
      <c r="E159" s="284"/>
      <c r="F159" s="282"/>
      <c r="G159" s="19"/>
      <c r="H159" s="14"/>
      <c r="I159" s="17"/>
      <c r="J159" s="17"/>
      <c r="K159" s="18"/>
      <c r="L159" s="18"/>
      <c r="M159" s="18"/>
      <c r="N159" s="18"/>
      <c r="O159" s="18"/>
      <c r="P159" s="19"/>
      <c r="Q159" s="19"/>
      <c r="R159" s="19"/>
    </row>
    <row r="160" spans="1:18" s="242" customFormat="1" ht="15.75">
      <c r="A160" s="156"/>
      <c r="B160" s="156"/>
      <c r="C160" s="156"/>
      <c r="D160" s="282"/>
      <c r="E160" s="156"/>
      <c r="F160" s="282"/>
      <c r="G160" s="19"/>
      <c r="H160" s="157"/>
      <c r="I160" s="17"/>
      <c r="J160" s="17"/>
      <c r="K160" s="18"/>
      <c r="L160" s="18"/>
      <c r="M160" s="18"/>
      <c r="N160" s="18"/>
      <c r="O160" s="18"/>
      <c r="P160" s="19"/>
      <c r="Q160" s="19"/>
      <c r="R160" s="19"/>
    </row>
    <row r="161" spans="1:19" s="242" customFormat="1" ht="15.75">
      <c r="A161" s="307"/>
      <c r="B161" s="308"/>
      <c r="C161" s="307"/>
      <c r="D161" s="307"/>
      <c r="E161" s="309"/>
      <c r="F161" s="307"/>
      <c r="G161" s="310"/>
      <c r="H161" s="310"/>
      <c r="I161" s="311"/>
      <c r="J161" s="311"/>
      <c r="K161" s="312"/>
      <c r="L161" s="312"/>
      <c r="M161" s="312"/>
      <c r="N161" s="312"/>
      <c r="O161" s="312"/>
    </row>
    <row r="162" spans="1:19" s="318" customFormat="1">
      <c r="A162" s="313"/>
      <c r="B162" s="314"/>
      <c r="C162" s="315"/>
      <c r="D162" s="233"/>
      <c r="E162" s="233"/>
      <c r="F162" s="315"/>
      <c r="G162" s="233"/>
      <c r="H162" s="233"/>
      <c r="I162" s="316"/>
      <c r="J162" s="316"/>
      <c r="K162" s="317"/>
      <c r="L162" s="317"/>
      <c r="M162" s="312"/>
      <c r="N162" s="317"/>
      <c r="O162" s="317"/>
      <c r="Q162" s="242"/>
    </row>
    <row r="163" spans="1:19" ht="35.25" customHeight="1">
      <c r="A163" s="309"/>
      <c r="B163" s="309"/>
      <c r="C163" s="309"/>
      <c r="D163" s="307"/>
      <c r="E163" s="309"/>
      <c r="F163" s="307"/>
      <c r="M163" s="317"/>
      <c r="Q163" s="318"/>
    </row>
    <row r="164" spans="1:19" s="319" customFormat="1">
      <c r="A164" s="233"/>
      <c r="B164" s="233"/>
      <c r="C164" s="233"/>
      <c r="D164" s="320"/>
      <c r="E164" s="321"/>
      <c r="F164" s="321"/>
      <c r="G164" s="322"/>
      <c r="H164" s="322"/>
      <c r="K164" s="235"/>
      <c r="L164" s="235"/>
      <c r="M164" s="235"/>
      <c r="N164" s="235"/>
      <c r="O164" s="235"/>
      <c r="P164" s="187"/>
      <c r="Q164" s="187"/>
      <c r="R164" s="187"/>
      <c r="S164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E94:J94"/>
    <mergeCell ref="K94:P94"/>
    <mergeCell ref="A101:C101"/>
    <mergeCell ref="K102:O102"/>
    <mergeCell ref="E104:I104"/>
    <mergeCell ref="K104:P104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4" zoomScale="73" zoomScaleNormal="73" zoomScaleSheetLayoutView="75" workbookViewId="0">
      <selection activeCell="L11" sqref="L11"/>
    </sheetView>
  </sheetViews>
  <sheetFormatPr defaultColWidth="9.140625" defaultRowHeight="20.25"/>
  <cols>
    <col min="1" max="1" width="3.85546875" style="233" customWidth="1"/>
    <col min="2" max="2" width="45" style="233" customWidth="1"/>
    <col min="3" max="3" width="21.28515625" style="233" customWidth="1"/>
    <col min="4" max="4" width="17.28515625" style="233" customWidth="1"/>
    <col min="5" max="6" width="15.140625" style="233" customWidth="1"/>
    <col min="7" max="7" width="16.42578125" style="233" customWidth="1"/>
    <col min="8" max="8" width="16.7109375" style="233" customWidth="1"/>
    <col min="9" max="9" width="16.5703125" style="319" customWidth="1"/>
    <col min="10" max="10" width="15.85546875" style="319" customWidth="1"/>
    <col min="11" max="12" width="11" style="235" customWidth="1"/>
    <col min="13" max="13" width="11.140625" style="235" customWidth="1"/>
    <col min="14" max="14" width="10" style="235" customWidth="1"/>
    <col min="15" max="15" width="11.85546875" style="235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39" t="s">
        <v>87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77.25" customHeight="1">
      <c r="A5" s="340" t="s">
        <v>113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41" t="s">
        <v>86</v>
      </c>
      <c r="B6" s="341"/>
      <c r="C6" s="342" t="s">
        <v>114</v>
      </c>
      <c r="D6" s="343"/>
      <c r="E6" s="343"/>
      <c r="F6" s="343"/>
      <c r="G6" s="343"/>
      <c r="H6" s="343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242" customFormat="1" ht="16.149999999999999" customHeight="1">
      <c r="A7" s="13"/>
      <c r="B7" s="13" t="s">
        <v>105</v>
      </c>
      <c r="C7" s="13" t="s">
        <v>3</v>
      </c>
      <c r="D7" s="19" t="s">
        <v>85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40"/>
      <c r="T7" s="241"/>
    </row>
    <row r="8" spans="1:25" s="241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40"/>
      <c r="V8" s="242"/>
      <c r="W8" s="243"/>
      <c r="X8" s="244"/>
      <c r="Y8" s="245"/>
    </row>
    <row r="9" spans="1:25" s="241" customFormat="1" ht="30" customHeight="1">
      <c r="A9" s="344"/>
      <c r="B9" s="344"/>
      <c r="C9" s="344"/>
      <c r="D9" s="344"/>
      <c r="E9" s="232" t="s">
        <v>12</v>
      </c>
      <c r="F9" s="232" t="s">
        <v>13</v>
      </c>
      <c r="G9" s="232" t="s">
        <v>14</v>
      </c>
      <c r="H9" s="344"/>
      <c r="I9" s="28"/>
      <c r="J9" s="28"/>
      <c r="K9" s="3"/>
      <c r="L9" s="3"/>
      <c r="M9" s="3"/>
      <c r="N9" s="3"/>
      <c r="O9" s="3"/>
      <c r="P9" s="22"/>
      <c r="Q9" s="22"/>
      <c r="R9" s="20"/>
      <c r="S9" s="240"/>
      <c r="V9" s="242"/>
      <c r="W9" s="242"/>
      <c r="X9" s="246"/>
      <c r="Y9" s="247"/>
    </row>
    <row r="10" spans="1:25" s="244" customFormat="1" ht="16.149999999999999" customHeight="1">
      <c r="A10" s="346" t="s">
        <v>88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5"/>
    </row>
    <row r="11" spans="1:25" s="249" customFormat="1">
      <c r="A11" s="33">
        <v>1</v>
      </c>
      <c r="B11" s="34" t="s">
        <v>106</v>
      </c>
      <c r="C11" s="35"/>
      <c r="D11" s="33" t="s">
        <v>104</v>
      </c>
      <c r="E11" s="33" t="s">
        <v>82</v>
      </c>
      <c r="F11" s="36">
        <v>0.5</v>
      </c>
      <c r="G11" s="38">
        <v>4.29</v>
      </c>
      <c r="H11" s="38">
        <f>F11*G11</f>
        <v>2.15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8"/>
      <c r="T12" s="248"/>
      <c r="U12" s="248"/>
      <c r="X12" s="250"/>
      <c r="Y12" s="251"/>
    </row>
    <row r="13" spans="1:25" s="249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2.15</v>
      </c>
      <c r="I13" s="39"/>
      <c r="J13" s="39"/>
      <c r="K13" s="32"/>
      <c r="L13" s="32"/>
      <c r="M13" s="32"/>
      <c r="N13" s="32"/>
      <c r="O13" s="32"/>
      <c r="P13" s="40"/>
      <c r="Q13" s="40"/>
      <c r="R13" s="22"/>
      <c r="S13" s="240"/>
      <c r="T13" s="241"/>
      <c r="U13" s="242"/>
      <c r="V13" s="242"/>
      <c r="W13" s="242"/>
      <c r="X13" s="242"/>
    </row>
    <row r="14" spans="1:25" s="249" customFormat="1">
      <c r="A14" s="33"/>
      <c r="B14" s="46" t="s">
        <v>17</v>
      </c>
      <c r="C14" s="45"/>
      <c r="D14" s="33" t="s">
        <v>81</v>
      </c>
      <c r="E14" s="33"/>
      <c r="F14" s="33"/>
      <c r="G14" s="52">
        <v>1.4999999999999999E-2</v>
      </c>
      <c r="H14" s="38">
        <f t="shared" ref="H14:H19" si="0">ROUND($H$13*G14,2)</f>
        <v>0.03</v>
      </c>
      <c r="I14" s="44"/>
      <c r="J14" s="44"/>
      <c r="K14" s="32"/>
      <c r="L14" s="32"/>
      <c r="M14" s="32"/>
      <c r="N14" s="32"/>
      <c r="O14" s="32"/>
      <c r="P14" s="40"/>
      <c r="Q14" s="40"/>
      <c r="R14" s="22"/>
      <c r="S14" s="240"/>
      <c r="T14" s="241"/>
      <c r="U14" s="241"/>
      <c r="V14" s="242"/>
      <c r="W14" s="242"/>
      <c r="X14" s="246"/>
    </row>
    <row r="15" spans="1:25" s="249" customFormat="1">
      <c r="A15" s="33"/>
      <c r="B15" s="46" t="s">
        <v>18</v>
      </c>
      <c r="C15" s="35"/>
      <c r="D15" s="33" t="s">
        <v>81</v>
      </c>
      <c r="E15" s="33"/>
      <c r="F15" s="33"/>
      <c r="G15" s="52">
        <v>2.5000000000000001E-2</v>
      </c>
      <c r="H15" s="38">
        <f t="shared" si="0"/>
        <v>0.05</v>
      </c>
      <c r="I15" s="39"/>
      <c r="J15" s="39"/>
      <c r="K15" s="32"/>
      <c r="L15" s="32"/>
      <c r="M15" s="32"/>
      <c r="N15" s="32"/>
      <c r="O15" s="32"/>
      <c r="P15" s="40"/>
      <c r="Q15" s="40"/>
      <c r="R15" s="26"/>
      <c r="S15" s="244"/>
      <c r="T15" s="244"/>
      <c r="U15" s="244"/>
      <c r="V15" s="244"/>
      <c r="W15" s="244"/>
      <c r="X15" s="244"/>
    </row>
    <row r="16" spans="1:25" s="249" customFormat="1">
      <c r="A16" s="33"/>
      <c r="B16" s="46" t="s">
        <v>19</v>
      </c>
      <c r="C16" s="35"/>
      <c r="D16" s="33" t="s">
        <v>81</v>
      </c>
      <c r="E16" s="33"/>
      <c r="F16" s="33"/>
      <c r="G16" s="52">
        <v>0.09</v>
      </c>
      <c r="H16" s="38">
        <f t="shared" si="0"/>
        <v>0.19</v>
      </c>
      <c r="I16" s="39"/>
      <c r="J16" s="39"/>
      <c r="K16" s="32"/>
      <c r="L16" s="32"/>
      <c r="M16" s="32"/>
      <c r="N16" s="32"/>
      <c r="O16" s="32"/>
      <c r="P16" s="40"/>
      <c r="Q16" s="40"/>
      <c r="R16" s="40"/>
      <c r="S16" s="252"/>
      <c r="T16" s="248"/>
      <c r="U16" s="248"/>
      <c r="X16" s="250"/>
    </row>
    <row r="17" spans="1:24" s="249" customFormat="1" ht="33" customHeight="1">
      <c r="A17" s="33"/>
      <c r="B17" s="46" t="s">
        <v>20</v>
      </c>
      <c r="C17" s="35"/>
      <c r="D17" s="33" t="s">
        <v>81</v>
      </c>
      <c r="E17" s="33"/>
      <c r="F17" s="33"/>
      <c r="G17" s="52">
        <v>2.5999999999999999E-2</v>
      </c>
      <c r="H17" s="38">
        <f t="shared" si="0"/>
        <v>0.06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</row>
    <row r="18" spans="1:24" s="249" customFormat="1" ht="48" customHeight="1">
      <c r="A18" s="33"/>
      <c r="B18" s="46" t="s">
        <v>83</v>
      </c>
      <c r="C18" s="35"/>
      <c r="D18" s="33" t="s">
        <v>81</v>
      </c>
      <c r="E18" s="33"/>
      <c r="F18" s="33"/>
      <c r="G18" s="52">
        <v>0.08</v>
      </c>
      <c r="H18" s="38">
        <f t="shared" si="0"/>
        <v>0.17</v>
      </c>
      <c r="I18" s="39"/>
      <c r="J18" s="39"/>
      <c r="K18" s="32"/>
      <c r="L18" s="32"/>
      <c r="M18" s="32"/>
      <c r="N18" s="32"/>
      <c r="O18" s="32"/>
      <c r="P18" s="40"/>
      <c r="Q18" s="40"/>
      <c r="R18" s="22"/>
      <c r="S18" s="240"/>
      <c r="T18" s="241"/>
      <c r="U18" s="242"/>
      <c r="V18" s="242"/>
      <c r="W18" s="242"/>
      <c r="X18" s="242"/>
    </row>
    <row r="19" spans="1:24" s="249" customFormat="1">
      <c r="A19" s="33"/>
      <c r="B19" s="46" t="s">
        <v>22</v>
      </c>
      <c r="C19" s="35"/>
      <c r="D19" s="33" t="s">
        <v>81</v>
      </c>
      <c r="E19" s="33"/>
      <c r="F19" s="33"/>
      <c r="G19" s="52">
        <v>0.03</v>
      </c>
      <c r="H19" s="38">
        <f t="shared" si="0"/>
        <v>0.06</v>
      </c>
      <c r="I19" s="39"/>
      <c r="J19" s="39"/>
      <c r="K19" s="32"/>
      <c r="L19" s="32"/>
      <c r="M19" s="32"/>
      <c r="N19" s="32"/>
      <c r="O19" s="32"/>
      <c r="P19" s="40"/>
      <c r="Q19" s="40"/>
      <c r="R19" s="26"/>
      <c r="S19" s="241"/>
      <c r="T19" s="241"/>
      <c r="U19" s="241"/>
      <c r="V19" s="242"/>
      <c r="W19" s="243"/>
      <c r="X19" s="244"/>
    </row>
    <row r="20" spans="1:24" s="249" customFormat="1">
      <c r="A20" s="33"/>
      <c r="B20" s="345" t="s">
        <v>23</v>
      </c>
      <c r="C20" s="345"/>
      <c r="D20" s="345"/>
      <c r="E20" s="345"/>
      <c r="F20" s="345"/>
      <c r="G20" s="345"/>
      <c r="H20" s="51">
        <f>SUM(H13:H19)</f>
        <v>2.71</v>
      </c>
      <c r="I20" s="39"/>
      <c r="J20" s="39"/>
      <c r="K20" s="32"/>
      <c r="L20" s="32"/>
      <c r="M20" s="32"/>
      <c r="N20" s="32"/>
      <c r="O20" s="32"/>
      <c r="P20" s="40"/>
      <c r="Q20" s="40"/>
      <c r="R20" s="22"/>
      <c r="S20" s="240"/>
      <c r="T20" s="241"/>
      <c r="U20" s="241"/>
      <c r="V20" s="242"/>
      <c r="W20" s="242"/>
      <c r="X20" s="246"/>
    </row>
    <row r="21" spans="1:24" s="249" customFormat="1">
      <c r="A21" s="33"/>
      <c r="B21" s="345" t="s">
        <v>24</v>
      </c>
      <c r="C21" s="345"/>
      <c r="D21" s="345"/>
      <c r="E21" s="345"/>
      <c r="F21" s="345"/>
      <c r="G21" s="345"/>
      <c r="H21" s="345"/>
      <c r="I21" s="39"/>
      <c r="J21" s="39"/>
      <c r="K21" s="32"/>
      <c r="L21" s="32"/>
      <c r="M21" s="32"/>
      <c r="N21" s="32"/>
      <c r="O21" s="32"/>
      <c r="P21" s="40"/>
      <c r="Q21" s="40"/>
      <c r="R21" s="26"/>
      <c r="S21" s="244"/>
      <c r="T21" s="244"/>
      <c r="U21" s="244"/>
      <c r="V21" s="244"/>
      <c r="W21" s="244"/>
      <c r="X21" s="244"/>
    </row>
    <row r="22" spans="1:24" s="249" customFormat="1">
      <c r="A22" s="33"/>
      <c r="B22" s="55" t="s">
        <v>25</v>
      </c>
      <c r="C22" s="56"/>
      <c r="D22" s="57"/>
      <c r="E22" s="57"/>
      <c r="F22" s="58"/>
      <c r="G22" s="195">
        <v>7.0000000000000007E-2</v>
      </c>
      <c r="H22" s="59">
        <f>ROUND($H$20*G22,2)</f>
        <v>0.19</v>
      </c>
      <c r="I22" s="39"/>
      <c r="J22" s="39"/>
      <c r="K22" s="32"/>
      <c r="L22" s="32"/>
      <c r="M22" s="32"/>
      <c r="N22" s="32"/>
      <c r="O22" s="32"/>
      <c r="P22" s="40"/>
      <c r="Q22" s="40"/>
      <c r="R22" s="40"/>
      <c r="S22" s="252"/>
      <c r="T22" s="248"/>
      <c r="U22" s="248"/>
      <c r="X22" s="250"/>
    </row>
    <row r="23" spans="1:24" s="249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2.17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</row>
    <row r="24" spans="1:24" s="249" customFormat="1">
      <c r="A24" s="33"/>
      <c r="B24" s="55" t="s">
        <v>27</v>
      </c>
      <c r="C24" s="56"/>
      <c r="D24" s="57"/>
      <c r="E24" s="57"/>
      <c r="F24" s="60"/>
      <c r="G24" s="195">
        <v>0.04</v>
      </c>
      <c r="H24" s="59">
        <f>ROUND($H$20*G24,2)</f>
        <v>0.11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9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9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0.24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9" customFormat="1" ht="13.5" customHeight="1">
      <c r="A27" s="253"/>
      <c r="B27" s="254"/>
      <c r="C27" s="255"/>
      <c r="D27" s="253"/>
      <c r="E27" s="253"/>
      <c r="F27" s="253"/>
      <c r="G27" s="253"/>
      <c r="H27" s="256"/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44" customFormat="1" ht="20.25" hidden="1" customHeight="1">
      <c r="A28" s="346" t="s">
        <v>67</v>
      </c>
      <c r="B28" s="346"/>
      <c r="C28" s="346"/>
      <c r="D28" s="346"/>
      <c r="E28" s="346"/>
      <c r="F28" s="346"/>
      <c r="G28" s="346"/>
      <c r="H28" s="346"/>
      <c r="I28" s="31"/>
      <c r="J28" s="31"/>
      <c r="K28" s="32"/>
      <c r="L28" s="32"/>
      <c r="M28" s="32"/>
      <c r="N28" s="32"/>
      <c r="O28" s="32"/>
      <c r="P28" s="26"/>
      <c r="Q28" s="26"/>
      <c r="R28" s="26"/>
    </row>
    <row r="29" spans="1:24" s="244" customFormat="1" ht="31.5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9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  <c r="P30" s="40"/>
      <c r="Q30" s="40"/>
      <c r="R30" s="40"/>
    </row>
    <row r="31" spans="1:24" s="249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44"/>
      <c r="K31" s="32"/>
      <c r="L31" s="32"/>
      <c r="M31" s="32"/>
      <c r="N31" s="32"/>
      <c r="O31" s="32"/>
      <c r="P31" s="40"/>
      <c r="Q31" s="40"/>
      <c r="R31" s="40"/>
    </row>
    <row r="32" spans="1:24" s="249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9"/>
      <c r="K32" s="32"/>
      <c r="L32" s="32"/>
      <c r="M32" s="32"/>
      <c r="N32" s="32"/>
      <c r="O32" s="32"/>
      <c r="P32" s="40"/>
      <c r="Q32" s="40"/>
      <c r="R32" s="40"/>
    </row>
    <row r="33" spans="1:18" s="249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9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9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9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9" customFormat="1" ht="18" hidden="1" customHeight="1">
      <c r="A37" s="33"/>
      <c r="B37" s="347" t="s">
        <v>23</v>
      </c>
      <c r="C37" s="347"/>
      <c r="D37" s="347"/>
      <c r="E37" s="347"/>
      <c r="F37" s="347"/>
      <c r="G37" s="347"/>
      <c r="H37" s="59">
        <f>SUM(H30:H36)</f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9" customFormat="1" ht="16.899999999999999" hidden="1" customHeight="1">
      <c r="A38" s="33"/>
      <c r="B38" s="345" t="s">
        <v>24</v>
      </c>
      <c r="C38" s="345"/>
      <c r="D38" s="345"/>
      <c r="E38" s="345"/>
      <c r="F38" s="345"/>
      <c r="G38" s="345"/>
      <c r="H38" s="345"/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9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  <c r="P39" s="40"/>
      <c r="Q39" s="40"/>
      <c r="R39" s="40"/>
    </row>
    <row r="40" spans="1:18" s="249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  <c r="P40" s="40"/>
      <c r="Q40" s="40"/>
      <c r="R40" s="40"/>
    </row>
    <row r="41" spans="1:18" s="249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  <c r="P41" s="40"/>
      <c r="Q41" s="40"/>
      <c r="R41" s="40"/>
    </row>
    <row r="42" spans="1:18" s="249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9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9" customFormat="1" ht="7.15" hidden="1" customHeight="1">
      <c r="A44" s="253"/>
      <c r="B44" s="254"/>
      <c r="C44" s="255"/>
      <c r="D44" s="253"/>
      <c r="E44" s="253"/>
      <c r="F44" s="253"/>
      <c r="G44" s="253"/>
      <c r="H44" s="256"/>
      <c r="I44" s="39"/>
      <c r="J44" s="39"/>
      <c r="K44" s="32"/>
      <c r="L44" s="32"/>
      <c r="M44" s="32"/>
      <c r="N44" s="32"/>
      <c r="O44" s="32"/>
      <c r="P44" s="40"/>
      <c r="Q44" s="40"/>
      <c r="R44" s="40"/>
    </row>
    <row r="45" spans="1:18" s="244" customFormat="1" ht="15.6" hidden="1" customHeight="1">
      <c r="A45" s="346" t="s">
        <v>70</v>
      </c>
      <c r="B45" s="346"/>
      <c r="C45" s="346"/>
      <c r="D45" s="346"/>
      <c r="E45" s="346"/>
      <c r="F45" s="346"/>
      <c r="G45" s="346"/>
      <c r="H45" s="346"/>
      <c r="I45" s="31"/>
      <c r="J45" s="31"/>
      <c r="K45" s="32"/>
      <c r="L45" s="32"/>
      <c r="M45" s="32"/>
      <c r="N45" s="32"/>
      <c r="O45" s="32"/>
      <c r="P45" s="26"/>
      <c r="Q45" s="40"/>
      <c r="R45" s="26"/>
    </row>
    <row r="46" spans="1:18" s="249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>G46*F46</f>
        <v>0</v>
      </c>
      <c r="I46" s="39"/>
      <c r="J46" s="39"/>
      <c r="K46" s="32"/>
      <c r="L46" s="32"/>
      <c r="M46" s="32"/>
      <c r="N46" s="32"/>
      <c r="O46" s="32"/>
      <c r="P46" s="40"/>
      <c r="Q46" s="26"/>
      <c r="R46" s="40"/>
    </row>
    <row r="47" spans="1:18" s="249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  <c r="P47" s="40"/>
      <c r="Q47" s="40"/>
      <c r="R47" s="40"/>
    </row>
    <row r="48" spans="1:18" s="249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44"/>
      <c r="K48" s="32"/>
      <c r="L48" s="32"/>
      <c r="M48" s="32"/>
      <c r="N48" s="32"/>
      <c r="O48" s="32"/>
      <c r="P48" s="40"/>
      <c r="Q48" s="40"/>
      <c r="R48" s="40"/>
    </row>
    <row r="49" spans="1:18" s="249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9"/>
      <c r="K49" s="32"/>
      <c r="L49" s="32"/>
      <c r="M49" s="32"/>
      <c r="N49" s="32"/>
      <c r="O49" s="32"/>
      <c r="P49" s="40"/>
      <c r="Q49" s="40"/>
      <c r="R49" s="40"/>
    </row>
    <row r="50" spans="1:18" s="249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9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9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9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9" customFormat="1" hidden="1">
      <c r="A54" s="33"/>
      <c r="B54" s="345" t="s">
        <v>23</v>
      </c>
      <c r="C54" s="345"/>
      <c r="D54" s="345"/>
      <c r="E54" s="345"/>
      <c r="F54" s="345"/>
      <c r="G54" s="345"/>
      <c r="H54" s="51">
        <f>SUM(H47:H53)</f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9" customFormat="1" hidden="1">
      <c r="A55" s="33"/>
      <c r="B55" s="345" t="s">
        <v>24</v>
      </c>
      <c r="C55" s="345"/>
      <c r="D55" s="345"/>
      <c r="E55" s="345"/>
      <c r="F55" s="345"/>
      <c r="G55" s="345"/>
      <c r="H55" s="345"/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9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  <c r="P56" s="40"/>
      <c r="Q56" s="40"/>
      <c r="R56" s="40"/>
    </row>
    <row r="57" spans="1:18" s="249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9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9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9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9" customFormat="1" ht="8.4499999999999993" hidden="1" customHeight="1">
      <c r="A61" s="257"/>
      <c r="B61" s="258"/>
      <c r="C61" s="259"/>
      <c r="D61" s="257"/>
      <c r="E61" s="257"/>
      <c r="F61" s="257"/>
      <c r="G61" s="257"/>
      <c r="H61" s="260"/>
      <c r="I61" s="39"/>
      <c r="J61" s="39"/>
      <c r="K61" s="32"/>
      <c r="L61" s="32"/>
      <c r="M61" s="32"/>
      <c r="N61" s="32"/>
      <c r="O61" s="32"/>
      <c r="P61" s="40"/>
      <c r="Q61" s="40"/>
      <c r="R61" s="40"/>
    </row>
    <row r="62" spans="1:18" s="244" customFormat="1" ht="22.15" hidden="1" customHeight="1">
      <c r="A62" s="346" t="s">
        <v>32</v>
      </c>
      <c r="B62" s="346"/>
      <c r="C62" s="346"/>
      <c r="D62" s="346"/>
      <c r="E62" s="346"/>
      <c r="F62" s="346"/>
      <c r="G62" s="346"/>
      <c r="H62" s="346"/>
      <c r="I62" s="31"/>
      <c r="J62" s="31"/>
      <c r="K62" s="32"/>
      <c r="L62" s="32"/>
      <c r="M62" s="32"/>
      <c r="N62" s="32"/>
      <c r="O62" s="32"/>
      <c r="P62" s="26"/>
      <c r="Q62" s="40"/>
      <c r="R62" s="26"/>
    </row>
    <row r="63" spans="1:18" s="249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9"/>
      <c r="K63" s="32"/>
      <c r="L63" s="32"/>
      <c r="M63" s="32"/>
      <c r="N63" s="32"/>
      <c r="O63" s="32"/>
      <c r="P63" s="40"/>
      <c r="Q63" s="26"/>
      <c r="R63" s="40"/>
    </row>
    <row r="64" spans="1:18" s="249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9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44"/>
      <c r="K65" s="32"/>
      <c r="L65" s="32"/>
      <c r="M65" s="32"/>
      <c r="N65" s="32"/>
      <c r="O65" s="32"/>
      <c r="P65" s="40"/>
      <c r="Q65" s="40"/>
      <c r="R65" s="40"/>
    </row>
    <row r="66" spans="1:18" s="249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9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9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  <c r="P69" s="40"/>
      <c r="Q69" s="40"/>
      <c r="R69" s="40"/>
    </row>
    <row r="70" spans="1:18" s="249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44"/>
      <c r="K70" s="32"/>
      <c r="L70" s="32"/>
      <c r="M70" s="32"/>
      <c r="N70" s="32"/>
      <c r="O70" s="32"/>
      <c r="P70" s="40"/>
      <c r="Q70" s="40"/>
      <c r="R70" s="40"/>
    </row>
    <row r="71" spans="1:18" s="249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9"/>
      <c r="K71" s="32"/>
      <c r="L71" s="32"/>
      <c r="M71" s="32"/>
      <c r="N71" s="32"/>
      <c r="O71" s="32"/>
      <c r="P71" s="40"/>
      <c r="Q71" s="40"/>
      <c r="R71" s="40"/>
    </row>
    <row r="72" spans="1:18" s="249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9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9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9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9" customFormat="1" hidden="1">
      <c r="A76" s="33"/>
      <c r="B76" s="345" t="s">
        <v>23</v>
      </c>
      <c r="C76" s="345"/>
      <c r="D76" s="345"/>
      <c r="E76" s="345"/>
      <c r="F76" s="345"/>
      <c r="G76" s="345"/>
      <c r="H76" s="51">
        <f>SUM(H69:H75)</f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9" customFormat="1" hidden="1">
      <c r="A77" s="33"/>
      <c r="B77" s="345" t="s">
        <v>24</v>
      </c>
      <c r="C77" s="345"/>
      <c r="D77" s="345"/>
      <c r="E77" s="345"/>
      <c r="F77" s="345"/>
      <c r="G77" s="345"/>
      <c r="H77" s="345"/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9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  <c r="P78" s="40"/>
      <c r="Q78" s="40"/>
      <c r="R78" s="40"/>
    </row>
    <row r="79" spans="1:18" s="249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9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9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9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249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23"/>
      <c r="K84" s="261"/>
      <c r="L84" s="261"/>
      <c r="M84" s="261"/>
      <c r="N84" s="262"/>
      <c r="O84" s="262"/>
      <c r="P84" s="262"/>
      <c r="Q84" s="262"/>
      <c r="R84" s="40"/>
    </row>
    <row r="85" spans="1:19" s="249" customFormat="1" ht="35.25" customHeight="1">
      <c r="A85" s="81"/>
      <c r="B85" s="82"/>
      <c r="C85" s="83" t="s">
        <v>34</v>
      </c>
      <c r="D85" s="232" t="s">
        <v>75</v>
      </c>
      <c r="E85" s="232" t="s">
        <v>76</v>
      </c>
      <c r="F85" s="232" t="s">
        <v>89</v>
      </c>
      <c r="G85" s="232" t="s">
        <v>91</v>
      </c>
      <c r="H85" s="232" t="s">
        <v>90</v>
      </c>
      <c r="I85" s="232" t="s">
        <v>92</v>
      </c>
      <c r="J85" s="84"/>
      <c r="K85" s="263"/>
      <c r="L85" s="263"/>
      <c r="M85" s="263"/>
      <c r="N85" s="263"/>
      <c r="O85" s="263"/>
      <c r="P85" s="263"/>
      <c r="Q85" s="263"/>
      <c r="R85" s="263"/>
      <c r="S85" s="264"/>
    </row>
    <row r="86" spans="1:19" s="249" customFormat="1">
      <c r="A86" s="85"/>
      <c r="B86" s="86" t="s">
        <v>25</v>
      </c>
      <c r="C86" s="87">
        <f>H22</f>
        <v>0.19</v>
      </c>
      <c r="D86" s="175"/>
      <c r="E86" s="107"/>
      <c r="F86" s="107"/>
      <c r="G86" s="107"/>
      <c r="H86" s="175"/>
      <c r="I86" s="107">
        <f>C86</f>
        <v>0.19</v>
      </c>
      <c r="J86" s="126"/>
      <c r="K86" s="265"/>
      <c r="L86" s="265"/>
      <c r="M86" s="265"/>
      <c r="N86" s="266"/>
      <c r="O86" s="266"/>
      <c r="P86" s="266"/>
      <c r="Q86" s="266"/>
      <c r="R86" s="267"/>
      <c r="S86" s="268"/>
    </row>
    <row r="87" spans="1:19" s="249" customFormat="1">
      <c r="A87" s="85"/>
      <c r="B87" s="55" t="s">
        <v>26</v>
      </c>
      <c r="C87" s="87">
        <f>H23</f>
        <v>2.17</v>
      </c>
      <c r="D87" s="175"/>
      <c r="E87" s="107"/>
      <c r="F87" s="107"/>
      <c r="G87" s="107"/>
      <c r="H87" s="175"/>
      <c r="I87" s="107">
        <f t="shared" ref="I87:I90" si="5">C87</f>
        <v>2.17</v>
      </c>
      <c r="J87" s="126"/>
      <c r="K87" s="265"/>
      <c r="L87" s="265"/>
      <c r="M87" s="265"/>
      <c r="N87" s="266"/>
      <c r="O87" s="266"/>
      <c r="P87" s="266"/>
      <c r="Q87" s="266"/>
      <c r="R87" s="267"/>
      <c r="S87" s="268"/>
    </row>
    <row r="88" spans="1:19" s="249" customFormat="1">
      <c r="A88" s="85"/>
      <c r="B88" s="86" t="s">
        <v>27</v>
      </c>
      <c r="C88" s="87">
        <f>H24</f>
        <v>0.11</v>
      </c>
      <c r="D88" s="175"/>
      <c r="E88" s="107"/>
      <c r="F88" s="107"/>
      <c r="G88" s="107"/>
      <c r="H88" s="175"/>
      <c r="I88" s="107">
        <f t="shared" si="5"/>
        <v>0.11</v>
      </c>
      <c r="J88" s="126"/>
      <c r="K88" s="265"/>
      <c r="L88" s="265"/>
      <c r="M88" s="265"/>
      <c r="N88" s="266"/>
      <c r="O88" s="266"/>
      <c r="P88" s="266"/>
      <c r="Q88" s="266"/>
      <c r="R88" s="267"/>
      <c r="S88" s="268"/>
    </row>
    <row r="89" spans="1:19" s="249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/>
      <c r="I89" s="107">
        <f t="shared" si="5"/>
        <v>0</v>
      </c>
      <c r="J89" s="126"/>
      <c r="K89" s="265"/>
      <c r="L89" s="265"/>
      <c r="M89" s="265"/>
      <c r="N89" s="266"/>
      <c r="O89" s="266"/>
      <c r="P89" s="266"/>
      <c r="Q89" s="266"/>
      <c r="R89" s="267"/>
      <c r="S89" s="268"/>
    </row>
    <row r="90" spans="1:19" s="249" customFormat="1">
      <c r="A90" s="91"/>
      <c r="B90" s="86" t="s">
        <v>29</v>
      </c>
      <c r="C90" s="87">
        <f>H26</f>
        <v>0.24</v>
      </c>
      <c r="D90" s="175"/>
      <c r="E90" s="107"/>
      <c r="F90" s="107"/>
      <c r="G90" s="107"/>
      <c r="H90" s="175"/>
      <c r="I90" s="107">
        <f t="shared" si="5"/>
        <v>0.24</v>
      </c>
      <c r="J90" s="126"/>
      <c r="K90" s="265"/>
      <c r="L90" s="265"/>
      <c r="M90" s="265"/>
      <c r="N90" s="266"/>
      <c r="O90" s="266"/>
      <c r="P90" s="266"/>
      <c r="Q90" s="266"/>
      <c r="R90" s="267"/>
      <c r="S90" s="268"/>
    </row>
    <row r="91" spans="1:19">
      <c r="A91" s="176"/>
      <c r="B91" s="227" t="s">
        <v>35</v>
      </c>
      <c r="C91" s="111">
        <f>SUM(C86:C90)</f>
        <v>2.71</v>
      </c>
      <c r="D91" s="177">
        <f t="shared" ref="D91:I91" si="6">SUM(D86:D90)/$C$91</f>
        <v>0</v>
      </c>
      <c r="E91" s="177">
        <f t="shared" si="6"/>
        <v>0</v>
      </c>
      <c r="F91" s="177">
        <f t="shared" si="6"/>
        <v>0</v>
      </c>
      <c r="G91" s="177">
        <f t="shared" si="6"/>
        <v>0</v>
      </c>
      <c r="H91" s="177">
        <f t="shared" si="6"/>
        <v>0</v>
      </c>
      <c r="I91" s="177">
        <f t="shared" si="6"/>
        <v>1</v>
      </c>
      <c r="J91" s="224"/>
      <c r="K91" s="269"/>
      <c r="L91" s="269"/>
      <c r="M91" s="269"/>
      <c r="N91" s="270"/>
      <c r="O91" s="270"/>
      <c r="P91" s="270"/>
      <c r="Q91" s="270"/>
      <c r="R91" s="271"/>
      <c r="S91" s="272"/>
    </row>
    <row r="92" spans="1:19" s="249" customFormat="1" ht="16.149999999999999" customHeight="1">
      <c r="A92" s="95"/>
      <c r="B92" s="96"/>
      <c r="C92" s="97"/>
      <c r="D92" s="95"/>
      <c r="E92" s="95"/>
      <c r="F92" s="95"/>
      <c r="G92" s="257"/>
      <c r="H92" s="260"/>
      <c r="I92" s="39"/>
      <c r="J92" s="39"/>
      <c r="K92" s="32"/>
      <c r="L92" s="32"/>
      <c r="M92" s="40"/>
      <c r="N92" s="32"/>
      <c r="O92" s="32"/>
      <c r="P92" s="40"/>
      <c r="Q92" s="40"/>
      <c r="R92" s="40"/>
    </row>
    <row r="93" spans="1:19" hidden="1">
      <c r="A93" s="273"/>
      <c r="B93" s="274"/>
      <c r="C93" s="271"/>
      <c r="D93" s="271"/>
      <c r="E93" s="271"/>
      <c r="F93" s="271"/>
      <c r="G93" s="271"/>
      <c r="H93" s="275"/>
      <c r="I93" s="271"/>
      <c r="J93" s="271"/>
      <c r="K93" s="271"/>
      <c r="L93" s="269"/>
      <c r="M93" s="4"/>
      <c r="N93" s="270"/>
      <c r="O93" s="270"/>
      <c r="P93" s="270"/>
      <c r="Q93" s="270"/>
      <c r="R93" s="271"/>
      <c r="S93" s="272"/>
    </row>
    <row r="94" spans="1:19" s="249" customFormat="1" ht="38.25" customHeight="1">
      <c r="A94" s="76"/>
      <c r="B94" s="77"/>
      <c r="C94" s="259"/>
      <c r="D94" s="101"/>
      <c r="E94" s="348" t="s">
        <v>78</v>
      </c>
      <c r="F94" s="349"/>
      <c r="G94" s="349"/>
      <c r="H94" s="349"/>
      <c r="I94" s="349"/>
      <c r="J94" s="228"/>
      <c r="K94" s="348" t="s">
        <v>37</v>
      </c>
      <c r="L94" s="349"/>
      <c r="M94" s="349"/>
      <c r="N94" s="349"/>
      <c r="O94" s="349"/>
      <c r="P94" s="349"/>
      <c r="Q94" s="199"/>
      <c r="R94" s="40"/>
    </row>
    <row r="95" spans="1:19" s="249" customFormat="1" ht="68.45" customHeight="1">
      <c r="A95" s="81"/>
      <c r="B95" s="102" t="s">
        <v>38</v>
      </c>
      <c r="C95" s="232" t="s">
        <v>93</v>
      </c>
      <c r="D95" s="103" t="s">
        <v>94</v>
      </c>
      <c r="E95" s="103" t="s">
        <v>95</v>
      </c>
      <c r="F95" s="103" t="s">
        <v>96</v>
      </c>
      <c r="G95" s="103" t="s">
        <v>97</v>
      </c>
      <c r="H95" s="103" t="s">
        <v>98</v>
      </c>
      <c r="I95" s="103" t="s">
        <v>99</v>
      </c>
      <c r="J95" s="103" t="s">
        <v>100</v>
      </c>
      <c r="K95" s="232">
        <v>2023</v>
      </c>
      <c r="L95" s="232">
        <v>2024</v>
      </c>
      <c r="M95" s="232">
        <v>2025</v>
      </c>
      <c r="N95" s="232">
        <v>2026</v>
      </c>
      <c r="O95" s="232">
        <v>2027</v>
      </c>
      <c r="P95" s="115" t="s">
        <v>40</v>
      </c>
      <c r="Q95" s="199"/>
      <c r="R95" s="40"/>
      <c r="S95" s="264"/>
    </row>
    <row r="96" spans="1:19" s="249" customFormat="1" ht="21" customHeight="1">
      <c r="A96" s="85"/>
      <c r="B96" s="104" t="s">
        <v>25</v>
      </c>
      <c r="C96" s="105">
        <v>4.59</v>
      </c>
      <c r="D96" s="120">
        <f>C86*C96</f>
        <v>0.87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f>IF($M$95=$H$7,D96*G96,0)</f>
        <v>0</v>
      </c>
      <c r="N96" s="107">
        <v>0</v>
      </c>
      <c r="O96" s="107">
        <f>IF($O$95=$H$7,D96*J96,0)</f>
        <v>1.1200000000000001</v>
      </c>
      <c r="P96" s="178">
        <f>SUM(K96:O96)</f>
        <v>1.1200000000000001</v>
      </c>
      <c r="Q96" s="200"/>
      <c r="R96" s="276"/>
      <c r="S96" s="268"/>
    </row>
    <row r="97" spans="1:19" s="249" customFormat="1">
      <c r="A97" s="85"/>
      <c r="B97" s="229" t="s">
        <v>26</v>
      </c>
      <c r="C97" s="105">
        <v>5.3</v>
      </c>
      <c r="D97" s="120">
        <f>C87*C97</f>
        <v>11.5</v>
      </c>
      <c r="E97" s="106">
        <v>1.0429999999999999</v>
      </c>
      <c r="F97" s="106">
        <f t="shared" ref="F97:G100" si="7">E97*1.044</f>
        <v>1.088892</v>
      </c>
      <c r="G97" s="106">
        <f t="shared" si="7"/>
        <v>1.136803</v>
      </c>
      <c r="H97" s="106">
        <f t="shared" ref="H97:H100" si="8">G97*1.043</f>
        <v>1.185686</v>
      </c>
      <c r="I97" s="106">
        <f t="shared" ref="I97:I100" si="9">H97*1.042</f>
        <v>1.2354849999999999</v>
      </c>
      <c r="J97" s="106">
        <f t="shared" ref="J97:J100" si="10">I97*1.041</f>
        <v>1.2861400000000001</v>
      </c>
      <c r="K97" s="107">
        <f t="shared" ref="K97:K100" si="11">IF($K$95=$H$7,D97*F97,0)</f>
        <v>0</v>
      </c>
      <c r="L97" s="107">
        <f>IF($L$95=$H$7,D97*F97,0)</f>
        <v>0</v>
      </c>
      <c r="M97" s="107">
        <f>IF($M$95=$H$7,D97*G97,0)</f>
        <v>0</v>
      </c>
      <c r="N97" s="107">
        <f>IF($N$95=$H$7,D97*H97,0)</f>
        <v>0</v>
      </c>
      <c r="O97" s="107">
        <f t="shared" ref="O97:O100" si="12">IF($O$95=$H$7,D97*J97,0)</f>
        <v>14.79</v>
      </c>
      <c r="P97" s="178">
        <f>SUM(K97:O97)</f>
        <v>14.79</v>
      </c>
      <c r="Q97" s="200"/>
      <c r="R97" s="277"/>
      <c r="S97" s="268"/>
    </row>
    <row r="98" spans="1:19" s="249" customFormat="1">
      <c r="A98" s="85"/>
      <c r="B98" s="104" t="s">
        <v>27</v>
      </c>
      <c r="C98" s="105">
        <v>5.3</v>
      </c>
      <c r="D98" s="120">
        <f>C88*C98</f>
        <v>0.57999999999999996</v>
      </c>
      <c r="E98" s="106">
        <v>1.0429999999999999</v>
      </c>
      <c r="F98" s="106">
        <f t="shared" si="7"/>
        <v>1.088892</v>
      </c>
      <c r="G98" s="106">
        <f t="shared" si="7"/>
        <v>1.136803</v>
      </c>
      <c r="H98" s="106">
        <f t="shared" si="8"/>
        <v>1.185686</v>
      </c>
      <c r="I98" s="106">
        <f t="shared" si="9"/>
        <v>1.2354849999999999</v>
      </c>
      <c r="J98" s="106">
        <f t="shared" si="10"/>
        <v>1.2861400000000001</v>
      </c>
      <c r="K98" s="107">
        <f t="shared" si="11"/>
        <v>0</v>
      </c>
      <c r="L98" s="107">
        <f>IF($L$95=$H$7,D98*F98,0)</f>
        <v>0</v>
      </c>
      <c r="M98" s="107">
        <f>IF($M$95=$H$7,D98*G98,0)</f>
        <v>0</v>
      </c>
      <c r="N98" s="107">
        <f>IF($N$95=$H$7,D98*H98,0)</f>
        <v>0</v>
      </c>
      <c r="O98" s="107">
        <f t="shared" si="12"/>
        <v>0.75</v>
      </c>
      <c r="P98" s="178">
        <f>SUM(K98:O98)</f>
        <v>0.75</v>
      </c>
      <c r="Q98" s="200"/>
      <c r="R98" s="277"/>
      <c r="S98" s="268"/>
    </row>
    <row r="99" spans="1:19" s="249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7"/>
        <v>1.088892</v>
      </c>
      <c r="G99" s="106">
        <f t="shared" si="7"/>
        <v>1.136803</v>
      </c>
      <c r="H99" s="106">
        <f t="shared" si="8"/>
        <v>1.185686</v>
      </c>
      <c r="I99" s="106">
        <f t="shared" si="9"/>
        <v>1.2354849999999999</v>
      </c>
      <c r="J99" s="106">
        <f t="shared" si="10"/>
        <v>1.2861400000000001</v>
      </c>
      <c r="K99" s="107">
        <f t="shared" si="11"/>
        <v>0</v>
      </c>
      <c r="L99" s="107">
        <f>IF($L$95=$H$7,D99*F99,0)</f>
        <v>0</v>
      </c>
      <c r="M99" s="107">
        <f>IF($M$95=$H$7,D99*G99,0)</f>
        <v>0</v>
      </c>
      <c r="N99" s="107">
        <f>IF($N$95=$H$7,D99*H99,0)</f>
        <v>0</v>
      </c>
      <c r="O99" s="107">
        <f t="shared" si="12"/>
        <v>0</v>
      </c>
      <c r="P99" s="178">
        <f>SUM(K99:O99)</f>
        <v>0</v>
      </c>
      <c r="Q99" s="200"/>
      <c r="R99" s="276"/>
      <c r="S99" s="268"/>
    </row>
    <row r="100" spans="1:19" s="249" customFormat="1">
      <c r="A100" s="91"/>
      <c r="B100" s="104" t="s">
        <v>29</v>
      </c>
      <c r="C100" s="105">
        <v>5.3</v>
      </c>
      <c r="D100" s="120">
        <f>C90*C100</f>
        <v>1.27</v>
      </c>
      <c r="E100" s="106">
        <v>1.0429999999999999</v>
      </c>
      <c r="F100" s="106">
        <f t="shared" si="7"/>
        <v>1.088892</v>
      </c>
      <c r="G100" s="106">
        <f t="shared" si="7"/>
        <v>1.136803</v>
      </c>
      <c r="H100" s="106">
        <f t="shared" si="8"/>
        <v>1.185686</v>
      </c>
      <c r="I100" s="106">
        <f t="shared" si="9"/>
        <v>1.2354849999999999</v>
      </c>
      <c r="J100" s="106">
        <f t="shared" si="10"/>
        <v>1.2861400000000001</v>
      </c>
      <c r="K100" s="107">
        <f t="shared" si="11"/>
        <v>0</v>
      </c>
      <c r="L100" s="107">
        <f>IF($L$95=$H$7,D100*F100,0)</f>
        <v>0</v>
      </c>
      <c r="M100" s="107">
        <f>IF($M$95=$H$7,D100*G100,0)</f>
        <v>0</v>
      </c>
      <c r="N100" s="107">
        <f>IF($N$95=$H$7,D100*H100,0)</f>
        <v>0</v>
      </c>
      <c r="O100" s="107">
        <f t="shared" si="12"/>
        <v>1.63</v>
      </c>
      <c r="P100" s="178">
        <f>SUM(K100:O100)</f>
        <v>1.63</v>
      </c>
      <c r="Q100" s="200"/>
      <c r="R100" s="276"/>
      <c r="S100" s="268"/>
    </row>
    <row r="101" spans="1:19" ht="20.45" customHeight="1">
      <c r="A101" s="353" t="s">
        <v>41</v>
      </c>
      <c r="B101" s="354"/>
      <c r="C101" s="355"/>
      <c r="D101" s="111">
        <f>SUM(D96:D100)</f>
        <v>14.22</v>
      </c>
      <c r="E101" s="111"/>
      <c r="F101" s="111"/>
      <c r="G101" s="111"/>
      <c r="H101" s="111"/>
      <c r="I101" s="111"/>
      <c r="J101" s="111"/>
      <c r="K101" s="111">
        <f t="shared" ref="K101:P101" si="13">SUM(K96:K100)</f>
        <v>0</v>
      </c>
      <c r="L101" s="111">
        <f t="shared" si="13"/>
        <v>0</v>
      </c>
      <c r="M101" s="111">
        <f t="shared" si="13"/>
        <v>0</v>
      </c>
      <c r="N101" s="111">
        <f t="shared" si="13"/>
        <v>0</v>
      </c>
      <c r="O101" s="111">
        <f t="shared" si="13"/>
        <v>18.29</v>
      </c>
      <c r="P101" s="179">
        <f t="shared" si="13"/>
        <v>18.29</v>
      </c>
      <c r="Q101" s="201"/>
      <c r="R101" s="271"/>
      <c r="S101" s="272"/>
    </row>
    <row r="102" spans="1:19" s="112" customFormat="1" ht="22.15" customHeight="1">
      <c r="A102" s="196"/>
      <c r="B102" s="196"/>
      <c r="C102" s="196"/>
      <c r="D102" s="197"/>
      <c r="E102" s="196"/>
      <c r="F102" s="196"/>
      <c r="G102" s="196"/>
      <c r="H102" s="196"/>
      <c r="I102" s="196"/>
      <c r="J102" s="196"/>
      <c r="K102" s="356" t="s">
        <v>79</v>
      </c>
      <c r="L102" s="356"/>
      <c r="M102" s="356"/>
      <c r="N102" s="356"/>
      <c r="O102" s="356"/>
      <c r="P102" s="180">
        <f>P101*1.2</f>
        <v>21.95</v>
      </c>
      <c r="Q102" s="202"/>
      <c r="R102" s="196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278"/>
      <c r="L103" s="181"/>
      <c r="M103" s="269"/>
      <c r="N103" s="181"/>
      <c r="O103" s="181"/>
      <c r="P103" s="181"/>
      <c r="Q103" s="270"/>
      <c r="R103" s="181"/>
    </row>
    <row r="104" spans="1:19" s="249" customFormat="1" ht="36.6" hidden="1" customHeight="1">
      <c r="A104" s="76"/>
      <c r="B104" s="77"/>
      <c r="C104" s="259"/>
      <c r="D104" s="40"/>
      <c r="E104" s="357" t="s">
        <v>36</v>
      </c>
      <c r="F104" s="357"/>
      <c r="G104" s="357"/>
      <c r="H104" s="357"/>
      <c r="I104" s="357"/>
      <c r="J104" s="230"/>
      <c r="K104" s="358" t="s">
        <v>43</v>
      </c>
      <c r="L104" s="358"/>
      <c r="M104" s="358"/>
      <c r="N104" s="358"/>
      <c r="O104" s="358"/>
      <c r="P104" s="358"/>
      <c r="Q104" s="40"/>
      <c r="R104" s="40"/>
    </row>
    <row r="105" spans="1:19" s="249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32" t="s">
        <v>47</v>
      </c>
      <c r="G105" s="232" t="s">
        <v>48</v>
      </c>
      <c r="H105" s="232" t="s">
        <v>49</v>
      </c>
      <c r="I105" s="232" t="s">
        <v>50</v>
      </c>
      <c r="J105" s="103"/>
      <c r="K105" s="103" t="s">
        <v>51</v>
      </c>
      <c r="L105" s="103">
        <v>2015</v>
      </c>
      <c r="M105" s="103">
        <v>2016</v>
      </c>
      <c r="N105" s="232">
        <v>2017</v>
      </c>
      <c r="O105" s="232">
        <v>2018</v>
      </c>
      <c r="P105" s="115" t="s">
        <v>40</v>
      </c>
      <c r="Q105" s="203"/>
      <c r="R105" s="40"/>
      <c r="S105" s="264"/>
    </row>
    <row r="106" spans="1:19" s="249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0</v>
      </c>
      <c r="P106" s="178">
        <f>SUM(K106:O106)</f>
        <v>0</v>
      </c>
      <c r="Q106" s="200"/>
      <c r="R106" s="40"/>
      <c r="S106" s="268"/>
    </row>
    <row r="107" spans="1:19" s="249" customFormat="1" hidden="1">
      <c r="A107" s="85"/>
      <c r="B107" s="229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200"/>
      <c r="R107" s="40"/>
      <c r="S107" s="268"/>
    </row>
    <row r="108" spans="1:19" s="249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200"/>
      <c r="R108" s="40"/>
      <c r="S108" s="268"/>
    </row>
    <row r="109" spans="1:19" s="249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R109" s="40"/>
      <c r="S109" s="268"/>
    </row>
    <row r="110" spans="1:19" s="249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200"/>
      <c r="R110" s="40"/>
      <c r="S110" s="268"/>
    </row>
    <row r="111" spans="1:19" hidden="1">
      <c r="A111" s="353" t="s">
        <v>41</v>
      </c>
      <c r="B111" s="354"/>
      <c r="C111" s="355"/>
      <c r="D111" s="279"/>
      <c r="E111" s="183"/>
      <c r="F111" s="183"/>
      <c r="G111" s="183"/>
      <c r="H111" s="183"/>
      <c r="I111" s="183"/>
      <c r="J111" s="183"/>
      <c r="K111" s="111">
        <f t="shared" ref="K111:P111" si="14">SUM(K106:K110)</f>
        <v>0</v>
      </c>
      <c r="L111" s="111">
        <f t="shared" si="14"/>
        <v>0</v>
      </c>
      <c r="M111" s="111">
        <f t="shared" si="14"/>
        <v>0</v>
      </c>
      <c r="N111" s="111">
        <f t="shared" si="14"/>
        <v>0</v>
      </c>
      <c r="O111" s="111">
        <f t="shared" si="14"/>
        <v>0</v>
      </c>
      <c r="P111" s="179">
        <f t="shared" si="14"/>
        <v>0</v>
      </c>
      <c r="Q111" s="201"/>
      <c r="R111" s="4"/>
      <c r="S111" s="27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56" t="s">
        <v>42</v>
      </c>
      <c r="L112" s="356"/>
      <c r="M112" s="356"/>
      <c r="N112" s="356"/>
      <c r="O112" s="356"/>
      <c r="P112" s="184">
        <f>P111*1.18</f>
        <v>0</v>
      </c>
      <c r="Q112" s="204"/>
      <c r="R112" s="181"/>
    </row>
    <row r="113" spans="1:19" ht="11.45" hidden="1" customHeight="1">
      <c r="A113" s="273"/>
      <c r="B113" s="274"/>
      <c r="C113" s="271"/>
      <c r="D113" s="271"/>
      <c r="E113" s="271"/>
      <c r="F113" s="271"/>
      <c r="G113" s="271"/>
      <c r="H113" s="275"/>
      <c r="I113" s="271"/>
      <c r="J113" s="271"/>
      <c r="K113" s="271"/>
      <c r="L113" s="269"/>
      <c r="M113" s="4"/>
      <c r="N113" s="270"/>
      <c r="O113" s="270"/>
      <c r="P113" s="270"/>
      <c r="Q113" s="270"/>
      <c r="R113" s="271"/>
      <c r="S113" s="272"/>
    </row>
    <row r="114" spans="1:19" s="249" customFormat="1" ht="42" hidden="1" customHeight="1">
      <c r="A114" s="76"/>
      <c r="B114" s="77"/>
      <c r="C114" s="259"/>
      <c r="D114" s="280"/>
      <c r="E114" s="348" t="s">
        <v>74</v>
      </c>
      <c r="F114" s="349"/>
      <c r="G114" s="349"/>
      <c r="H114" s="349"/>
      <c r="I114" s="349"/>
      <c r="J114" s="228"/>
      <c r="K114" s="348" t="s">
        <v>52</v>
      </c>
      <c r="L114" s="349"/>
      <c r="M114" s="349"/>
      <c r="N114" s="349"/>
      <c r="O114" s="349"/>
      <c r="P114" s="349"/>
      <c r="Q114" s="199"/>
      <c r="R114" s="40"/>
    </row>
    <row r="115" spans="1:19" s="249" customFormat="1" ht="69" hidden="1" customHeight="1">
      <c r="A115" s="91"/>
      <c r="B115" s="231" t="s">
        <v>53</v>
      </c>
      <c r="C115" s="232" t="s">
        <v>39</v>
      </c>
      <c r="D115" s="263"/>
      <c r="E115" s="232">
        <v>2014</v>
      </c>
      <c r="F115" s="232">
        <v>2015</v>
      </c>
      <c r="G115" s="232">
        <v>2016</v>
      </c>
      <c r="H115" s="232">
        <v>2017</v>
      </c>
      <c r="I115" s="232">
        <v>2018</v>
      </c>
      <c r="J115" s="232"/>
      <c r="K115" s="232">
        <v>2014</v>
      </c>
      <c r="L115" s="232">
        <v>2015</v>
      </c>
      <c r="M115" s="232">
        <v>2016</v>
      </c>
      <c r="N115" s="232">
        <v>2017</v>
      </c>
      <c r="O115" s="232">
        <v>2018</v>
      </c>
      <c r="P115" s="115" t="s">
        <v>40</v>
      </c>
      <c r="Q115" s="199"/>
      <c r="R115" s="40"/>
      <c r="S115" s="264"/>
    </row>
    <row r="116" spans="1:19" s="249" customFormat="1" ht="21" hidden="1" customHeight="1">
      <c r="A116" s="91"/>
      <c r="B116" s="55" t="s">
        <v>25</v>
      </c>
      <c r="C116" s="105">
        <f>C96</f>
        <v>4.59</v>
      </c>
      <c r="D116" s="281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15">K96*E116</f>
        <v>0</v>
      </c>
      <c r="L116" s="107">
        <f t="shared" si="15"/>
        <v>0</v>
      </c>
      <c r="M116" s="107">
        <f t="shared" si="15"/>
        <v>0</v>
      </c>
      <c r="N116" s="107">
        <f t="shared" si="15"/>
        <v>0</v>
      </c>
      <c r="O116" s="107">
        <f t="shared" si="15"/>
        <v>0.78</v>
      </c>
      <c r="P116" s="178">
        <f>SUM(K116:O116)</f>
        <v>0.78</v>
      </c>
      <c r="Q116" s="200"/>
      <c r="R116" s="276"/>
      <c r="S116" s="268"/>
    </row>
    <row r="117" spans="1:19" s="249" customFormat="1" hidden="1">
      <c r="A117" s="91"/>
      <c r="B117" s="55" t="s">
        <v>26</v>
      </c>
      <c r="C117" s="105">
        <f>C97</f>
        <v>5.3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15"/>
        <v>0</v>
      </c>
      <c r="L117" s="107">
        <f t="shared" si="15"/>
        <v>0</v>
      </c>
      <c r="M117" s="107">
        <f t="shared" si="15"/>
        <v>0</v>
      </c>
      <c r="N117" s="107">
        <f t="shared" si="15"/>
        <v>0</v>
      </c>
      <c r="O117" s="107">
        <f t="shared" si="15"/>
        <v>10.35</v>
      </c>
      <c r="P117" s="178">
        <f>SUM(K117:O117)</f>
        <v>10.35</v>
      </c>
      <c r="Q117" s="200"/>
      <c r="R117" s="277"/>
      <c r="S117" s="268"/>
    </row>
    <row r="118" spans="1:19" s="249" customFormat="1" hidden="1">
      <c r="A118" s="91"/>
      <c r="B118" s="55" t="s">
        <v>27</v>
      </c>
      <c r="C118" s="105">
        <f>C98</f>
        <v>5.3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0</v>
      </c>
      <c r="O118" s="107">
        <f t="shared" si="15"/>
        <v>0.53</v>
      </c>
      <c r="P118" s="178">
        <f>SUM(K118:O118)</f>
        <v>0.53</v>
      </c>
      <c r="Q118" s="200"/>
      <c r="R118" s="277"/>
      <c r="S118" s="268"/>
    </row>
    <row r="119" spans="1:19" s="249" customFormat="1" hidden="1">
      <c r="A119" s="91"/>
      <c r="B119" s="55" t="s">
        <v>28</v>
      </c>
      <c r="C119" s="105">
        <f>C99</f>
        <v>19.54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200"/>
      <c r="R119" s="276"/>
      <c r="S119" s="268"/>
    </row>
    <row r="120" spans="1:19" s="249" customFormat="1" hidden="1">
      <c r="A120" s="91"/>
      <c r="B120" s="55" t="s">
        <v>29</v>
      </c>
      <c r="C120" s="105">
        <f>C100</f>
        <v>5.3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0</v>
      </c>
      <c r="O120" s="107">
        <f t="shared" si="15"/>
        <v>1.1399999999999999</v>
      </c>
      <c r="P120" s="178">
        <f>SUM(K120:O120)</f>
        <v>1.1399999999999999</v>
      </c>
      <c r="Q120" s="200"/>
      <c r="R120" s="276"/>
      <c r="S120" s="268"/>
    </row>
    <row r="121" spans="1:19" ht="20.45" hidden="1" customHeight="1">
      <c r="A121" s="359" t="s">
        <v>41</v>
      </c>
      <c r="B121" s="359"/>
      <c r="C121" s="359"/>
      <c r="D121" s="271"/>
      <c r="E121" s="111"/>
      <c r="F121" s="111"/>
      <c r="G121" s="111"/>
      <c r="H121" s="111"/>
      <c r="I121" s="111"/>
      <c r="J121" s="111"/>
      <c r="K121" s="111">
        <f t="shared" ref="K121:P121" si="16">SUM(K116:K120)</f>
        <v>0</v>
      </c>
      <c r="L121" s="111">
        <f t="shared" si="16"/>
        <v>0</v>
      </c>
      <c r="M121" s="111">
        <f t="shared" si="16"/>
        <v>0</v>
      </c>
      <c r="N121" s="111">
        <f t="shared" si="16"/>
        <v>0</v>
      </c>
      <c r="O121" s="111">
        <f t="shared" si="16"/>
        <v>12.8</v>
      </c>
      <c r="P121" s="179">
        <f t="shared" si="16"/>
        <v>12.8</v>
      </c>
      <c r="Q121" s="201"/>
      <c r="R121" s="271"/>
      <c r="S121" s="272"/>
    </row>
    <row r="122" spans="1:19" s="112" customFormat="1" ht="22.15" hidden="1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356" t="s">
        <v>42</v>
      </c>
      <c r="L122" s="356"/>
      <c r="M122" s="356"/>
      <c r="N122" s="356"/>
      <c r="O122" s="356"/>
      <c r="P122" s="180">
        <f>P121*1.18</f>
        <v>15.1</v>
      </c>
      <c r="Q122" s="202"/>
      <c r="R122" s="196"/>
    </row>
    <row r="123" spans="1:19" s="242" customFormat="1" ht="15.75" hidden="1">
      <c r="A123" s="282"/>
      <c r="B123" s="283"/>
      <c r="C123" s="282"/>
      <c r="D123" s="282"/>
      <c r="E123" s="284"/>
      <c r="F123" s="282"/>
      <c r="G123" s="19"/>
      <c r="H123" s="131"/>
      <c r="I123" s="17"/>
      <c r="J123" s="17"/>
      <c r="K123" s="18"/>
      <c r="L123" s="18"/>
      <c r="M123" s="18"/>
      <c r="N123" s="18"/>
      <c r="O123" s="18"/>
      <c r="P123" s="19"/>
      <c r="Q123" s="19"/>
      <c r="R123" s="19"/>
    </row>
    <row r="124" spans="1:19" s="290" customFormat="1" ht="23.25">
      <c r="A124" s="14"/>
      <c r="B124" s="285" t="s">
        <v>54</v>
      </c>
      <c r="C124" s="286"/>
      <c r="D124" s="287"/>
      <c r="E124" s="287"/>
      <c r="F124" s="19"/>
      <c r="G124" s="288"/>
      <c r="H124" s="288"/>
      <c r="I124" s="289"/>
      <c r="J124" s="289"/>
      <c r="K124" s="198"/>
      <c r="L124" s="138"/>
      <c r="M124" s="139"/>
      <c r="N124" s="139"/>
      <c r="O124" s="140"/>
      <c r="P124" s="140"/>
      <c r="Q124" s="140"/>
      <c r="R124" s="140"/>
    </row>
    <row r="125" spans="1:19" s="290" customFormat="1" ht="138.75" customHeight="1">
      <c r="A125" s="14"/>
      <c r="B125" s="360"/>
      <c r="C125" s="361"/>
      <c r="D125" s="232" t="str">
        <f>K94</f>
        <v>Плановая стоимость объекта в прогнозных ценах года окончания строительства, тыс.руб. без НДС</v>
      </c>
      <c r="E125" s="263"/>
      <c r="F125" s="263"/>
      <c r="G125" s="140"/>
      <c r="H125" s="276"/>
      <c r="I125" s="291"/>
      <c r="J125" s="291"/>
      <c r="K125" s="292"/>
      <c r="L125" s="292"/>
      <c r="M125" s="292"/>
      <c r="N125" s="292"/>
      <c r="O125" s="292"/>
      <c r="P125" s="292"/>
      <c r="Q125" s="140"/>
      <c r="R125" s="140"/>
    </row>
    <row r="126" spans="1:19" s="290" customFormat="1" ht="23.25" customHeight="1">
      <c r="A126" s="14"/>
      <c r="B126" s="362" t="s">
        <v>25</v>
      </c>
      <c r="C126" s="363"/>
      <c r="D126" s="111">
        <f>P96</f>
        <v>1.1200000000000001</v>
      </c>
      <c r="E126" s="271"/>
      <c r="F126" s="271"/>
      <c r="G126" s="140"/>
      <c r="H126" s="293"/>
      <c r="I126" s="267"/>
      <c r="J126" s="267"/>
      <c r="K126" s="267"/>
      <c r="L126" s="294"/>
      <c r="M126" s="292"/>
      <c r="N126" s="292"/>
      <c r="O126" s="292"/>
      <c r="P126" s="292"/>
      <c r="Q126" s="140"/>
      <c r="R126" s="140"/>
    </row>
    <row r="127" spans="1:19" s="290" customFormat="1" ht="23.25">
      <c r="A127" s="14"/>
      <c r="B127" s="362" t="s">
        <v>26</v>
      </c>
      <c r="C127" s="363"/>
      <c r="D127" s="111">
        <f>P97</f>
        <v>14.79</v>
      </c>
      <c r="E127" s="271"/>
      <c r="F127" s="271"/>
      <c r="G127" s="140"/>
      <c r="H127" s="293"/>
      <c r="I127" s="267"/>
      <c r="J127" s="267"/>
      <c r="K127" s="267"/>
      <c r="L127" s="292"/>
      <c r="M127" s="292"/>
      <c r="N127" s="292"/>
      <c r="O127" s="292"/>
      <c r="P127" s="292"/>
      <c r="Q127" s="140"/>
      <c r="R127" s="140"/>
    </row>
    <row r="128" spans="1:19" s="290" customFormat="1" ht="21.75" customHeight="1">
      <c r="A128" s="14"/>
      <c r="B128" s="362" t="s">
        <v>27</v>
      </c>
      <c r="C128" s="363"/>
      <c r="D128" s="111">
        <f>P98</f>
        <v>0.75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  <c r="Q128" s="140"/>
      <c r="R128" s="140"/>
    </row>
    <row r="129" spans="1:18" s="290" customFormat="1" ht="23.25">
      <c r="A129" s="14"/>
      <c r="B129" s="362" t="s">
        <v>55</v>
      </c>
      <c r="C129" s="363"/>
      <c r="D129" s="111">
        <f>P100+P99</f>
        <v>1.63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  <c r="Q129" s="140"/>
      <c r="R129" s="140"/>
    </row>
    <row r="130" spans="1:18" s="290" customFormat="1" ht="23.25">
      <c r="A130" s="14"/>
      <c r="B130" s="359" t="s">
        <v>41</v>
      </c>
      <c r="C130" s="359"/>
      <c r="D130" s="111">
        <f>SUM(D126:D129)</f>
        <v>18.29</v>
      </c>
      <c r="E130" s="271"/>
      <c r="F130" s="271"/>
      <c r="G130" s="140"/>
      <c r="H130" s="295"/>
      <c r="I130" s="296"/>
      <c r="J130" s="296"/>
      <c r="K130" s="297"/>
      <c r="L130" s="292"/>
      <c r="M130" s="292"/>
      <c r="N130" s="292"/>
      <c r="O130" s="292"/>
      <c r="P130" s="292"/>
      <c r="Q130" s="140"/>
      <c r="R130" s="140"/>
    </row>
    <row r="131" spans="1:18" s="290" customFormat="1" ht="15" customHeight="1">
      <c r="A131" s="1"/>
      <c r="B131" s="298"/>
      <c r="C131" s="299"/>
      <c r="D131" s="273"/>
      <c r="E131" s="273"/>
      <c r="F131" s="140"/>
      <c r="G131" s="288"/>
      <c r="H131" s="288"/>
      <c r="I131" s="289"/>
      <c r="J131" s="289"/>
      <c r="K131" s="292"/>
      <c r="L131" s="292"/>
      <c r="M131" s="292"/>
      <c r="N131" s="292"/>
      <c r="O131" s="292"/>
      <c r="P131" s="292"/>
      <c r="Q131" s="140"/>
      <c r="R131" s="140"/>
    </row>
    <row r="132" spans="1:18" s="242" customFormat="1" ht="15.6" customHeight="1">
      <c r="A132" s="222" t="s">
        <v>56</v>
      </c>
      <c r="B132" s="274"/>
      <c r="C132" s="300"/>
      <c r="D132" s="301"/>
      <c r="E132" s="301"/>
      <c r="F132" s="301"/>
      <c r="G132" s="302"/>
      <c r="H132" s="303"/>
      <c r="I132" s="14"/>
      <c r="J132" s="14"/>
      <c r="K132" s="292"/>
      <c r="L132" s="292"/>
      <c r="M132" s="292"/>
      <c r="N132" s="292"/>
      <c r="O132" s="292"/>
      <c r="P132" s="292"/>
      <c r="Q132" s="19"/>
      <c r="R132" s="19"/>
    </row>
    <row r="133" spans="1:18" s="242" customFormat="1" ht="55.5" customHeight="1">
      <c r="A133" s="365" t="s">
        <v>80</v>
      </c>
      <c r="B133" s="365"/>
      <c r="C133" s="365"/>
      <c r="D133" s="365"/>
      <c r="E133" s="365"/>
      <c r="F133" s="365"/>
      <c r="G133" s="365"/>
      <c r="H133" s="365"/>
      <c r="I133" s="148"/>
      <c r="J133" s="148"/>
      <c r="K133" s="292"/>
      <c r="L133" s="292"/>
      <c r="M133" s="292"/>
      <c r="N133" s="292"/>
      <c r="O133" s="292"/>
      <c r="P133" s="292"/>
      <c r="Q133" s="19"/>
      <c r="R133" s="19"/>
    </row>
    <row r="134" spans="1:18" s="242" customFormat="1" ht="41.25" customHeight="1">
      <c r="A134" s="365" t="s">
        <v>101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18"/>
      <c r="L134" s="18"/>
      <c r="M134" s="18"/>
      <c r="N134" s="18"/>
      <c r="O134" s="19"/>
      <c r="P134" s="19"/>
      <c r="Q134" s="19"/>
      <c r="R134" s="19"/>
    </row>
    <row r="135" spans="1:18" s="242" customFormat="1" ht="15.75">
      <c r="A135" s="150"/>
      <c r="B135" s="14"/>
      <c r="C135" s="14"/>
      <c r="D135" s="14"/>
      <c r="E135" s="14"/>
      <c r="F135" s="14"/>
      <c r="G135" s="14"/>
      <c r="H135" s="14"/>
      <c r="I135" s="17"/>
      <c r="J135" s="17"/>
      <c r="K135" s="18"/>
      <c r="L135" s="18"/>
      <c r="M135" s="18"/>
      <c r="N135" s="18"/>
      <c r="O135" s="19"/>
      <c r="P135" s="19"/>
      <c r="Q135" s="19"/>
      <c r="R135" s="19"/>
    </row>
    <row r="136" spans="1:18" s="242" customFormat="1" ht="21.75" customHeight="1">
      <c r="A136" s="366" t="s">
        <v>57</v>
      </c>
      <c r="B136" s="372"/>
      <c r="C136" s="372"/>
      <c r="D136" s="372"/>
      <c r="E136" s="372"/>
      <c r="F136" s="372"/>
      <c r="G136" s="372"/>
      <c r="H136" s="372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42" customFormat="1" ht="14.25" customHeight="1">
      <c r="A137" s="226"/>
      <c r="B137" s="226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42" customFormat="1" ht="18.75" customHeight="1">
      <c r="A138" s="156"/>
      <c r="B138" s="371" t="s">
        <v>58</v>
      </c>
      <c r="C138" s="371"/>
      <c r="D138" s="371"/>
      <c r="E138" s="14"/>
      <c r="F138" s="282"/>
      <c r="G138" s="19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42" customFormat="1" ht="42.75" customHeight="1">
      <c r="A139" s="304"/>
      <c r="B139" s="171"/>
      <c r="C139" s="305"/>
      <c r="D139" s="172"/>
      <c r="E139" s="172"/>
      <c r="F139" s="305"/>
      <c r="G139" s="364"/>
      <c r="H139" s="364"/>
      <c r="I139" s="364"/>
      <c r="J139" s="225"/>
      <c r="K139" s="18"/>
      <c r="L139" s="18"/>
      <c r="M139" s="18"/>
      <c r="N139" s="18"/>
      <c r="O139" s="19"/>
      <c r="P139" s="19"/>
      <c r="Q139" s="19"/>
      <c r="R139" s="19"/>
    </row>
    <row r="140" spans="1:18" s="242" customFormat="1" ht="15.75">
      <c r="A140" s="282"/>
      <c r="B140" s="284" t="s">
        <v>59</v>
      </c>
      <c r="C140" s="282"/>
      <c r="D140" s="370" t="s">
        <v>60</v>
      </c>
      <c r="E140" s="370"/>
      <c r="F140" s="282"/>
      <c r="G140" s="370" t="s">
        <v>61</v>
      </c>
      <c r="H140" s="370"/>
      <c r="I140" s="17"/>
      <c r="J140" s="17"/>
      <c r="K140" s="18"/>
      <c r="L140" s="18"/>
      <c r="M140" s="18"/>
      <c r="N140" s="18"/>
      <c r="O140" s="19"/>
      <c r="P140" s="19"/>
      <c r="Q140" s="19"/>
      <c r="R140" s="19"/>
    </row>
    <row r="141" spans="1:18" s="242" customFormat="1" ht="15.75" hidden="1">
      <c r="A141" s="156"/>
      <c r="B141" s="156"/>
      <c r="C141" s="156"/>
      <c r="D141" s="14"/>
      <c r="E141" s="14"/>
      <c r="F141" s="282"/>
      <c r="G141" s="14"/>
      <c r="H141" s="156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42" customFormat="1" ht="15.75" hidden="1">
      <c r="A142" s="304"/>
      <c r="B142" s="170"/>
      <c r="C142" s="282"/>
      <c r="D142" s="155"/>
      <c r="E142" s="155"/>
      <c r="F142" s="282"/>
      <c r="G142" s="155"/>
      <c r="H142" s="155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42" customFormat="1" ht="15.75" hidden="1">
      <c r="A143" s="282"/>
      <c r="B143" s="284" t="s">
        <v>59</v>
      </c>
      <c r="C143" s="282"/>
      <c r="D143" s="370" t="s">
        <v>60</v>
      </c>
      <c r="E143" s="370"/>
      <c r="F143" s="282"/>
      <c r="G143" s="370" t="s">
        <v>61</v>
      </c>
      <c r="H143" s="370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42" customFormat="1" ht="15.75" hidden="1">
      <c r="A144" s="282"/>
      <c r="B144" s="282"/>
      <c r="C144" s="282"/>
      <c r="D144" s="14"/>
      <c r="E144" s="14"/>
      <c r="F144" s="282"/>
      <c r="G144" s="14"/>
      <c r="H144" s="156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42" customFormat="1" ht="15.75" hidden="1">
      <c r="A145" s="304"/>
      <c r="B145" s="170"/>
      <c r="C145" s="282"/>
      <c r="D145" s="155"/>
      <c r="E145" s="155"/>
      <c r="F145" s="282"/>
      <c r="G145" s="155"/>
      <c r="H145" s="155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42" customFormat="1" ht="15.75" hidden="1">
      <c r="A146" s="282"/>
      <c r="B146" s="284" t="s">
        <v>59</v>
      </c>
      <c r="C146" s="282"/>
      <c r="D146" s="370" t="s">
        <v>60</v>
      </c>
      <c r="E146" s="370"/>
      <c r="F146" s="282"/>
      <c r="G146" s="370" t="s">
        <v>61</v>
      </c>
      <c r="H146" s="370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42" customFormat="1" ht="15.75">
      <c r="A147" s="282"/>
      <c r="B147" s="282"/>
      <c r="C147" s="282"/>
      <c r="D147" s="14"/>
      <c r="E147" s="14"/>
      <c r="F147" s="282"/>
      <c r="G147" s="14"/>
      <c r="H147" s="156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42" customFormat="1" ht="18.75" customHeight="1">
      <c r="A148" s="156"/>
      <c r="B148" s="371" t="s">
        <v>62</v>
      </c>
      <c r="C148" s="371"/>
      <c r="D148" s="371"/>
      <c r="E148" s="14"/>
      <c r="F148" s="282"/>
      <c r="G148" s="14"/>
      <c r="H148" s="14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42" customFormat="1">
      <c r="A149" s="304"/>
      <c r="B149" s="171"/>
      <c r="C149" s="305"/>
      <c r="D149" s="172"/>
      <c r="E149" s="172"/>
      <c r="F149" s="305"/>
      <c r="G149" s="364"/>
      <c r="H149" s="364"/>
      <c r="I149" s="364"/>
      <c r="J149" s="225"/>
      <c r="K149" s="18"/>
      <c r="L149" s="18"/>
      <c r="M149" s="18"/>
      <c r="N149" s="18"/>
      <c r="O149" s="19"/>
      <c r="P149" s="19"/>
      <c r="Q149" s="19"/>
      <c r="R149" s="19"/>
    </row>
    <row r="150" spans="1:18" s="242" customFormat="1" ht="15.75">
      <c r="A150" s="282"/>
      <c r="B150" s="284" t="s">
        <v>59</v>
      </c>
      <c r="C150" s="282"/>
      <c r="D150" s="370" t="s">
        <v>60</v>
      </c>
      <c r="E150" s="370"/>
      <c r="F150" s="282"/>
      <c r="G150" s="370" t="s">
        <v>61</v>
      </c>
      <c r="H150" s="370"/>
      <c r="I150" s="17"/>
      <c r="J150" s="17"/>
      <c r="K150" s="18"/>
      <c r="L150" s="18"/>
      <c r="M150" s="18"/>
      <c r="N150" s="18"/>
      <c r="O150" s="19"/>
      <c r="P150" s="19"/>
      <c r="Q150" s="19"/>
      <c r="R150" s="19"/>
    </row>
    <row r="151" spans="1:18" s="242" customFormat="1" ht="15.75" hidden="1">
      <c r="A151" s="156"/>
      <c r="B151" s="156"/>
      <c r="C151" s="156"/>
      <c r="D151" s="14"/>
      <c r="E151" s="14"/>
      <c r="F151" s="282"/>
      <c r="G151" s="14"/>
      <c r="H151" s="156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42" customFormat="1" ht="15.75" hidden="1">
      <c r="A152" s="304"/>
      <c r="B152" s="170"/>
      <c r="C152" s="282"/>
      <c r="D152" s="155"/>
      <c r="E152" s="155"/>
      <c r="F152" s="282"/>
      <c r="G152" s="155"/>
      <c r="H152" s="155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42" customFormat="1" ht="15.75" hidden="1">
      <c r="A153" s="282"/>
      <c r="B153" s="284" t="s">
        <v>59</v>
      </c>
      <c r="C153" s="282"/>
      <c r="D153" s="370" t="s">
        <v>60</v>
      </c>
      <c r="E153" s="370"/>
      <c r="F153" s="282"/>
      <c r="G153" s="370" t="s">
        <v>61</v>
      </c>
      <c r="H153" s="370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42" customFormat="1" ht="15.75" hidden="1">
      <c r="A154" s="282"/>
      <c r="B154" s="284"/>
      <c r="C154" s="282"/>
      <c r="D154" s="284"/>
      <c r="E154" s="284"/>
      <c r="F154" s="282"/>
      <c r="G154" s="284"/>
      <c r="H154" s="284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42" customFormat="1" ht="18.75" hidden="1" customHeight="1">
      <c r="A155" s="156"/>
      <c r="B155" s="371" t="s">
        <v>63</v>
      </c>
      <c r="C155" s="371"/>
      <c r="D155" s="371"/>
      <c r="E155" s="14"/>
      <c r="F155" s="282"/>
      <c r="G155" s="14"/>
      <c r="H155" s="1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42" customFormat="1" ht="60.75" hidden="1">
      <c r="A156" s="304"/>
      <c r="B156" s="171" t="s">
        <v>64</v>
      </c>
      <c r="C156" s="305"/>
      <c r="D156" s="172"/>
      <c r="E156" s="172"/>
      <c r="F156" s="305"/>
      <c r="G156" s="364" t="s">
        <v>65</v>
      </c>
      <c r="H156" s="364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42" customFormat="1" ht="15.75" hidden="1">
      <c r="A157" s="282"/>
      <c r="B157" s="284" t="s">
        <v>59</v>
      </c>
      <c r="C157" s="282"/>
      <c r="D157" s="370" t="s">
        <v>60</v>
      </c>
      <c r="E157" s="370"/>
      <c r="F157" s="282"/>
      <c r="G157" s="370" t="s">
        <v>61</v>
      </c>
      <c r="H157" s="370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42" customFormat="1" ht="15.75">
      <c r="A158" s="282"/>
      <c r="B158" s="283"/>
      <c r="C158" s="282"/>
      <c r="D158" s="282"/>
      <c r="E158" s="156"/>
      <c r="F158" s="282"/>
      <c r="G158" s="19"/>
      <c r="H158" s="157"/>
      <c r="I158" s="17"/>
      <c r="J158" s="17"/>
      <c r="K158" s="18"/>
      <c r="L158" s="18"/>
      <c r="M158" s="18"/>
      <c r="N158" s="18"/>
      <c r="O158" s="18"/>
      <c r="P158" s="19"/>
      <c r="Q158" s="19"/>
      <c r="R158" s="19"/>
    </row>
    <row r="159" spans="1:18" s="242" customFormat="1" ht="15.75">
      <c r="A159" s="307"/>
      <c r="B159" s="307"/>
      <c r="C159" s="307"/>
      <c r="D159" s="323"/>
      <c r="E159" s="324"/>
      <c r="F159" s="307"/>
      <c r="H159" s="325"/>
      <c r="I159" s="311"/>
      <c r="J159" s="311"/>
      <c r="K159" s="312"/>
      <c r="L159" s="312"/>
      <c r="M159" s="312"/>
      <c r="N159" s="312"/>
      <c r="O159" s="312"/>
    </row>
    <row r="160" spans="1:18" s="242" customFormat="1" ht="15.75">
      <c r="A160" s="309"/>
      <c r="B160" s="309"/>
      <c r="C160" s="309"/>
      <c r="D160" s="307"/>
      <c r="E160" s="309"/>
      <c r="F160" s="307"/>
      <c r="H160" s="310"/>
      <c r="I160" s="311"/>
      <c r="J160" s="311"/>
      <c r="K160" s="312"/>
      <c r="L160" s="312"/>
      <c r="M160" s="312"/>
      <c r="N160" s="312"/>
      <c r="O160" s="312"/>
    </row>
    <row r="161" spans="1:19" s="242" customFormat="1" ht="15.75">
      <c r="A161" s="307"/>
      <c r="B161" s="308"/>
      <c r="C161" s="307"/>
      <c r="D161" s="307"/>
      <c r="E161" s="309"/>
      <c r="F161" s="307"/>
      <c r="G161" s="310"/>
      <c r="H161" s="310"/>
      <c r="I161" s="311"/>
      <c r="J161" s="311"/>
      <c r="K161" s="312"/>
      <c r="L161" s="312"/>
      <c r="M161" s="312"/>
      <c r="N161" s="312"/>
      <c r="O161" s="312"/>
    </row>
    <row r="162" spans="1:19" s="318" customFormat="1">
      <c r="A162" s="313"/>
      <c r="B162" s="314"/>
      <c r="C162" s="315"/>
      <c r="D162" s="233"/>
      <c r="E162" s="233"/>
      <c r="F162" s="315"/>
      <c r="G162" s="233"/>
      <c r="H162" s="233"/>
      <c r="I162" s="316"/>
      <c r="J162" s="316"/>
      <c r="K162" s="317"/>
      <c r="L162" s="317"/>
      <c r="M162" s="312"/>
      <c r="N162" s="317"/>
      <c r="O162" s="317"/>
      <c r="Q162" s="242"/>
    </row>
    <row r="163" spans="1:19" ht="35.25" customHeight="1">
      <c r="A163" s="309"/>
      <c r="B163" s="309"/>
      <c r="C163" s="309"/>
      <c r="D163" s="307"/>
      <c r="E163" s="309"/>
      <c r="F163" s="307"/>
      <c r="M163" s="317"/>
      <c r="Q163" s="318"/>
    </row>
    <row r="164" spans="1:19" s="319" customFormat="1">
      <c r="A164" s="233"/>
      <c r="B164" s="233"/>
      <c r="C164" s="233"/>
      <c r="D164" s="320"/>
      <c r="E164" s="321"/>
      <c r="F164" s="321"/>
      <c r="G164" s="322"/>
      <c r="H164" s="322"/>
      <c r="K164" s="235"/>
      <c r="L164" s="235"/>
      <c r="M164" s="235"/>
      <c r="N164" s="235"/>
      <c r="O164" s="235"/>
      <c r="P164" s="187"/>
      <c r="Q164" s="187"/>
      <c r="R164" s="187"/>
      <c r="S164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E94:I94"/>
    <mergeCell ref="K94:P94"/>
    <mergeCell ref="A101:C101"/>
    <mergeCell ref="K102:O102"/>
    <mergeCell ref="E104:I104"/>
    <mergeCell ref="K104:P104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5"/>
  <sheetViews>
    <sheetView topLeftCell="A4" zoomScale="73" zoomScaleNormal="73" zoomScaleSheetLayoutView="75" workbookViewId="0">
      <selection activeCell="F12" sqref="F12"/>
    </sheetView>
  </sheetViews>
  <sheetFormatPr defaultColWidth="9.140625" defaultRowHeight="20.25"/>
  <cols>
    <col min="1" max="1" width="3.85546875" style="233" customWidth="1"/>
    <col min="2" max="2" width="45" style="233" customWidth="1"/>
    <col min="3" max="3" width="21.28515625" style="233" customWidth="1"/>
    <col min="4" max="4" width="17.28515625" style="233" customWidth="1"/>
    <col min="5" max="6" width="15.140625" style="233" customWidth="1"/>
    <col min="7" max="7" width="17.5703125" style="233" customWidth="1"/>
    <col min="8" max="8" width="16.28515625" style="233" customWidth="1"/>
    <col min="9" max="9" width="18.5703125" style="319" customWidth="1"/>
    <col min="10" max="10" width="16" style="319" customWidth="1"/>
    <col min="11" max="12" width="11" style="235" customWidth="1"/>
    <col min="13" max="13" width="11.140625" style="235" customWidth="1"/>
    <col min="14" max="14" width="10" style="235" customWidth="1"/>
    <col min="15" max="15" width="11.85546875" style="235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39" t="s">
        <v>87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58.5" customHeight="1">
      <c r="A5" s="340" t="s">
        <v>113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41" t="s">
        <v>86</v>
      </c>
      <c r="B6" s="341"/>
      <c r="C6" s="342" t="s">
        <v>114</v>
      </c>
      <c r="D6" s="342"/>
      <c r="E6" s="342"/>
      <c r="F6" s="342"/>
      <c r="G6" s="342"/>
      <c r="H6" s="342"/>
      <c r="I6" s="193"/>
      <c r="J6" s="193"/>
      <c r="K6" s="194"/>
      <c r="L6" s="173"/>
      <c r="M6" s="173"/>
      <c r="N6" s="173"/>
      <c r="O6" s="174"/>
      <c r="P6" s="174"/>
      <c r="Q6" s="174"/>
      <c r="R6" s="174"/>
    </row>
    <row r="7" spans="1:25" s="242" customFormat="1" ht="16.149999999999999" customHeight="1">
      <c r="A7" s="13"/>
      <c r="B7" s="13" t="s">
        <v>103</v>
      </c>
      <c r="C7" s="13" t="s">
        <v>3</v>
      </c>
      <c r="D7" s="14" t="s">
        <v>85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40"/>
      <c r="T7" s="241"/>
    </row>
    <row r="8" spans="1:25" s="241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40"/>
      <c r="V8" s="242"/>
      <c r="W8" s="243"/>
      <c r="X8" s="244"/>
      <c r="Y8" s="245"/>
    </row>
    <row r="9" spans="1:25" s="241" customFormat="1" ht="30" customHeight="1">
      <c r="A9" s="344"/>
      <c r="B9" s="344"/>
      <c r="C9" s="344"/>
      <c r="D9" s="344"/>
      <c r="E9" s="232" t="s">
        <v>12</v>
      </c>
      <c r="F9" s="232" t="s">
        <v>13</v>
      </c>
      <c r="G9" s="232" t="s">
        <v>14</v>
      </c>
      <c r="H9" s="344"/>
      <c r="I9" s="28"/>
      <c r="J9" s="28"/>
      <c r="K9" s="3"/>
      <c r="L9" s="3"/>
      <c r="M9" s="3"/>
      <c r="N9" s="3"/>
      <c r="O9" s="3"/>
      <c r="P9" s="22"/>
      <c r="Q9" s="22"/>
      <c r="R9" s="20"/>
      <c r="S9" s="240"/>
      <c r="V9" s="242"/>
      <c r="W9" s="242"/>
      <c r="X9" s="246"/>
      <c r="Y9" s="247"/>
    </row>
    <row r="10" spans="1:25" s="244" customFormat="1" ht="16.149999999999999" customHeight="1">
      <c r="A10" s="346" t="s">
        <v>108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5"/>
    </row>
    <row r="11" spans="1:25" s="249" customFormat="1" ht="47.25">
      <c r="A11" s="33">
        <v>1</v>
      </c>
      <c r="B11" s="34" t="s">
        <v>109</v>
      </c>
      <c r="C11" s="35"/>
      <c r="D11" s="33" t="s">
        <v>112</v>
      </c>
      <c r="E11" s="33" t="s">
        <v>82</v>
      </c>
      <c r="F11" s="36">
        <v>0.15</v>
      </c>
      <c r="G11" s="38">
        <f>497.8*1.1*1.036</f>
        <v>567.29</v>
      </c>
      <c r="H11" s="38">
        <f>F11*G11</f>
        <v>85.09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8"/>
      <c r="T12" s="248"/>
      <c r="U12" s="248"/>
      <c r="X12" s="250"/>
      <c r="Y12" s="251"/>
    </row>
    <row r="13" spans="1:25" s="249" customFormat="1">
      <c r="A13" s="33"/>
      <c r="B13" s="34"/>
      <c r="C13" s="35"/>
      <c r="D13" s="33"/>
      <c r="E13" s="33"/>
      <c r="F13" s="36"/>
      <c r="G13" s="33"/>
      <c r="H13" s="38"/>
      <c r="I13" s="39"/>
      <c r="J13" s="39"/>
      <c r="K13" s="32"/>
      <c r="L13" s="32"/>
      <c r="M13" s="32"/>
      <c r="N13" s="32"/>
      <c r="O13" s="32"/>
      <c r="P13" s="40"/>
      <c r="Q13" s="40"/>
      <c r="R13" s="40"/>
      <c r="S13" s="248"/>
      <c r="T13" s="248"/>
      <c r="U13" s="248"/>
      <c r="X13" s="250"/>
      <c r="Y13" s="251"/>
    </row>
    <row r="14" spans="1:25" s="249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85.09</v>
      </c>
      <c r="I14" s="39"/>
      <c r="J14" s="39"/>
      <c r="K14" s="32"/>
      <c r="L14" s="32"/>
      <c r="M14" s="32"/>
      <c r="N14" s="32"/>
      <c r="O14" s="32"/>
      <c r="P14" s="40"/>
      <c r="Q14" s="40"/>
      <c r="R14" s="22"/>
      <c r="S14" s="240"/>
      <c r="T14" s="241"/>
      <c r="U14" s="242"/>
      <c r="V14" s="242"/>
      <c r="W14" s="242"/>
      <c r="X14" s="242"/>
    </row>
    <row r="15" spans="1:25" s="249" customFormat="1">
      <c r="A15" s="33"/>
      <c r="B15" s="46" t="s">
        <v>17</v>
      </c>
      <c r="C15" s="45"/>
      <c r="D15" s="33" t="s">
        <v>69</v>
      </c>
      <c r="E15" s="33"/>
      <c r="F15" s="33"/>
      <c r="G15" s="52">
        <v>1.4999999999999999E-2</v>
      </c>
      <c r="H15" s="38">
        <f t="shared" ref="H15:H20" si="0">ROUND($H$14*G15,2)</f>
        <v>1.28</v>
      </c>
      <c r="I15" s="44"/>
      <c r="J15" s="44"/>
      <c r="K15" s="32"/>
      <c r="L15" s="32"/>
      <c r="M15" s="32"/>
      <c r="N15" s="32"/>
      <c r="O15" s="32"/>
      <c r="P15" s="40"/>
      <c r="Q15" s="40"/>
      <c r="R15" s="22"/>
      <c r="S15" s="240"/>
      <c r="T15" s="241"/>
      <c r="U15" s="241"/>
      <c r="V15" s="242"/>
      <c r="W15" s="242"/>
      <c r="X15" s="246"/>
    </row>
    <row r="16" spans="1:25" s="249" customFormat="1">
      <c r="A16" s="33"/>
      <c r="B16" s="46" t="s">
        <v>18</v>
      </c>
      <c r="C16" s="35"/>
      <c r="D16" s="33" t="s">
        <v>69</v>
      </c>
      <c r="E16" s="33"/>
      <c r="F16" s="33"/>
      <c r="G16" s="52">
        <v>1.4999999999999999E-2</v>
      </c>
      <c r="H16" s="38">
        <f t="shared" si="0"/>
        <v>1.28</v>
      </c>
      <c r="I16" s="39"/>
      <c r="J16" s="39"/>
      <c r="K16" s="32"/>
      <c r="L16" s="32"/>
      <c r="M16" s="32"/>
      <c r="N16" s="32"/>
      <c r="O16" s="32"/>
      <c r="P16" s="40"/>
      <c r="Q16" s="40"/>
      <c r="R16" s="26"/>
      <c r="S16" s="244"/>
      <c r="T16" s="244"/>
      <c r="U16" s="244"/>
      <c r="V16" s="244"/>
      <c r="W16" s="244"/>
      <c r="X16" s="244"/>
    </row>
    <row r="17" spans="1:24" s="249" customFormat="1">
      <c r="A17" s="33"/>
      <c r="B17" s="46" t="s">
        <v>19</v>
      </c>
      <c r="C17" s="35"/>
      <c r="D17" s="33" t="s">
        <v>69</v>
      </c>
      <c r="E17" s="33"/>
      <c r="F17" s="33"/>
      <c r="G17" s="52">
        <v>7.4999999999999997E-2</v>
      </c>
      <c r="H17" s="38">
        <f t="shared" si="0"/>
        <v>6.38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  <c r="S17" s="252"/>
      <c r="T17" s="248"/>
      <c r="U17" s="248"/>
      <c r="X17" s="250"/>
    </row>
    <row r="18" spans="1:24" s="249" customFormat="1" ht="33" customHeight="1">
      <c r="A18" s="33"/>
      <c r="B18" s="46" t="s">
        <v>20</v>
      </c>
      <c r="C18" s="35"/>
      <c r="D18" s="33" t="s">
        <v>69</v>
      </c>
      <c r="E18" s="33"/>
      <c r="F18" s="33"/>
      <c r="G18" s="52">
        <v>2.5999999999999999E-2</v>
      </c>
      <c r="H18" s="38">
        <f t="shared" si="0"/>
        <v>2.21</v>
      </c>
      <c r="I18" s="39"/>
      <c r="J18" s="39"/>
      <c r="K18" s="32"/>
      <c r="L18" s="32"/>
      <c r="M18" s="32"/>
      <c r="N18" s="32"/>
      <c r="O18" s="32"/>
      <c r="P18" s="40"/>
      <c r="Q18" s="40"/>
      <c r="R18" s="40"/>
    </row>
    <row r="19" spans="1:24" s="249" customFormat="1" ht="48" customHeight="1">
      <c r="A19" s="33"/>
      <c r="B19" s="46" t="s">
        <v>83</v>
      </c>
      <c r="C19" s="35"/>
      <c r="D19" s="33" t="s">
        <v>69</v>
      </c>
      <c r="E19" s="33"/>
      <c r="F19" s="33"/>
      <c r="G19" s="52">
        <v>0.03</v>
      </c>
      <c r="H19" s="38">
        <f t="shared" si="0"/>
        <v>2.5499999999999998</v>
      </c>
      <c r="I19" s="39"/>
      <c r="J19" s="39"/>
      <c r="K19" s="32"/>
      <c r="L19" s="32"/>
      <c r="M19" s="32"/>
      <c r="N19" s="32"/>
      <c r="O19" s="32"/>
      <c r="P19" s="40"/>
      <c r="Q19" s="40"/>
      <c r="R19" s="22"/>
      <c r="S19" s="240"/>
      <c r="T19" s="241"/>
      <c r="U19" s="242"/>
      <c r="V19" s="242"/>
      <c r="W19" s="242"/>
      <c r="X19" s="242"/>
    </row>
    <row r="20" spans="1:24" s="249" customFormat="1">
      <c r="A20" s="33"/>
      <c r="B20" s="46" t="s">
        <v>22</v>
      </c>
      <c r="C20" s="35"/>
      <c r="D20" s="33" t="s">
        <v>69</v>
      </c>
      <c r="E20" s="33"/>
      <c r="F20" s="33"/>
      <c r="G20" s="52">
        <v>0.03</v>
      </c>
      <c r="H20" s="38">
        <f t="shared" si="0"/>
        <v>2.5499999999999998</v>
      </c>
      <c r="I20" s="39"/>
      <c r="J20" s="39"/>
      <c r="K20" s="32"/>
      <c r="L20" s="32"/>
      <c r="M20" s="32"/>
      <c r="N20" s="32"/>
      <c r="O20" s="32"/>
      <c r="P20" s="40"/>
      <c r="Q20" s="40"/>
      <c r="R20" s="26"/>
      <c r="S20" s="241"/>
      <c r="T20" s="241"/>
      <c r="U20" s="241"/>
      <c r="V20" s="242"/>
      <c r="W20" s="243"/>
      <c r="X20" s="244"/>
    </row>
    <row r="21" spans="1:24" s="249" customFormat="1">
      <c r="A21" s="33"/>
      <c r="B21" s="345" t="s">
        <v>23</v>
      </c>
      <c r="C21" s="345"/>
      <c r="D21" s="345"/>
      <c r="E21" s="345"/>
      <c r="F21" s="345"/>
      <c r="G21" s="345"/>
      <c r="H21" s="51">
        <f>SUM(H14:H20)</f>
        <v>101.34</v>
      </c>
      <c r="I21" s="39"/>
      <c r="J21" s="39"/>
      <c r="K21" s="32"/>
      <c r="L21" s="32"/>
      <c r="M21" s="32"/>
      <c r="N21" s="32"/>
      <c r="O21" s="32"/>
      <c r="P21" s="40"/>
      <c r="Q21" s="40"/>
      <c r="R21" s="22"/>
      <c r="S21" s="240"/>
      <c r="T21" s="241"/>
      <c r="U21" s="241"/>
      <c r="V21" s="242"/>
      <c r="W21" s="242"/>
      <c r="X21" s="246"/>
    </row>
    <row r="22" spans="1:24" s="249" customFormat="1">
      <c r="A22" s="33"/>
      <c r="B22" s="345" t="s">
        <v>24</v>
      </c>
      <c r="C22" s="345"/>
      <c r="D22" s="345"/>
      <c r="E22" s="345"/>
      <c r="F22" s="345"/>
      <c r="G22" s="345"/>
      <c r="H22" s="345"/>
      <c r="I22" s="39"/>
      <c r="J22" s="39"/>
      <c r="K22" s="32"/>
      <c r="L22" s="32"/>
      <c r="M22" s="32"/>
      <c r="N22" s="32"/>
      <c r="O22" s="32"/>
      <c r="P22" s="40"/>
      <c r="Q22" s="40"/>
      <c r="R22" s="26"/>
      <c r="S22" s="244"/>
      <c r="T22" s="244"/>
      <c r="U22" s="244"/>
      <c r="V22" s="244"/>
      <c r="W22" s="244"/>
      <c r="X22" s="244"/>
    </row>
    <row r="23" spans="1:24" s="249" customFormat="1">
      <c r="A23" s="33"/>
      <c r="B23" s="55" t="s">
        <v>25</v>
      </c>
      <c r="C23" s="56"/>
      <c r="D23" s="57"/>
      <c r="E23" s="57"/>
      <c r="F23" s="58"/>
      <c r="G23" s="195">
        <v>7.0000000000000007E-2</v>
      </c>
      <c r="H23" s="59">
        <f>ROUND($H$21*G23,2)</f>
        <v>7.09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  <c r="S23" s="252"/>
      <c r="T23" s="248"/>
      <c r="U23" s="248"/>
      <c r="X23" s="250"/>
    </row>
    <row r="24" spans="1:24" s="249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83.61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9" customFormat="1">
      <c r="A25" s="33"/>
      <c r="B25" s="55" t="s">
        <v>27</v>
      </c>
      <c r="C25" s="56"/>
      <c r="D25" s="57"/>
      <c r="E25" s="57"/>
      <c r="F25" s="60"/>
      <c r="G25" s="195">
        <v>0</v>
      </c>
      <c r="H25" s="59">
        <f>ROUND($H$21*G25,2)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9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0.51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9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10.130000000000001</v>
      </c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49" customFormat="1" ht="13.5" customHeight="1">
      <c r="A28" s="253"/>
      <c r="B28" s="254"/>
      <c r="C28" s="255"/>
      <c r="D28" s="253"/>
      <c r="E28" s="253"/>
      <c r="F28" s="253"/>
      <c r="G28" s="253"/>
      <c r="H28" s="256"/>
      <c r="I28" s="39"/>
      <c r="J28" s="39"/>
      <c r="K28" s="32"/>
      <c r="L28" s="32"/>
      <c r="M28" s="32"/>
      <c r="N28" s="32"/>
      <c r="O28" s="32"/>
      <c r="P28" s="40"/>
      <c r="Q28" s="40"/>
      <c r="R28" s="40"/>
    </row>
    <row r="29" spans="1:24" s="244" customFormat="1" ht="20.25" hidden="1" customHeight="1">
      <c r="A29" s="346" t="s">
        <v>67</v>
      </c>
      <c r="B29" s="346"/>
      <c r="C29" s="346"/>
      <c r="D29" s="346"/>
      <c r="E29" s="346"/>
      <c r="F29" s="346"/>
      <c r="G29" s="346"/>
      <c r="H29" s="346"/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4" customFormat="1" ht="31.5" hidden="1">
      <c r="A30" s="33">
        <v>2</v>
      </c>
      <c r="B30" s="34" t="s">
        <v>67</v>
      </c>
      <c r="C30" s="35" t="s">
        <v>66</v>
      </c>
      <c r="D30" s="33" t="s">
        <v>68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1"/>
      <c r="K30" s="32"/>
      <c r="L30" s="32"/>
      <c r="M30" s="32"/>
      <c r="N30" s="32"/>
      <c r="O30" s="32"/>
      <c r="P30" s="26"/>
      <c r="Q30" s="26"/>
      <c r="R30" s="26"/>
    </row>
    <row r="31" spans="1:24" s="249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9"/>
      <c r="K31" s="32"/>
      <c r="L31" s="32"/>
      <c r="M31" s="32"/>
      <c r="N31" s="32"/>
      <c r="O31" s="32"/>
      <c r="P31" s="40"/>
      <c r="Q31" s="40"/>
      <c r="R31" s="40"/>
    </row>
    <row r="32" spans="1:24" s="249" customFormat="1" hidden="1">
      <c r="A32" s="33"/>
      <c r="B32" s="46" t="s">
        <v>17</v>
      </c>
      <c r="C32" s="45"/>
      <c r="D32" s="33" t="s">
        <v>69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44"/>
      <c r="K32" s="32"/>
      <c r="L32" s="32"/>
      <c r="M32" s="32"/>
      <c r="N32" s="32"/>
      <c r="O32" s="32"/>
      <c r="P32" s="40"/>
      <c r="Q32" s="40"/>
      <c r="R32" s="40"/>
    </row>
    <row r="33" spans="1:18" s="249" customFormat="1" hidden="1">
      <c r="A33" s="33"/>
      <c r="B33" s="46" t="s">
        <v>18</v>
      </c>
      <c r="C33" s="35"/>
      <c r="D33" s="33" t="s">
        <v>69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9" customFormat="1" hidden="1">
      <c r="A34" s="33"/>
      <c r="B34" s="46" t="s">
        <v>19</v>
      </c>
      <c r="C34" s="35"/>
      <c r="D34" s="33" t="s">
        <v>69</v>
      </c>
      <c r="E34" s="33"/>
      <c r="F34" s="33"/>
      <c r="G34" s="52">
        <v>7.4999999999999997E-2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9" customFormat="1" ht="31.5" hidden="1">
      <c r="A35" s="33"/>
      <c r="B35" s="46" t="s">
        <v>20</v>
      </c>
      <c r="C35" s="35"/>
      <c r="D35" s="33" t="s">
        <v>69</v>
      </c>
      <c r="E35" s="33"/>
      <c r="F35" s="33"/>
      <c r="G35" s="52">
        <v>2.5999999999999999E-2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9" customFormat="1" ht="31.5" hidden="1">
      <c r="A36" s="33"/>
      <c r="B36" s="46" t="s">
        <v>21</v>
      </c>
      <c r="C36" s="35"/>
      <c r="D36" s="33" t="s">
        <v>69</v>
      </c>
      <c r="E36" s="33"/>
      <c r="F36" s="33"/>
      <c r="G36" s="52">
        <v>0.05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9" customFormat="1" hidden="1">
      <c r="A37" s="33"/>
      <c r="B37" s="46" t="s">
        <v>22</v>
      </c>
      <c r="C37" s="35"/>
      <c r="D37" s="33" t="s">
        <v>69</v>
      </c>
      <c r="E37" s="33"/>
      <c r="F37" s="33"/>
      <c r="G37" s="52">
        <v>0.03</v>
      </c>
      <c r="H37" s="68">
        <f t="shared" si="1"/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9" customFormat="1" ht="18" hidden="1" customHeight="1">
      <c r="A38" s="33"/>
      <c r="B38" s="347" t="s">
        <v>23</v>
      </c>
      <c r="C38" s="347"/>
      <c r="D38" s="347"/>
      <c r="E38" s="347"/>
      <c r="F38" s="347"/>
      <c r="G38" s="347"/>
      <c r="H38" s="59">
        <f>SUM(H31:H37)</f>
        <v>0</v>
      </c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9" customFormat="1" ht="16.899999999999999" hidden="1" customHeight="1">
      <c r="A39" s="33"/>
      <c r="B39" s="345" t="s">
        <v>24</v>
      </c>
      <c r="C39" s="345"/>
      <c r="D39" s="345"/>
      <c r="E39" s="345"/>
      <c r="F39" s="345"/>
      <c r="G39" s="345"/>
      <c r="H39" s="345"/>
      <c r="I39" s="39"/>
      <c r="J39" s="39"/>
      <c r="K39" s="32"/>
      <c r="L39" s="32"/>
      <c r="M39" s="32"/>
      <c r="N39" s="32"/>
      <c r="O39" s="32"/>
      <c r="P39" s="40"/>
      <c r="Q39" s="40"/>
      <c r="R39" s="40"/>
    </row>
    <row r="40" spans="1:18" s="249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39"/>
      <c r="K40" s="44"/>
      <c r="L40" s="32"/>
      <c r="M40" s="32"/>
      <c r="N40" s="32"/>
      <c r="O40" s="32"/>
      <c r="P40" s="40"/>
      <c r="Q40" s="40"/>
      <c r="R40" s="40"/>
    </row>
    <row r="41" spans="1:18" s="249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39"/>
      <c r="K41" s="44">
        <f>G131-F131</f>
        <v>0</v>
      </c>
      <c r="L41" s="32"/>
      <c r="M41" s="32"/>
      <c r="N41" s="32"/>
      <c r="O41" s="32"/>
      <c r="P41" s="40"/>
      <c r="Q41" s="40"/>
      <c r="R41" s="40"/>
    </row>
    <row r="42" spans="1:18" s="249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9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9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39"/>
      <c r="K44" s="44"/>
      <c r="L44" s="32"/>
      <c r="M44" s="32"/>
      <c r="N44" s="32"/>
      <c r="O44" s="32"/>
      <c r="P44" s="40"/>
      <c r="Q44" s="40"/>
      <c r="R44" s="40"/>
    </row>
    <row r="45" spans="1:18" s="249" customFormat="1" ht="7.15" hidden="1" customHeight="1">
      <c r="A45" s="253"/>
      <c r="B45" s="254"/>
      <c r="C45" s="255"/>
      <c r="D45" s="253"/>
      <c r="E45" s="253"/>
      <c r="F45" s="253"/>
      <c r="G45" s="253"/>
      <c r="H45" s="256"/>
      <c r="I45" s="39"/>
      <c r="J45" s="39"/>
      <c r="K45" s="32"/>
      <c r="L45" s="32"/>
      <c r="M45" s="32"/>
      <c r="N45" s="32"/>
      <c r="O45" s="32"/>
      <c r="P45" s="40"/>
      <c r="Q45" s="40"/>
      <c r="R45" s="40"/>
    </row>
    <row r="46" spans="1:18" s="244" customFormat="1" ht="15.6" hidden="1" customHeight="1">
      <c r="A46" s="346" t="s">
        <v>70</v>
      </c>
      <c r="B46" s="346"/>
      <c r="C46" s="346"/>
      <c r="D46" s="346"/>
      <c r="E46" s="346"/>
      <c r="F46" s="346"/>
      <c r="G46" s="346"/>
      <c r="H46" s="346"/>
      <c r="I46" s="31"/>
      <c r="J46" s="31"/>
      <c r="K46" s="32"/>
      <c r="L46" s="32"/>
      <c r="M46" s="32"/>
      <c r="N46" s="32"/>
      <c r="O46" s="32"/>
      <c r="P46" s="26"/>
      <c r="Q46" s="40"/>
      <c r="R46" s="26"/>
    </row>
    <row r="47" spans="1:18" s="249" customFormat="1" ht="49.9" hidden="1" customHeight="1">
      <c r="A47" s="33">
        <v>3</v>
      </c>
      <c r="B47" s="34" t="s">
        <v>70</v>
      </c>
      <c r="C47" s="35" t="s">
        <v>71</v>
      </c>
      <c r="D47" s="33" t="s">
        <v>72</v>
      </c>
      <c r="E47" s="33" t="s">
        <v>73</v>
      </c>
      <c r="F47" s="33"/>
      <c r="G47" s="37">
        <f>19767.48</f>
        <v>19767.48</v>
      </c>
      <c r="H47" s="38">
        <f>G47*F47</f>
        <v>0</v>
      </c>
      <c r="I47" s="39"/>
      <c r="J47" s="39"/>
      <c r="K47" s="32"/>
      <c r="L47" s="32"/>
      <c r="M47" s="32"/>
      <c r="N47" s="32"/>
      <c r="O47" s="32"/>
      <c r="P47" s="40"/>
      <c r="Q47" s="26"/>
      <c r="R47" s="40"/>
    </row>
    <row r="48" spans="1:18" s="249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9"/>
      <c r="K48" s="32"/>
      <c r="L48" s="32"/>
      <c r="M48" s="32"/>
      <c r="N48" s="32"/>
      <c r="O48" s="32"/>
      <c r="P48" s="40"/>
      <c r="Q48" s="40"/>
      <c r="R48" s="40"/>
    </row>
    <row r="49" spans="1:18" s="249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44"/>
      <c r="K49" s="32"/>
      <c r="L49" s="32"/>
      <c r="M49" s="32"/>
      <c r="N49" s="32"/>
      <c r="O49" s="32"/>
      <c r="P49" s="40"/>
      <c r="Q49" s="40"/>
      <c r="R49" s="40"/>
    </row>
    <row r="50" spans="1:18" s="249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9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9" customFormat="1" ht="31.5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9" customFormat="1" ht="31.5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9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9" customFormat="1" hidden="1">
      <c r="A55" s="33"/>
      <c r="B55" s="345" t="s">
        <v>23</v>
      </c>
      <c r="C55" s="345"/>
      <c r="D55" s="345"/>
      <c r="E55" s="345"/>
      <c r="F55" s="345"/>
      <c r="G55" s="345"/>
      <c r="H55" s="51">
        <f>SUM(H48:H54)</f>
        <v>0</v>
      </c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9" customFormat="1" hidden="1">
      <c r="A56" s="33"/>
      <c r="B56" s="345" t="s">
        <v>24</v>
      </c>
      <c r="C56" s="345"/>
      <c r="D56" s="345"/>
      <c r="E56" s="345"/>
      <c r="F56" s="345"/>
      <c r="G56" s="345"/>
      <c r="H56" s="345"/>
      <c r="I56" s="39"/>
      <c r="J56" s="39"/>
      <c r="K56" s="32"/>
      <c r="L56" s="32"/>
      <c r="M56" s="32"/>
      <c r="N56" s="32"/>
      <c r="O56" s="32"/>
      <c r="P56" s="40"/>
      <c r="Q56" s="40"/>
      <c r="R56" s="40"/>
    </row>
    <row r="57" spans="1:18" s="249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9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9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9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9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39"/>
      <c r="K61" s="44"/>
      <c r="L61" s="32"/>
      <c r="M61" s="32"/>
      <c r="N61" s="32"/>
      <c r="O61" s="32"/>
      <c r="P61" s="40"/>
      <c r="Q61" s="40"/>
      <c r="R61" s="40"/>
    </row>
    <row r="62" spans="1:18" s="249" customFormat="1" ht="8.4499999999999993" hidden="1" customHeight="1">
      <c r="A62" s="257"/>
      <c r="B62" s="258"/>
      <c r="C62" s="259"/>
      <c r="D62" s="257"/>
      <c r="E62" s="257"/>
      <c r="F62" s="257"/>
      <c r="G62" s="257"/>
      <c r="H62" s="260"/>
      <c r="I62" s="39"/>
      <c r="J62" s="39"/>
      <c r="K62" s="32"/>
      <c r="L62" s="32"/>
      <c r="M62" s="32"/>
      <c r="N62" s="32"/>
      <c r="O62" s="32"/>
      <c r="P62" s="40"/>
      <c r="Q62" s="40"/>
      <c r="R62" s="40"/>
    </row>
    <row r="63" spans="1:18" s="244" customFormat="1" ht="22.15" hidden="1" customHeight="1">
      <c r="A63" s="346" t="s">
        <v>32</v>
      </c>
      <c r="B63" s="346"/>
      <c r="C63" s="346"/>
      <c r="D63" s="346"/>
      <c r="E63" s="346"/>
      <c r="F63" s="346"/>
      <c r="G63" s="346"/>
      <c r="H63" s="346"/>
      <c r="I63" s="31"/>
      <c r="J63" s="31"/>
      <c r="K63" s="32"/>
      <c r="L63" s="32"/>
      <c r="M63" s="32"/>
      <c r="N63" s="32"/>
      <c r="O63" s="32"/>
      <c r="P63" s="26"/>
      <c r="Q63" s="40"/>
      <c r="R63" s="26"/>
    </row>
    <row r="64" spans="1:18" s="249" customFormat="1" ht="49.9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9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9"/>
      <c r="K65" s="32"/>
      <c r="L65" s="32"/>
      <c r="M65" s="32"/>
      <c r="N65" s="32"/>
      <c r="O65" s="32"/>
      <c r="P65" s="40"/>
      <c r="Q65" s="26"/>
      <c r="R65" s="40"/>
    </row>
    <row r="66" spans="1:18" s="249" customFormat="1" ht="35.450000000000003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9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9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44"/>
      <c r="K69" s="32"/>
      <c r="L69" s="32"/>
      <c r="M69" s="32"/>
      <c r="N69" s="32"/>
      <c r="O69" s="32"/>
      <c r="P69" s="40"/>
      <c r="Q69" s="40"/>
      <c r="R69" s="40"/>
    </row>
    <row r="70" spans="1:18" s="249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9"/>
      <c r="K70" s="32"/>
      <c r="L70" s="32"/>
      <c r="M70" s="32"/>
      <c r="N70" s="32"/>
      <c r="O70" s="32"/>
      <c r="P70" s="40"/>
      <c r="Q70" s="40"/>
      <c r="R70" s="40"/>
    </row>
    <row r="71" spans="1:18" s="249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44"/>
      <c r="K71" s="32"/>
      <c r="L71" s="32"/>
      <c r="M71" s="32"/>
      <c r="N71" s="32"/>
      <c r="O71" s="32"/>
      <c r="P71" s="40"/>
      <c r="Q71" s="40"/>
      <c r="R71" s="40"/>
    </row>
    <row r="72" spans="1:18" s="249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9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9" customFormat="1" ht="31.5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9" customFormat="1" ht="31.5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9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9" customFormat="1" hidden="1">
      <c r="A77" s="33"/>
      <c r="B77" s="345" t="s">
        <v>23</v>
      </c>
      <c r="C77" s="345"/>
      <c r="D77" s="345"/>
      <c r="E77" s="345"/>
      <c r="F77" s="345"/>
      <c r="G77" s="345"/>
      <c r="H77" s="51">
        <f>SUM(H70:H76)</f>
        <v>0</v>
      </c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9" customFormat="1" hidden="1">
      <c r="A78" s="33"/>
      <c r="B78" s="345" t="s">
        <v>24</v>
      </c>
      <c r="C78" s="345"/>
      <c r="D78" s="345"/>
      <c r="E78" s="345"/>
      <c r="F78" s="345"/>
      <c r="G78" s="345"/>
      <c r="H78" s="345"/>
      <c r="I78" s="39"/>
      <c r="J78" s="39"/>
      <c r="K78" s="32"/>
      <c r="L78" s="32"/>
      <c r="M78" s="32"/>
      <c r="N78" s="32"/>
      <c r="O78" s="32"/>
      <c r="P78" s="40"/>
      <c r="Q78" s="40"/>
      <c r="R78" s="40"/>
    </row>
    <row r="79" spans="1:18" s="249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9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9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9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s="249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39"/>
      <c r="K83" s="44"/>
      <c r="L83" s="32"/>
      <c r="M83" s="32"/>
      <c r="N83" s="32"/>
      <c r="O83" s="32"/>
      <c r="P83" s="40"/>
      <c r="Q83" s="40"/>
      <c r="R83" s="40"/>
    </row>
    <row r="84" spans="1:19" customFormat="1" ht="11.45" customHeight="1">
      <c r="A84" s="181"/>
      <c r="B84" s="181"/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  <c r="Q84" s="181"/>
      <c r="R84" s="181"/>
    </row>
    <row r="85" spans="1:19" s="249" customFormat="1" ht="18" customHeight="1">
      <c r="A85" s="76"/>
      <c r="B85" s="77"/>
      <c r="C85" s="78"/>
      <c r="D85" s="186" t="s">
        <v>33</v>
      </c>
      <c r="E85" s="186"/>
      <c r="F85" s="186"/>
      <c r="G85" s="186"/>
      <c r="H85" s="186"/>
      <c r="I85" s="186"/>
      <c r="J85" s="223"/>
      <c r="K85" s="261"/>
      <c r="L85" s="261"/>
      <c r="M85" s="261"/>
      <c r="N85" s="262"/>
      <c r="O85" s="262"/>
      <c r="P85" s="262"/>
      <c r="Q85" s="262"/>
      <c r="R85" s="40"/>
    </row>
    <row r="86" spans="1:19" s="249" customFormat="1" ht="35.25" customHeight="1">
      <c r="A86" s="81"/>
      <c r="B86" s="82"/>
      <c r="C86" s="83" t="s">
        <v>34</v>
      </c>
      <c r="D86" s="232" t="s">
        <v>75</v>
      </c>
      <c r="E86" s="232" t="s">
        <v>76</v>
      </c>
      <c r="F86" s="232" t="s">
        <v>89</v>
      </c>
      <c r="G86" s="232" t="s">
        <v>91</v>
      </c>
      <c r="H86" s="232" t="s">
        <v>90</v>
      </c>
      <c r="I86" s="232" t="s">
        <v>92</v>
      </c>
      <c r="J86" s="84"/>
      <c r="K86" s="263"/>
      <c r="L86" s="263"/>
      <c r="M86" s="263"/>
      <c r="N86" s="263"/>
      <c r="O86" s="263"/>
      <c r="P86" s="263"/>
      <c r="Q86" s="263"/>
      <c r="R86" s="263"/>
      <c r="S86" s="264"/>
    </row>
    <row r="87" spans="1:19" s="249" customFormat="1">
      <c r="A87" s="85"/>
      <c r="B87" s="86" t="s">
        <v>25</v>
      </c>
      <c r="C87" s="87">
        <f>H23</f>
        <v>7.09</v>
      </c>
      <c r="D87" s="175"/>
      <c r="E87" s="107"/>
      <c r="F87" s="107"/>
      <c r="G87" s="107"/>
      <c r="H87" s="175"/>
      <c r="I87" s="107">
        <f>C87</f>
        <v>7.09</v>
      </c>
      <c r="J87" s="126"/>
      <c r="K87" s="265"/>
      <c r="L87" s="265"/>
      <c r="M87" s="265"/>
      <c r="N87" s="266"/>
      <c r="O87" s="266"/>
      <c r="P87" s="266"/>
      <c r="Q87" s="266"/>
      <c r="R87" s="267"/>
      <c r="S87" s="268"/>
    </row>
    <row r="88" spans="1:19" s="249" customFormat="1">
      <c r="A88" s="85"/>
      <c r="B88" s="55" t="s">
        <v>26</v>
      </c>
      <c r="C88" s="87">
        <f t="shared" ref="C88:C91" si="5">H24</f>
        <v>83.61</v>
      </c>
      <c r="D88" s="175"/>
      <c r="E88" s="107"/>
      <c r="F88" s="107"/>
      <c r="G88" s="107"/>
      <c r="H88" s="175"/>
      <c r="I88" s="107">
        <f t="shared" ref="I88:I91" si="6">C88</f>
        <v>83.61</v>
      </c>
      <c r="J88" s="126"/>
      <c r="K88" s="265"/>
      <c r="L88" s="265"/>
      <c r="M88" s="265"/>
      <c r="N88" s="266"/>
      <c r="O88" s="266"/>
      <c r="P88" s="266"/>
      <c r="Q88" s="266"/>
      <c r="R88" s="267"/>
      <c r="S88" s="268"/>
    </row>
    <row r="89" spans="1:19" s="249" customFormat="1">
      <c r="A89" s="85"/>
      <c r="B89" s="86" t="s">
        <v>27</v>
      </c>
      <c r="C89" s="87">
        <f t="shared" si="5"/>
        <v>0</v>
      </c>
      <c r="D89" s="175"/>
      <c r="E89" s="107"/>
      <c r="F89" s="107"/>
      <c r="G89" s="107"/>
      <c r="H89" s="175"/>
      <c r="I89" s="107">
        <f t="shared" si="6"/>
        <v>0</v>
      </c>
      <c r="J89" s="126"/>
      <c r="K89" s="265"/>
      <c r="L89" s="265"/>
      <c r="M89" s="265"/>
      <c r="N89" s="266"/>
      <c r="O89" s="266"/>
      <c r="P89" s="266"/>
      <c r="Q89" s="266"/>
      <c r="R89" s="267"/>
      <c r="S89" s="268"/>
    </row>
    <row r="90" spans="1:19" s="249" customFormat="1">
      <c r="A90" s="85"/>
      <c r="B90" s="86" t="s">
        <v>28</v>
      </c>
      <c r="C90" s="87">
        <f t="shared" si="5"/>
        <v>0.51</v>
      </c>
      <c r="D90" s="175"/>
      <c r="E90" s="107"/>
      <c r="F90" s="107"/>
      <c r="G90" s="107"/>
      <c r="H90" s="175"/>
      <c r="I90" s="107">
        <f t="shared" si="6"/>
        <v>0.51</v>
      </c>
      <c r="J90" s="126"/>
      <c r="K90" s="265"/>
      <c r="L90" s="265"/>
      <c r="M90" s="265"/>
      <c r="N90" s="266"/>
      <c r="O90" s="266"/>
      <c r="P90" s="266"/>
      <c r="Q90" s="266"/>
      <c r="R90" s="267"/>
      <c r="S90" s="268"/>
    </row>
    <row r="91" spans="1:19" s="249" customFormat="1">
      <c r="A91" s="91"/>
      <c r="B91" s="86" t="s">
        <v>29</v>
      </c>
      <c r="C91" s="87">
        <f t="shared" si="5"/>
        <v>10.130000000000001</v>
      </c>
      <c r="D91" s="175"/>
      <c r="E91" s="107"/>
      <c r="F91" s="107"/>
      <c r="G91" s="107"/>
      <c r="H91" s="175"/>
      <c r="I91" s="107">
        <f t="shared" si="6"/>
        <v>10.130000000000001</v>
      </c>
      <c r="J91" s="126"/>
      <c r="K91" s="265"/>
      <c r="L91" s="265"/>
      <c r="M91" s="265"/>
      <c r="N91" s="266"/>
      <c r="O91" s="266"/>
      <c r="P91" s="266"/>
      <c r="Q91" s="266"/>
      <c r="R91" s="267"/>
      <c r="S91" s="268"/>
    </row>
    <row r="92" spans="1:19">
      <c r="A92" s="176"/>
      <c r="B92" s="227" t="s">
        <v>35</v>
      </c>
      <c r="C92" s="111">
        <f>SUM(C87:C91)</f>
        <v>101.34</v>
      </c>
      <c r="D92" s="177">
        <f t="shared" ref="D92:I92" si="7">SUM(D87:D91)/$C$92</f>
        <v>0</v>
      </c>
      <c r="E92" s="177">
        <f t="shared" si="7"/>
        <v>0</v>
      </c>
      <c r="F92" s="177">
        <f t="shared" si="7"/>
        <v>0</v>
      </c>
      <c r="G92" s="177">
        <f t="shared" si="7"/>
        <v>0</v>
      </c>
      <c r="H92" s="177">
        <f t="shared" si="7"/>
        <v>0</v>
      </c>
      <c r="I92" s="177">
        <f t="shared" si="7"/>
        <v>1</v>
      </c>
      <c r="J92" s="224"/>
      <c r="K92" s="269"/>
      <c r="L92" s="269"/>
      <c r="M92" s="269"/>
      <c r="N92" s="270"/>
      <c r="O92" s="270"/>
      <c r="P92" s="270"/>
      <c r="Q92" s="270"/>
      <c r="R92" s="271"/>
      <c r="S92" s="272"/>
    </row>
    <row r="93" spans="1:19" s="249" customFormat="1" ht="16.149999999999999" customHeight="1">
      <c r="A93" s="95"/>
      <c r="B93" s="96"/>
      <c r="C93" s="97"/>
      <c r="D93" s="95"/>
      <c r="E93" s="95"/>
      <c r="F93" s="95"/>
      <c r="G93" s="257"/>
      <c r="H93" s="260"/>
      <c r="I93" s="39"/>
      <c r="J93" s="39"/>
      <c r="K93" s="32"/>
      <c r="L93" s="32"/>
      <c r="M93" s="40"/>
      <c r="N93" s="32"/>
      <c r="O93" s="32"/>
      <c r="P93" s="40"/>
      <c r="Q93" s="40"/>
      <c r="R93" s="40"/>
    </row>
    <row r="94" spans="1:19" hidden="1">
      <c r="A94" s="273"/>
      <c r="B94" s="274"/>
      <c r="C94" s="271"/>
      <c r="D94" s="271"/>
      <c r="E94" s="271"/>
      <c r="F94" s="271"/>
      <c r="G94" s="271"/>
      <c r="H94" s="275"/>
      <c r="I94" s="271"/>
      <c r="J94" s="271"/>
      <c r="K94" s="271"/>
      <c r="L94" s="269"/>
      <c r="M94" s="4"/>
      <c r="N94" s="270"/>
      <c r="O94" s="270"/>
      <c r="P94" s="270"/>
      <c r="Q94" s="270"/>
      <c r="R94" s="271"/>
      <c r="S94" s="272"/>
    </row>
    <row r="95" spans="1:19" s="249" customFormat="1" ht="38.25" customHeight="1">
      <c r="A95" s="76"/>
      <c r="B95" s="77"/>
      <c r="C95" s="259"/>
      <c r="D95" s="101"/>
      <c r="E95" s="348" t="s">
        <v>78</v>
      </c>
      <c r="F95" s="349"/>
      <c r="G95" s="349"/>
      <c r="H95" s="349"/>
      <c r="I95" s="349"/>
      <c r="J95" s="350"/>
      <c r="K95" s="348" t="s">
        <v>37</v>
      </c>
      <c r="L95" s="349"/>
      <c r="M95" s="349"/>
      <c r="N95" s="349"/>
      <c r="O95" s="349"/>
      <c r="P95" s="349"/>
      <c r="Q95" s="199"/>
      <c r="R95" s="40"/>
    </row>
    <row r="96" spans="1:19" s="249" customFormat="1" ht="68.45" customHeight="1">
      <c r="A96" s="81"/>
      <c r="B96" s="102" t="s">
        <v>38</v>
      </c>
      <c r="C96" s="232" t="s">
        <v>93</v>
      </c>
      <c r="D96" s="103" t="s">
        <v>94</v>
      </c>
      <c r="E96" s="103" t="s">
        <v>95</v>
      </c>
      <c r="F96" s="103" t="s">
        <v>96</v>
      </c>
      <c r="G96" s="103" t="s">
        <v>97</v>
      </c>
      <c r="H96" s="103" t="s">
        <v>98</v>
      </c>
      <c r="I96" s="103" t="s">
        <v>99</v>
      </c>
      <c r="J96" s="103" t="s">
        <v>100</v>
      </c>
      <c r="K96" s="232">
        <v>2023</v>
      </c>
      <c r="L96" s="232">
        <v>2024</v>
      </c>
      <c r="M96" s="232">
        <v>2025</v>
      </c>
      <c r="N96" s="232">
        <v>2026</v>
      </c>
      <c r="O96" s="232">
        <v>2027</v>
      </c>
      <c r="P96" s="115" t="s">
        <v>40</v>
      </c>
      <c r="Q96" s="199"/>
      <c r="R96" s="40"/>
      <c r="S96" s="264"/>
    </row>
    <row r="97" spans="1:19" s="249" customFormat="1" ht="21" customHeight="1">
      <c r="A97" s="85"/>
      <c r="B97" s="104" t="s">
        <v>25</v>
      </c>
      <c r="C97" s="105">
        <v>4.59</v>
      </c>
      <c r="D97" s="120">
        <f>C87*C97</f>
        <v>32.54</v>
      </c>
      <c r="E97" s="106">
        <v>1.0429999999999999</v>
      </c>
      <c r="F97" s="106">
        <f>E97*1.044</f>
        <v>1.088892</v>
      </c>
      <c r="G97" s="106">
        <f>F97*1.044</f>
        <v>1.136803</v>
      </c>
      <c r="H97" s="106">
        <f>G97*1.043</f>
        <v>1.185686</v>
      </c>
      <c r="I97" s="106">
        <f>H97*1.042</f>
        <v>1.2354849999999999</v>
      </c>
      <c r="J97" s="106">
        <f>I97*1.041</f>
        <v>1.2861400000000001</v>
      </c>
      <c r="K97" s="107">
        <f>IF($K$96=$H$7,D97*E97,0)</f>
        <v>0</v>
      </c>
      <c r="L97" s="107">
        <f>IF($L$96=$H$7,D97*F97,0)</f>
        <v>0</v>
      </c>
      <c r="M97" s="107">
        <f>IF($M$96=$H$7,D97*G97,0)</f>
        <v>0</v>
      </c>
      <c r="N97" s="107">
        <f>IF($N$96=$H$7,D97*H97,0)</f>
        <v>0</v>
      </c>
      <c r="O97" s="107">
        <f>IF($O$96=$H$7,D97*J97,0)</f>
        <v>41.85</v>
      </c>
      <c r="P97" s="178">
        <f>SUM(K97:O97)</f>
        <v>41.85</v>
      </c>
      <c r="Q97" s="200"/>
      <c r="R97" s="276"/>
      <c r="S97" s="268"/>
    </row>
    <row r="98" spans="1:19" s="249" customFormat="1">
      <c r="A98" s="85"/>
      <c r="B98" s="229" t="s">
        <v>26</v>
      </c>
      <c r="C98" s="105">
        <v>6.94</v>
      </c>
      <c r="D98" s="120">
        <f>C88*C98</f>
        <v>580.25</v>
      </c>
      <c r="E98" s="106">
        <v>1.0429999999999999</v>
      </c>
      <c r="F98" s="106">
        <f t="shared" ref="F98:G101" si="8">E98*1.044</f>
        <v>1.088892</v>
      </c>
      <c r="G98" s="106">
        <f t="shared" si="8"/>
        <v>1.136803</v>
      </c>
      <c r="H98" s="106">
        <f t="shared" ref="H98:H101" si="9">G98*1.043</f>
        <v>1.185686</v>
      </c>
      <c r="I98" s="106">
        <f t="shared" ref="I98:I101" si="10">H98*1.042</f>
        <v>1.2354849999999999</v>
      </c>
      <c r="J98" s="106">
        <f t="shared" ref="J98:J101" si="11">I98*1.041</f>
        <v>1.2861400000000001</v>
      </c>
      <c r="K98" s="107">
        <f>IF($K$96=$H$7,D98*E98,0)</f>
        <v>0</v>
      </c>
      <c r="L98" s="107">
        <f>IF($L$96=$H$7,D98*F98,0)</f>
        <v>0</v>
      </c>
      <c r="M98" s="107">
        <f>IF($M$96=$H$7,D98*G98,0)</f>
        <v>0</v>
      </c>
      <c r="N98" s="107">
        <f>IF($N$96=$H$7,D98*H98,0)</f>
        <v>0</v>
      </c>
      <c r="O98" s="107">
        <f t="shared" ref="O98:O101" si="12">IF($O$96=$H$7,D98*J98,0)</f>
        <v>746.28</v>
      </c>
      <c r="P98" s="178">
        <f>SUM(K98:O98)</f>
        <v>746.28</v>
      </c>
      <c r="Q98" s="200"/>
      <c r="R98" s="277"/>
      <c r="S98" s="268"/>
    </row>
    <row r="99" spans="1:19" s="249" customFormat="1">
      <c r="A99" s="85"/>
      <c r="B99" s="104" t="s">
        <v>27</v>
      </c>
      <c r="C99" s="105">
        <v>6.94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8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>IF($K$96=$H$7,D99*E99,0)</f>
        <v>0</v>
      </c>
      <c r="L99" s="107">
        <f>IF($L$96=$H$7,D99*F99,0)</f>
        <v>0</v>
      </c>
      <c r="M99" s="107">
        <f>IF($M$96=$H$7,D99*G99,0)</f>
        <v>0</v>
      </c>
      <c r="N99" s="107">
        <f>IF($N$96=$H$7,D99*H99,0)</f>
        <v>0</v>
      </c>
      <c r="O99" s="107">
        <f t="shared" si="12"/>
        <v>0</v>
      </c>
      <c r="P99" s="178">
        <f>SUM(K99:O99)</f>
        <v>0</v>
      </c>
      <c r="Q99" s="200"/>
      <c r="R99" s="277"/>
      <c r="S99" s="268"/>
    </row>
    <row r="100" spans="1:19" s="249" customFormat="1">
      <c r="A100" s="85"/>
      <c r="B100" s="104" t="s">
        <v>28</v>
      </c>
      <c r="C100" s="105">
        <v>19.54</v>
      </c>
      <c r="D100" s="120">
        <f>C90*C100</f>
        <v>9.9700000000000006</v>
      </c>
      <c r="E100" s="106">
        <v>1.0429999999999999</v>
      </c>
      <c r="F100" s="106">
        <f t="shared" si="8"/>
        <v>1.088892</v>
      </c>
      <c r="G100" s="106">
        <f t="shared" si="8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>IF($K$96=$H$7,D100*E100,0)</f>
        <v>0</v>
      </c>
      <c r="L100" s="107">
        <f>IF($L$96=$H$7,D100*F100,0)</f>
        <v>0</v>
      </c>
      <c r="M100" s="107">
        <f>IF($M$96=$H$7,D100*G100,0)</f>
        <v>0</v>
      </c>
      <c r="N100" s="107">
        <f>IF($N$96=$H$7,D100*H100,0)</f>
        <v>0</v>
      </c>
      <c r="O100" s="107">
        <f t="shared" si="12"/>
        <v>12.82</v>
      </c>
      <c r="P100" s="178">
        <f>SUM(K100:O100)</f>
        <v>12.82</v>
      </c>
      <c r="Q100" s="200"/>
      <c r="R100" s="276"/>
      <c r="S100" s="268"/>
    </row>
    <row r="101" spans="1:19" s="249" customFormat="1">
      <c r="A101" s="91"/>
      <c r="B101" s="104" t="s">
        <v>29</v>
      </c>
      <c r="C101" s="105">
        <v>6.94</v>
      </c>
      <c r="D101" s="120">
        <f>C91*C101</f>
        <v>70.3</v>
      </c>
      <c r="E101" s="106">
        <v>1.0429999999999999</v>
      </c>
      <c r="F101" s="106">
        <f t="shared" si="8"/>
        <v>1.088892</v>
      </c>
      <c r="G101" s="106">
        <f t="shared" si="8"/>
        <v>1.136803</v>
      </c>
      <c r="H101" s="106">
        <f t="shared" si="9"/>
        <v>1.185686</v>
      </c>
      <c r="I101" s="106">
        <f t="shared" si="10"/>
        <v>1.2354849999999999</v>
      </c>
      <c r="J101" s="106">
        <f t="shared" si="11"/>
        <v>1.2861400000000001</v>
      </c>
      <c r="K101" s="107">
        <f>IF($K$96=$H$7,D101*E101,0)</f>
        <v>0</v>
      </c>
      <c r="L101" s="107">
        <f>IF($L$96=$H$7,D101*F101,0)</f>
        <v>0</v>
      </c>
      <c r="M101" s="107">
        <f>IF($M$96=$H$7,D101*G101,0)</f>
        <v>0</v>
      </c>
      <c r="N101" s="107">
        <f>IF($N$96=$H$7,D101*H101,0)</f>
        <v>0</v>
      </c>
      <c r="O101" s="107">
        <f t="shared" si="12"/>
        <v>90.42</v>
      </c>
      <c r="P101" s="178">
        <f>SUM(K101:O101)</f>
        <v>90.42</v>
      </c>
      <c r="Q101" s="200"/>
      <c r="R101" s="276"/>
      <c r="S101" s="268"/>
    </row>
    <row r="102" spans="1:19" ht="20.45" customHeight="1">
      <c r="A102" s="353" t="s">
        <v>41</v>
      </c>
      <c r="B102" s="354"/>
      <c r="C102" s="355"/>
      <c r="D102" s="111">
        <f>SUM(D97:D101)</f>
        <v>693.06</v>
      </c>
      <c r="E102" s="111"/>
      <c r="F102" s="111"/>
      <c r="G102" s="111"/>
      <c r="H102" s="111"/>
      <c r="I102" s="111"/>
      <c r="J102" s="111"/>
      <c r="K102" s="111">
        <f t="shared" ref="K102:P102" si="13">SUM(K97:K101)</f>
        <v>0</v>
      </c>
      <c r="L102" s="111">
        <f t="shared" si="13"/>
        <v>0</v>
      </c>
      <c r="M102" s="111">
        <f t="shared" si="13"/>
        <v>0</v>
      </c>
      <c r="N102" s="111">
        <f t="shared" si="13"/>
        <v>0</v>
      </c>
      <c r="O102" s="111">
        <f t="shared" si="13"/>
        <v>891.37</v>
      </c>
      <c r="P102" s="179">
        <f t="shared" si="13"/>
        <v>891.37</v>
      </c>
      <c r="Q102" s="201"/>
      <c r="R102" s="271"/>
      <c r="S102" s="272"/>
    </row>
    <row r="103" spans="1:19" s="112" customFormat="1" ht="22.15" customHeight="1">
      <c r="A103" s="196"/>
      <c r="B103" s="196"/>
      <c r="C103" s="196"/>
      <c r="D103" s="197"/>
      <c r="E103" s="196"/>
      <c r="F103" s="196"/>
      <c r="G103" s="196"/>
      <c r="H103" s="196"/>
      <c r="I103" s="196"/>
      <c r="J103" s="196"/>
      <c r="K103" s="356" t="s">
        <v>79</v>
      </c>
      <c r="L103" s="356"/>
      <c r="M103" s="356"/>
      <c r="N103" s="356"/>
      <c r="O103" s="356"/>
      <c r="P103" s="180">
        <f>P102*1.2</f>
        <v>1069.6400000000001</v>
      </c>
      <c r="Q103" s="202"/>
      <c r="R103" s="196"/>
    </row>
    <row r="104" spans="1:19" s="113" customFormat="1" ht="15.75">
      <c r="A104" s="181"/>
      <c r="B104" s="181"/>
      <c r="C104" s="181"/>
      <c r="D104" s="181"/>
      <c r="E104" s="181"/>
      <c r="F104" s="181"/>
      <c r="G104" s="181"/>
      <c r="H104" s="181"/>
      <c r="I104" s="181"/>
      <c r="J104" s="181"/>
      <c r="K104" s="278"/>
      <c r="L104" s="181"/>
      <c r="M104" s="269"/>
      <c r="N104" s="181"/>
      <c r="O104" s="181"/>
      <c r="P104" s="181"/>
      <c r="Q104" s="270"/>
      <c r="R104" s="181"/>
    </row>
    <row r="105" spans="1:19" s="249" customFormat="1" ht="36.6" hidden="1" customHeight="1">
      <c r="A105" s="76"/>
      <c r="B105" s="77"/>
      <c r="C105" s="259"/>
      <c r="D105" s="40"/>
      <c r="E105" s="357" t="s">
        <v>36</v>
      </c>
      <c r="F105" s="357"/>
      <c r="G105" s="357"/>
      <c r="H105" s="357"/>
      <c r="I105" s="357"/>
      <c r="J105" s="230"/>
      <c r="K105" s="358" t="s">
        <v>43</v>
      </c>
      <c r="L105" s="358"/>
      <c r="M105" s="358"/>
      <c r="N105" s="358"/>
      <c r="O105" s="358"/>
      <c r="P105" s="358"/>
      <c r="Q105" s="40"/>
      <c r="R105" s="40"/>
    </row>
    <row r="106" spans="1:19" s="249" customFormat="1" ht="72.599999999999994" hidden="1" customHeight="1">
      <c r="A106" s="81"/>
      <c r="B106" s="102" t="s">
        <v>44</v>
      </c>
      <c r="C106" s="115" t="s">
        <v>45</v>
      </c>
      <c r="D106" s="83"/>
      <c r="E106" s="116" t="s">
        <v>46</v>
      </c>
      <c r="F106" s="232" t="s">
        <v>47</v>
      </c>
      <c r="G106" s="232" t="s">
        <v>48</v>
      </c>
      <c r="H106" s="232" t="s">
        <v>49</v>
      </c>
      <c r="I106" s="232" t="s">
        <v>50</v>
      </c>
      <c r="J106" s="103"/>
      <c r="K106" s="103" t="s">
        <v>51</v>
      </c>
      <c r="L106" s="103">
        <v>2015</v>
      </c>
      <c r="M106" s="103">
        <v>2016</v>
      </c>
      <c r="N106" s="232">
        <v>2017</v>
      </c>
      <c r="O106" s="232">
        <v>2018</v>
      </c>
      <c r="P106" s="115" t="s">
        <v>40</v>
      </c>
      <c r="Q106" s="203"/>
      <c r="R106" s="40"/>
      <c r="S106" s="264"/>
    </row>
    <row r="107" spans="1:19" s="249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200"/>
      <c r="R107" s="40"/>
      <c r="S107" s="268"/>
    </row>
    <row r="108" spans="1:19" s="249" customFormat="1" hidden="1">
      <c r="A108" s="85"/>
      <c r="B108" s="229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200"/>
      <c r="R108" s="40"/>
      <c r="S108" s="268"/>
    </row>
    <row r="109" spans="1:19" s="249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200"/>
      <c r="R109" s="40"/>
      <c r="S109" s="268"/>
    </row>
    <row r="110" spans="1:19" s="249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200"/>
      <c r="R110" s="40"/>
      <c r="S110" s="268"/>
    </row>
    <row r="111" spans="1:19" s="249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3"/>
      <c r="K111" s="120">
        <f>ROUND(D91*C111*0.9*E111,2)</f>
        <v>0</v>
      </c>
      <c r="L111" s="120">
        <f>ROUND(E91*C111*F111,2)</f>
        <v>0</v>
      </c>
      <c r="M111" s="120">
        <f>ROUND(F91*C111*G111,2)</f>
        <v>0</v>
      </c>
      <c r="N111" s="120">
        <f>ROUND(G91*C111*H111,2)</f>
        <v>0</v>
      </c>
      <c r="O111" s="120">
        <f>ROUND(H91*C111*I111,2)</f>
        <v>0</v>
      </c>
      <c r="P111" s="178">
        <f>SUM(K111:O111)</f>
        <v>0</v>
      </c>
      <c r="Q111" s="200"/>
      <c r="R111" s="40"/>
      <c r="S111" s="268"/>
    </row>
    <row r="112" spans="1:19" hidden="1">
      <c r="A112" s="353" t="s">
        <v>41</v>
      </c>
      <c r="B112" s="354"/>
      <c r="C112" s="355"/>
      <c r="D112" s="279"/>
      <c r="E112" s="183"/>
      <c r="F112" s="183"/>
      <c r="G112" s="183"/>
      <c r="H112" s="183"/>
      <c r="I112" s="183"/>
      <c r="J112" s="183"/>
      <c r="K112" s="111">
        <f t="shared" ref="K112:P112" si="14">SUM(K107:K111)</f>
        <v>0</v>
      </c>
      <c r="L112" s="111">
        <f t="shared" si="14"/>
        <v>0</v>
      </c>
      <c r="M112" s="111">
        <f t="shared" si="14"/>
        <v>0</v>
      </c>
      <c r="N112" s="111">
        <f t="shared" si="14"/>
        <v>0</v>
      </c>
      <c r="O112" s="111">
        <f t="shared" si="14"/>
        <v>0</v>
      </c>
      <c r="P112" s="179">
        <f t="shared" si="14"/>
        <v>0</v>
      </c>
      <c r="Q112" s="201"/>
      <c r="R112" s="4"/>
      <c r="S112" s="272"/>
    </row>
    <row r="113" spans="1:19" customFormat="1" ht="19.899999999999999" hidden="1" customHeight="1">
      <c r="A113" s="181"/>
      <c r="B113" s="181"/>
      <c r="C113" s="181"/>
      <c r="D113" s="181"/>
      <c r="E113" s="181"/>
      <c r="F113" s="181"/>
      <c r="G113" s="181"/>
      <c r="H113" s="181"/>
      <c r="I113" s="181"/>
      <c r="J113" s="181"/>
      <c r="K113" s="356" t="s">
        <v>42</v>
      </c>
      <c r="L113" s="356"/>
      <c r="M113" s="356"/>
      <c r="N113" s="356"/>
      <c r="O113" s="356"/>
      <c r="P113" s="184">
        <f>P112*1.18</f>
        <v>0</v>
      </c>
      <c r="Q113" s="204"/>
      <c r="R113" s="181"/>
    </row>
    <row r="114" spans="1:19" ht="11.45" hidden="1" customHeight="1">
      <c r="A114" s="273"/>
      <c r="B114" s="274"/>
      <c r="C114" s="271"/>
      <c r="D114" s="271"/>
      <c r="E114" s="271"/>
      <c r="F114" s="271"/>
      <c r="G114" s="271"/>
      <c r="H114" s="275"/>
      <c r="I114" s="271"/>
      <c r="J114" s="271"/>
      <c r="K114" s="271"/>
      <c r="L114" s="269"/>
      <c r="M114" s="4"/>
      <c r="N114" s="270"/>
      <c r="O114" s="270"/>
      <c r="P114" s="270"/>
      <c r="Q114" s="270"/>
      <c r="R114" s="271"/>
      <c r="S114" s="272"/>
    </row>
    <row r="115" spans="1:19" s="249" customFormat="1" ht="42" hidden="1" customHeight="1">
      <c r="A115" s="76"/>
      <c r="B115" s="77"/>
      <c r="C115" s="259"/>
      <c r="D115" s="280"/>
      <c r="E115" s="348" t="s">
        <v>74</v>
      </c>
      <c r="F115" s="349"/>
      <c r="G115" s="349"/>
      <c r="H115" s="349"/>
      <c r="I115" s="349"/>
      <c r="J115" s="228"/>
      <c r="K115" s="348" t="s">
        <v>52</v>
      </c>
      <c r="L115" s="349"/>
      <c r="M115" s="349"/>
      <c r="N115" s="349"/>
      <c r="O115" s="349"/>
      <c r="P115" s="349"/>
      <c r="Q115" s="199"/>
      <c r="R115" s="40"/>
    </row>
    <row r="116" spans="1:19" s="249" customFormat="1" ht="69" hidden="1" customHeight="1">
      <c r="A116" s="91"/>
      <c r="B116" s="231" t="s">
        <v>53</v>
      </c>
      <c r="C116" s="232" t="s">
        <v>39</v>
      </c>
      <c r="D116" s="263"/>
      <c r="E116" s="232">
        <v>2014</v>
      </c>
      <c r="F116" s="232">
        <v>2015</v>
      </c>
      <c r="G116" s="232">
        <v>2016</v>
      </c>
      <c r="H116" s="232">
        <v>2017</v>
      </c>
      <c r="I116" s="232">
        <v>2018</v>
      </c>
      <c r="J116" s="232"/>
      <c r="K116" s="232">
        <v>2014</v>
      </c>
      <c r="L116" s="232">
        <v>2015</v>
      </c>
      <c r="M116" s="232">
        <v>2016</v>
      </c>
      <c r="N116" s="232">
        <v>2017</v>
      </c>
      <c r="O116" s="232">
        <v>2018</v>
      </c>
      <c r="P116" s="115" t="s">
        <v>40</v>
      </c>
      <c r="Q116" s="199"/>
      <c r="R116" s="40"/>
      <c r="S116" s="264"/>
    </row>
    <row r="117" spans="1:19" s="249" customFormat="1" ht="21" hidden="1" customHeight="1">
      <c r="A117" s="91"/>
      <c r="B117" s="55" t="s">
        <v>25</v>
      </c>
      <c r="C117" s="105">
        <f>C97</f>
        <v>4.59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ref="K117:O121" si="15">K97*E117</f>
        <v>0</v>
      </c>
      <c r="L117" s="107">
        <f t="shared" si="15"/>
        <v>0</v>
      </c>
      <c r="M117" s="107">
        <f t="shared" si="15"/>
        <v>0</v>
      </c>
      <c r="N117" s="107">
        <f t="shared" si="15"/>
        <v>0</v>
      </c>
      <c r="O117" s="107">
        <f t="shared" si="15"/>
        <v>29.3</v>
      </c>
      <c r="P117" s="178">
        <f>SUM(K117:O117)</f>
        <v>29.3</v>
      </c>
      <c r="Q117" s="200"/>
      <c r="R117" s="276"/>
      <c r="S117" s="268"/>
    </row>
    <row r="118" spans="1:19" s="249" customFormat="1" hidden="1">
      <c r="A118" s="91"/>
      <c r="B118" s="55" t="s">
        <v>26</v>
      </c>
      <c r="C118" s="105">
        <f>C98</f>
        <v>6.94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0</v>
      </c>
      <c r="O118" s="107">
        <f t="shared" si="15"/>
        <v>522.4</v>
      </c>
      <c r="P118" s="178">
        <f>SUM(K118:O118)</f>
        <v>522.4</v>
      </c>
      <c r="Q118" s="200"/>
      <c r="R118" s="277"/>
      <c r="S118" s="268"/>
    </row>
    <row r="119" spans="1:19" s="249" customFormat="1" hidden="1">
      <c r="A119" s="91"/>
      <c r="B119" s="55" t="s">
        <v>27</v>
      </c>
      <c r="C119" s="105">
        <f>C99</f>
        <v>6.94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200"/>
      <c r="R119" s="277"/>
      <c r="S119" s="268"/>
    </row>
    <row r="120" spans="1:19" s="249" customFormat="1" hidden="1">
      <c r="A120" s="91"/>
      <c r="B120" s="55" t="s">
        <v>28</v>
      </c>
      <c r="C120" s="105">
        <f>C100</f>
        <v>19.54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0</v>
      </c>
      <c r="O120" s="107">
        <f t="shared" si="15"/>
        <v>8.9700000000000006</v>
      </c>
      <c r="P120" s="178">
        <f>SUM(K120:O120)</f>
        <v>8.9700000000000006</v>
      </c>
      <c r="Q120" s="200"/>
      <c r="R120" s="276"/>
      <c r="S120" s="268"/>
    </row>
    <row r="121" spans="1:19" s="249" customFormat="1" hidden="1">
      <c r="A121" s="91"/>
      <c r="B121" s="55" t="s">
        <v>29</v>
      </c>
      <c r="C121" s="105">
        <f>C101</f>
        <v>6.94</v>
      </c>
      <c r="D121" s="281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27"/>
      <c r="K121" s="107">
        <f t="shared" si="15"/>
        <v>0</v>
      </c>
      <c r="L121" s="107">
        <f t="shared" si="15"/>
        <v>0</v>
      </c>
      <c r="M121" s="107">
        <f t="shared" si="15"/>
        <v>0</v>
      </c>
      <c r="N121" s="107">
        <f t="shared" si="15"/>
        <v>0</v>
      </c>
      <c r="O121" s="107">
        <f t="shared" si="15"/>
        <v>63.29</v>
      </c>
      <c r="P121" s="178">
        <f>SUM(K121:O121)</f>
        <v>63.29</v>
      </c>
      <c r="Q121" s="200"/>
      <c r="R121" s="276"/>
      <c r="S121" s="268"/>
    </row>
    <row r="122" spans="1:19" ht="20.45" hidden="1" customHeight="1">
      <c r="A122" s="359" t="s">
        <v>41</v>
      </c>
      <c r="B122" s="359"/>
      <c r="C122" s="359"/>
      <c r="D122" s="271"/>
      <c r="E122" s="111"/>
      <c r="F122" s="111"/>
      <c r="G122" s="111"/>
      <c r="H122" s="111"/>
      <c r="I122" s="111"/>
      <c r="J122" s="111"/>
      <c r="K122" s="111">
        <f t="shared" ref="K122:P122" si="16">SUM(K117:K121)</f>
        <v>0</v>
      </c>
      <c r="L122" s="111">
        <f t="shared" si="16"/>
        <v>0</v>
      </c>
      <c r="M122" s="111">
        <f t="shared" si="16"/>
        <v>0</v>
      </c>
      <c r="N122" s="111">
        <f t="shared" si="16"/>
        <v>0</v>
      </c>
      <c r="O122" s="111">
        <f t="shared" si="16"/>
        <v>623.96</v>
      </c>
      <c r="P122" s="179">
        <f t="shared" si="16"/>
        <v>623.96</v>
      </c>
      <c r="Q122" s="201"/>
      <c r="R122" s="271"/>
      <c r="S122" s="272"/>
    </row>
    <row r="123" spans="1:19" s="112" customFormat="1" ht="22.15" hidden="1" customHeight="1">
      <c r="A123" s="196"/>
      <c r="B123" s="196"/>
      <c r="C123" s="196"/>
      <c r="D123" s="196"/>
      <c r="E123" s="196"/>
      <c r="F123" s="196"/>
      <c r="G123" s="196"/>
      <c r="H123" s="196"/>
      <c r="I123" s="196"/>
      <c r="J123" s="196"/>
      <c r="K123" s="356" t="s">
        <v>42</v>
      </c>
      <c r="L123" s="356"/>
      <c r="M123" s="356"/>
      <c r="N123" s="356"/>
      <c r="O123" s="356"/>
      <c r="P123" s="180">
        <f>P122*1.18</f>
        <v>736.27</v>
      </c>
      <c r="Q123" s="202"/>
      <c r="R123" s="196"/>
    </row>
    <row r="124" spans="1:19" s="242" customFormat="1" ht="15.75" hidden="1">
      <c r="A124" s="282"/>
      <c r="B124" s="283"/>
      <c r="C124" s="282"/>
      <c r="D124" s="282"/>
      <c r="E124" s="284"/>
      <c r="F124" s="282"/>
      <c r="G124" s="19"/>
      <c r="H124" s="131"/>
      <c r="I124" s="17"/>
      <c r="J124" s="17"/>
      <c r="K124" s="18"/>
      <c r="L124" s="18"/>
      <c r="M124" s="18"/>
      <c r="N124" s="18"/>
      <c r="O124" s="18"/>
      <c r="P124" s="19"/>
      <c r="Q124" s="19"/>
      <c r="R124" s="19"/>
    </row>
    <row r="125" spans="1:19" s="290" customFormat="1" ht="23.25">
      <c r="A125" s="14"/>
      <c r="B125" s="285" t="s">
        <v>54</v>
      </c>
      <c r="C125" s="286"/>
      <c r="D125" s="287"/>
      <c r="E125" s="287"/>
      <c r="F125" s="19"/>
      <c r="G125" s="288"/>
      <c r="H125" s="288"/>
      <c r="I125" s="289"/>
      <c r="J125" s="289"/>
      <c r="K125" s="198"/>
      <c r="L125" s="138"/>
      <c r="M125" s="139"/>
      <c r="N125" s="139"/>
      <c r="O125" s="140"/>
      <c r="P125" s="140"/>
      <c r="Q125" s="140"/>
      <c r="R125" s="140"/>
    </row>
    <row r="126" spans="1:19" s="290" customFormat="1" ht="138.75" customHeight="1">
      <c r="A126" s="14"/>
      <c r="B126" s="360"/>
      <c r="C126" s="361"/>
      <c r="D126" s="232" t="str">
        <f>K95</f>
        <v>Плановая стоимость объекта в прогнозных ценах года окончания строительства, тыс.руб. без НДС</v>
      </c>
      <c r="E126" s="263"/>
      <c r="F126" s="263"/>
      <c r="G126" s="140"/>
      <c r="H126" s="276"/>
      <c r="I126" s="291"/>
      <c r="J126" s="291"/>
      <c r="K126" s="292"/>
      <c r="L126" s="292"/>
      <c r="M126" s="292"/>
      <c r="N126" s="292"/>
      <c r="O126" s="292"/>
      <c r="P126" s="292"/>
      <c r="Q126" s="140"/>
      <c r="R126" s="140"/>
    </row>
    <row r="127" spans="1:19" s="290" customFormat="1" ht="23.25" customHeight="1">
      <c r="A127" s="14"/>
      <c r="B127" s="362" t="s">
        <v>25</v>
      </c>
      <c r="C127" s="363"/>
      <c r="D127" s="111">
        <f>P97</f>
        <v>41.85</v>
      </c>
      <c r="E127" s="271"/>
      <c r="F127" s="271"/>
      <c r="G127" s="140"/>
      <c r="H127" s="293"/>
      <c r="I127" s="267"/>
      <c r="J127" s="267"/>
      <c r="K127" s="267"/>
      <c r="L127" s="294"/>
      <c r="M127" s="292"/>
      <c r="N127" s="292"/>
      <c r="O127" s="292"/>
      <c r="P127" s="292"/>
      <c r="Q127" s="140"/>
      <c r="R127" s="140"/>
    </row>
    <row r="128" spans="1:19" s="290" customFormat="1" ht="23.25">
      <c r="A128" s="14"/>
      <c r="B128" s="362" t="s">
        <v>26</v>
      </c>
      <c r="C128" s="363"/>
      <c r="D128" s="111">
        <f>P98</f>
        <v>746.28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  <c r="Q128" s="140"/>
      <c r="R128" s="140"/>
    </row>
    <row r="129" spans="1:18" s="290" customFormat="1" ht="21.75" customHeight="1">
      <c r="A129" s="14"/>
      <c r="B129" s="362" t="s">
        <v>27</v>
      </c>
      <c r="C129" s="363"/>
      <c r="D129" s="111">
        <f>P99</f>
        <v>0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  <c r="Q129" s="140"/>
      <c r="R129" s="140"/>
    </row>
    <row r="130" spans="1:18" s="290" customFormat="1" ht="23.25">
      <c r="A130" s="14"/>
      <c r="B130" s="362" t="s">
        <v>55</v>
      </c>
      <c r="C130" s="363"/>
      <c r="D130" s="111">
        <f>P101+P100</f>
        <v>103.24</v>
      </c>
      <c r="E130" s="271"/>
      <c r="F130" s="271"/>
      <c r="G130" s="140"/>
      <c r="H130" s="293"/>
      <c r="I130" s="267"/>
      <c r="J130" s="267"/>
      <c r="K130" s="267"/>
      <c r="L130" s="292"/>
      <c r="M130" s="292"/>
      <c r="N130" s="292"/>
      <c r="O130" s="292"/>
      <c r="P130" s="292"/>
      <c r="Q130" s="140"/>
      <c r="R130" s="140"/>
    </row>
    <row r="131" spans="1:18" s="290" customFormat="1" ht="23.25">
      <c r="A131" s="14"/>
      <c r="B131" s="359" t="s">
        <v>41</v>
      </c>
      <c r="C131" s="359"/>
      <c r="D131" s="111">
        <f>SUM(D127:D130)</f>
        <v>891.37</v>
      </c>
      <c r="E131" s="271"/>
      <c r="F131" s="271"/>
      <c r="G131" s="140"/>
      <c r="H131" s="295"/>
      <c r="I131" s="296"/>
      <c r="J131" s="296"/>
      <c r="K131" s="297"/>
      <c r="L131" s="292"/>
      <c r="M131" s="292"/>
      <c r="N131" s="292"/>
      <c r="O131" s="292"/>
      <c r="P131" s="292"/>
      <c r="Q131" s="140"/>
      <c r="R131" s="140"/>
    </row>
    <row r="132" spans="1:18" s="290" customFormat="1" ht="15" customHeight="1">
      <c r="A132" s="1"/>
      <c r="B132" s="298"/>
      <c r="C132" s="299"/>
      <c r="D132" s="273"/>
      <c r="E132" s="273"/>
      <c r="F132" s="140"/>
      <c r="G132" s="288"/>
      <c r="H132" s="288"/>
      <c r="I132" s="289"/>
      <c r="J132" s="289"/>
      <c r="K132" s="292"/>
      <c r="L132" s="292"/>
      <c r="M132" s="292"/>
      <c r="N132" s="292"/>
      <c r="O132" s="292"/>
      <c r="P132" s="292"/>
      <c r="Q132" s="140"/>
      <c r="R132" s="140"/>
    </row>
    <row r="133" spans="1:18" s="242" customFormat="1" ht="15.6" customHeight="1">
      <c r="A133" s="222" t="s">
        <v>56</v>
      </c>
      <c r="B133" s="274"/>
      <c r="C133" s="300"/>
      <c r="D133" s="301"/>
      <c r="E133" s="301"/>
      <c r="F133" s="301"/>
      <c r="G133" s="302"/>
      <c r="H133" s="303"/>
      <c r="I133" s="14"/>
      <c r="J133" s="14"/>
      <c r="K133" s="292"/>
      <c r="L133" s="292"/>
      <c r="M133" s="292"/>
      <c r="N133" s="292"/>
      <c r="O133" s="292"/>
      <c r="P133" s="292"/>
      <c r="Q133" s="19"/>
      <c r="R133" s="19"/>
    </row>
    <row r="134" spans="1:18" s="242" customFormat="1" ht="55.5" customHeight="1">
      <c r="A134" s="365" t="s">
        <v>80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292"/>
      <c r="L134" s="292"/>
      <c r="M134" s="292"/>
      <c r="N134" s="292"/>
      <c r="O134" s="292"/>
      <c r="P134" s="292"/>
      <c r="Q134" s="19"/>
      <c r="R134" s="19"/>
    </row>
    <row r="135" spans="1:18" s="242" customFormat="1" ht="41.25" customHeight="1">
      <c r="A135" s="365" t="s">
        <v>101</v>
      </c>
      <c r="B135" s="365"/>
      <c r="C135" s="365"/>
      <c r="D135" s="365"/>
      <c r="E135" s="365"/>
      <c r="F135" s="365"/>
      <c r="G135" s="365"/>
      <c r="H135" s="365"/>
      <c r="I135" s="148"/>
      <c r="J135" s="148"/>
      <c r="K135" s="18"/>
      <c r="L135" s="18"/>
      <c r="M135" s="18"/>
      <c r="N135" s="18"/>
      <c r="O135" s="19"/>
      <c r="P135" s="19"/>
      <c r="Q135" s="19"/>
      <c r="R135" s="19"/>
    </row>
    <row r="136" spans="1:18" s="242" customFormat="1" ht="15.75">
      <c r="A136" s="150"/>
      <c r="B136" s="14"/>
      <c r="C136" s="14"/>
      <c r="D136" s="14"/>
      <c r="E136" s="14"/>
      <c r="F136" s="14"/>
      <c r="G136" s="14"/>
      <c r="H136" s="14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42" customFormat="1" ht="21.75" customHeight="1">
      <c r="A137" s="366" t="s">
        <v>57</v>
      </c>
      <c r="B137" s="372"/>
      <c r="C137" s="372"/>
      <c r="D137" s="372"/>
      <c r="E137" s="372"/>
      <c r="F137" s="372"/>
      <c r="G137" s="372"/>
      <c r="H137" s="372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42" customFormat="1" ht="14.25" customHeight="1">
      <c r="A138" s="226"/>
      <c r="B138" s="226"/>
      <c r="C138" s="14"/>
      <c r="D138" s="14"/>
      <c r="E138" s="14"/>
      <c r="F138" s="14"/>
      <c r="G138" s="14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42" customFormat="1" ht="18.75" customHeight="1">
      <c r="A139" s="156"/>
      <c r="B139" s="371" t="s">
        <v>58</v>
      </c>
      <c r="C139" s="371"/>
      <c r="D139" s="371"/>
      <c r="E139" s="14"/>
      <c r="F139" s="282"/>
      <c r="G139" s="19"/>
      <c r="H139" s="14"/>
      <c r="I139" s="17"/>
      <c r="J139" s="17"/>
      <c r="K139" s="18"/>
      <c r="L139" s="18"/>
      <c r="M139" s="18"/>
      <c r="N139" s="18"/>
      <c r="O139" s="19"/>
      <c r="P139" s="19"/>
      <c r="Q139" s="19"/>
      <c r="R139" s="19"/>
    </row>
    <row r="140" spans="1:18" s="242" customFormat="1" ht="42.75" customHeight="1">
      <c r="A140" s="304"/>
      <c r="B140" s="171"/>
      <c r="C140" s="305"/>
      <c r="D140" s="172"/>
      <c r="E140" s="172"/>
      <c r="F140" s="305"/>
      <c r="G140" s="364"/>
      <c r="H140" s="364"/>
      <c r="I140" s="364"/>
      <c r="J140" s="225"/>
      <c r="K140" s="18"/>
      <c r="L140" s="18"/>
      <c r="M140" s="18"/>
      <c r="N140" s="18"/>
      <c r="O140" s="19"/>
      <c r="P140" s="19"/>
      <c r="Q140" s="19"/>
      <c r="R140" s="19"/>
    </row>
    <row r="141" spans="1:18" s="242" customFormat="1" ht="15.75">
      <c r="A141" s="282"/>
      <c r="B141" s="284" t="s">
        <v>59</v>
      </c>
      <c r="C141" s="282"/>
      <c r="D141" s="370" t="s">
        <v>60</v>
      </c>
      <c r="E141" s="370"/>
      <c r="F141" s="282"/>
      <c r="G141" s="370" t="s">
        <v>61</v>
      </c>
      <c r="H141" s="370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42" customFormat="1" ht="15.75" hidden="1">
      <c r="A142" s="156"/>
      <c r="B142" s="156"/>
      <c r="C142" s="156"/>
      <c r="D142" s="14"/>
      <c r="E142" s="14"/>
      <c r="F142" s="282"/>
      <c r="G142" s="14"/>
      <c r="H142" s="156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42" customFormat="1" ht="15.75" hidden="1">
      <c r="A143" s="304"/>
      <c r="B143" s="170"/>
      <c r="C143" s="282"/>
      <c r="D143" s="155"/>
      <c r="E143" s="155"/>
      <c r="F143" s="282"/>
      <c r="G143" s="155"/>
      <c r="H143" s="155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42" customFormat="1" ht="15.75" hidden="1">
      <c r="A144" s="282"/>
      <c r="B144" s="284" t="s">
        <v>59</v>
      </c>
      <c r="C144" s="282"/>
      <c r="D144" s="370" t="s">
        <v>60</v>
      </c>
      <c r="E144" s="370"/>
      <c r="F144" s="282"/>
      <c r="G144" s="370" t="s">
        <v>61</v>
      </c>
      <c r="H144" s="370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42" customFormat="1" ht="15.75" hidden="1">
      <c r="A145" s="282"/>
      <c r="B145" s="282"/>
      <c r="C145" s="282"/>
      <c r="D145" s="14"/>
      <c r="E145" s="14"/>
      <c r="F145" s="282"/>
      <c r="G145" s="14"/>
      <c r="H145" s="156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42" customFormat="1" ht="15.75" hidden="1">
      <c r="A146" s="304"/>
      <c r="B146" s="170"/>
      <c r="C146" s="282"/>
      <c r="D146" s="155"/>
      <c r="E146" s="155"/>
      <c r="F146" s="282"/>
      <c r="G146" s="155"/>
      <c r="H146" s="155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42" customFormat="1" ht="15.75" hidden="1">
      <c r="A147" s="282"/>
      <c r="B147" s="284" t="s">
        <v>59</v>
      </c>
      <c r="C147" s="282"/>
      <c r="D147" s="370" t="s">
        <v>60</v>
      </c>
      <c r="E147" s="370"/>
      <c r="F147" s="282"/>
      <c r="G147" s="370" t="s">
        <v>61</v>
      </c>
      <c r="H147" s="370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42" customFormat="1" ht="15.75">
      <c r="A148" s="282"/>
      <c r="B148" s="282"/>
      <c r="C148" s="282"/>
      <c r="D148" s="14"/>
      <c r="E148" s="14"/>
      <c r="F148" s="282"/>
      <c r="G148" s="14"/>
      <c r="H148" s="156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42" customFormat="1" ht="18.75" customHeight="1">
      <c r="A149" s="156"/>
      <c r="B149" s="371" t="s">
        <v>62</v>
      </c>
      <c r="C149" s="371"/>
      <c r="D149" s="371"/>
      <c r="E149" s="14"/>
      <c r="F149" s="282"/>
      <c r="G149" s="14"/>
      <c r="H149" s="14"/>
      <c r="I149" s="17"/>
      <c r="J149" s="17"/>
      <c r="K149" s="18"/>
      <c r="L149" s="18"/>
      <c r="M149" s="18"/>
      <c r="N149" s="18"/>
      <c r="O149" s="19"/>
      <c r="P149" s="19"/>
      <c r="Q149" s="19"/>
      <c r="R149" s="19"/>
    </row>
    <row r="150" spans="1:18" s="242" customFormat="1">
      <c r="A150" s="304"/>
      <c r="B150" s="171"/>
      <c r="C150" s="305"/>
      <c r="D150" s="172"/>
      <c r="E150" s="172"/>
      <c r="F150" s="305"/>
      <c r="G150" s="364"/>
      <c r="H150" s="364"/>
      <c r="I150" s="364"/>
      <c r="J150" s="225"/>
      <c r="K150" s="18"/>
      <c r="L150" s="18"/>
      <c r="M150" s="18"/>
      <c r="N150" s="18"/>
      <c r="O150" s="19"/>
      <c r="P150" s="19"/>
      <c r="Q150" s="19"/>
      <c r="R150" s="19"/>
    </row>
    <row r="151" spans="1:18" s="242" customFormat="1" ht="15.75">
      <c r="A151" s="282"/>
      <c r="B151" s="284" t="s">
        <v>59</v>
      </c>
      <c r="C151" s="282"/>
      <c r="D151" s="370" t="s">
        <v>60</v>
      </c>
      <c r="E151" s="370"/>
      <c r="F151" s="282"/>
      <c r="G151" s="370" t="s">
        <v>61</v>
      </c>
      <c r="H151" s="370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42" customFormat="1" ht="15.75" hidden="1">
      <c r="A152" s="156"/>
      <c r="B152" s="156"/>
      <c r="C152" s="156"/>
      <c r="D152" s="14"/>
      <c r="E152" s="14"/>
      <c r="F152" s="282"/>
      <c r="G152" s="14"/>
      <c r="H152" s="156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42" customFormat="1" ht="15.75" hidden="1">
      <c r="A153" s="304"/>
      <c r="B153" s="170"/>
      <c r="C153" s="282"/>
      <c r="D153" s="155"/>
      <c r="E153" s="155"/>
      <c r="F153" s="282"/>
      <c r="G153" s="155"/>
      <c r="H153" s="155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42" customFormat="1" ht="15.75" hidden="1">
      <c r="A154" s="282"/>
      <c r="B154" s="284" t="s">
        <v>59</v>
      </c>
      <c r="C154" s="282"/>
      <c r="D154" s="370" t="s">
        <v>60</v>
      </c>
      <c r="E154" s="370"/>
      <c r="F154" s="282"/>
      <c r="G154" s="370" t="s">
        <v>61</v>
      </c>
      <c r="H154" s="370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42" customFormat="1" ht="15.75" hidden="1">
      <c r="A155" s="282"/>
      <c r="B155" s="284"/>
      <c r="C155" s="282"/>
      <c r="D155" s="284"/>
      <c r="E155" s="284"/>
      <c r="F155" s="282"/>
      <c r="G155" s="284"/>
      <c r="H155" s="28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42" customFormat="1" ht="18.75" hidden="1" customHeight="1">
      <c r="A156" s="156"/>
      <c r="B156" s="371" t="s">
        <v>63</v>
      </c>
      <c r="C156" s="371"/>
      <c r="D156" s="371"/>
      <c r="E156" s="14"/>
      <c r="F156" s="282"/>
      <c r="G156" s="14"/>
      <c r="H156" s="14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42" customFormat="1" ht="60.75" hidden="1">
      <c r="A157" s="304"/>
      <c r="B157" s="171" t="s">
        <v>64</v>
      </c>
      <c r="C157" s="305"/>
      <c r="D157" s="172"/>
      <c r="E157" s="172"/>
      <c r="F157" s="305"/>
      <c r="G157" s="364" t="s">
        <v>65</v>
      </c>
      <c r="H157" s="364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42" customFormat="1" ht="15.75" hidden="1">
      <c r="A158" s="282"/>
      <c r="B158" s="284" t="s">
        <v>59</v>
      </c>
      <c r="C158" s="282"/>
      <c r="D158" s="370" t="s">
        <v>60</v>
      </c>
      <c r="E158" s="370"/>
      <c r="F158" s="282"/>
      <c r="G158" s="370" t="s">
        <v>61</v>
      </c>
      <c r="H158" s="370"/>
      <c r="I158" s="17"/>
      <c r="J158" s="17"/>
      <c r="K158" s="18"/>
      <c r="L158" s="18"/>
      <c r="M158" s="18"/>
      <c r="N158" s="18"/>
      <c r="O158" s="19"/>
      <c r="P158" s="19"/>
      <c r="Q158" s="19"/>
      <c r="R158" s="19"/>
    </row>
    <row r="159" spans="1:18" s="242" customFormat="1" ht="15.75">
      <c r="A159" s="282"/>
      <c r="B159" s="283"/>
      <c r="C159" s="282"/>
      <c r="D159" s="282"/>
      <c r="E159" s="156"/>
      <c r="F159" s="282"/>
      <c r="G159" s="19"/>
      <c r="H159" s="157"/>
      <c r="I159" s="17"/>
      <c r="J159" s="17"/>
      <c r="K159" s="18"/>
      <c r="L159" s="18"/>
      <c r="M159" s="18"/>
      <c r="N159" s="18"/>
      <c r="O159" s="18"/>
      <c r="P159" s="19"/>
      <c r="Q159" s="19"/>
      <c r="R159" s="19"/>
    </row>
    <row r="160" spans="1:18" s="242" customFormat="1" ht="15.75">
      <c r="A160" s="282"/>
      <c r="B160" s="282"/>
      <c r="C160" s="282"/>
      <c r="D160" s="306"/>
      <c r="E160" s="284"/>
      <c r="F160" s="282"/>
      <c r="G160" s="19"/>
      <c r="H160" s="14"/>
      <c r="I160" s="17"/>
      <c r="J160" s="17"/>
      <c r="K160" s="18"/>
      <c r="L160" s="18"/>
      <c r="M160" s="18"/>
      <c r="N160" s="18"/>
      <c r="O160" s="18"/>
      <c r="P160" s="19"/>
      <c r="Q160" s="19"/>
      <c r="R160" s="19"/>
    </row>
    <row r="161" spans="1:19" s="242" customFormat="1" ht="15.75">
      <c r="A161" s="156"/>
      <c r="B161" s="156"/>
      <c r="C161" s="156"/>
      <c r="D161" s="282"/>
      <c r="E161" s="156"/>
      <c r="F161" s="282"/>
      <c r="G161" s="19"/>
      <c r="H161" s="157"/>
      <c r="I161" s="17"/>
      <c r="J161" s="17"/>
      <c r="K161" s="18"/>
      <c r="L161" s="18"/>
      <c r="M161" s="18"/>
      <c r="N161" s="18"/>
      <c r="O161" s="18"/>
      <c r="P161" s="19"/>
      <c r="Q161" s="19"/>
      <c r="R161" s="19"/>
    </row>
    <row r="162" spans="1:19" s="242" customFormat="1" ht="15.75">
      <c r="A162" s="282"/>
      <c r="B162" s="283"/>
      <c r="C162" s="282"/>
      <c r="D162" s="282"/>
      <c r="E162" s="156"/>
      <c r="F162" s="282"/>
      <c r="G162" s="157"/>
      <c r="H162" s="157"/>
      <c r="I162" s="17"/>
      <c r="J162" s="17"/>
      <c r="K162" s="18"/>
      <c r="L162" s="18"/>
      <c r="M162" s="18"/>
      <c r="N162" s="18"/>
      <c r="O162" s="18"/>
      <c r="P162" s="19"/>
      <c r="Q162" s="19"/>
      <c r="R162" s="19"/>
    </row>
    <row r="163" spans="1:19" s="318" customFormat="1">
      <c r="A163" s="313"/>
      <c r="B163" s="314"/>
      <c r="C163" s="315"/>
      <c r="D163" s="233"/>
      <c r="E163" s="233"/>
      <c r="F163" s="315"/>
      <c r="G163" s="233"/>
      <c r="H163" s="233"/>
      <c r="I163" s="316"/>
      <c r="J163" s="316"/>
      <c r="K163" s="317"/>
      <c r="L163" s="317"/>
      <c r="M163" s="312"/>
      <c r="N163" s="317"/>
      <c r="O163" s="317"/>
      <c r="Q163" s="242"/>
    </row>
    <row r="164" spans="1:19" ht="35.25" customHeight="1">
      <c r="A164" s="309"/>
      <c r="B164" s="309"/>
      <c r="C164" s="309"/>
      <c r="D164" s="307"/>
      <c r="E164" s="309"/>
      <c r="F164" s="307"/>
      <c r="M164" s="317"/>
      <c r="Q164" s="318"/>
    </row>
    <row r="165" spans="1:19" s="319" customFormat="1">
      <c r="A165" s="233"/>
      <c r="B165" s="233"/>
      <c r="C165" s="233"/>
      <c r="D165" s="320"/>
      <c r="E165" s="321"/>
      <c r="F165" s="321"/>
      <c r="G165" s="322"/>
      <c r="H165" s="322"/>
      <c r="K165" s="235"/>
      <c r="L165" s="235"/>
      <c r="M165" s="235"/>
      <c r="N165" s="235"/>
      <c r="O165" s="235"/>
      <c r="P165" s="187"/>
      <c r="Q165" s="187"/>
      <c r="R165" s="187"/>
      <c r="S165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8:H78"/>
    <mergeCell ref="A10:H10"/>
    <mergeCell ref="B21:G21"/>
    <mergeCell ref="B22:H22"/>
    <mergeCell ref="A29:H29"/>
    <mergeCell ref="B38:G38"/>
    <mergeCell ref="B39:H39"/>
    <mergeCell ref="A46:H46"/>
    <mergeCell ref="B55:G55"/>
    <mergeCell ref="B56:H56"/>
    <mergeCell ref="A63:H63"/>
    <mergeCell ref="B77:G77"/>
    <mergeCell ref="K95:P95"/>
    <mergeCell ref="A102:C102"/>
    <mergeCell ref="K103:O103"/>
    <mergeCell ref="E105:I105"/>
    <mergeCell ref="K105:P105"/>
    <mergeCell ref="B131:C131"/>
    <mergeCell ref="A112:C112"/>
    <mergeCell ref="K113:O113"/>
    <mergeCell ref="E115:I115"/>
    <mergeCell ref="K115:P115"/>
    <mergeCell ref="A122:C122"/>
    <mergeCell ref="K123:O123"/>
    <mergeCell ref="B126:C126"/>
    <mergeCell ref="B127:C127"/>
    <mergeCell ref="B128:C128"/>
    <mergeCell ref="B129:C129"/>
    <mergeCell ref="B130:C130"/>
    <mergeCell ref="A135:H135"/>
    <mergeCell ref="A137:H137"/>
    <mergeCell ref="B139:D139"/>
    <mergeCell ref="G140:I140"/>
    <mergeCell ref="D141:E141"/>
    <mergeCell ref="G141:H141"/>
    <mergeCell ref="D158:E158"/>
    <mergeCell ref="G158:H158"/>
    <mergeCell ref="E95:J95"/>
    <mergeCell ref="D151:E151"/>
    <mergeCell ref="G151:H151"/>
    <mergeCell ref="D154:E154"/>
    <mergeCell ref="G154:H154"/>
    <mergeCell ref="B156:D156"/>
    <mergeCell ref="G157:H157"/>
    <mergeCell ref="D144:E144"/>
    <mergeCell ref="G144:H144"/>
    <mergeCell ref="D147:E147"/>
    <mergeCell ref="G147:H147"/>
    <mergeCell ref="B149:D149"/>
    <mergeCell ref="G150:I150"/>
    <mergeCell ref="A134:H134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5"/>
  <sheetViews>
    <sheetView tabSelected="1" topLeftCell="A4" zoomScale="73" zoomScaleNormal="73" zoomScaleSheetLayoutView="75" workbookViewId="0">
      <selection activeCell="C6" sqref="C6:H6"/>
    </sheetView>
  </sheetViews>
  <sheetFormatPr defaultColWidth="9.140625" defaultRowHeight="20.25"/>
  <cols>
    <col min="1" max="1" width="3.85546875" style="233" customWidth="1"/>
    <col min="2" max="2" width="45.7109375" style="233" customWidth="1"/>
    <col min="3" max="3" width="21.28515625" style="233" customWidth="1"/>
    <col min="4" max="4" width="17.28515625" style="233" customWidth="1"/>
    <col min="5" max="6" width="15.140625" style="233" customWidth="1"/>
    <col min="7" max="7" width="16.7109375" style="233" customWidth="1"/>
    <col min="8" max="8" width="17" style="233" customWidth="1"/>
    <col min="9" max="9" width="16.28515625" style="319" customWidth="1"/>
    <col min="10" max="10" width="18.5703125" style="319" customWidth="1"/>
    <col min="11" max="12" width="11" style="235" customWidth="1"/>
    <col min="13" max="13" width="11.140625" style="235" customWidth="1"/>
    <col min="14" max="14" width="10" style="235" customWidth="1"/>
    <col min="15" max="15" width="11.85546875" style="235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34" t="s">
        <v>0</v>
      </c>
      <c r="J1" s="234"/>
    </row>
    <row r="2" spans="1:25" hidden="1">
      <c r="I2" s="234" t="s">
        <v>1</v>
      </c>
      <c r="J2" s="234"/>
    </row>
    <row r="3" spans="1:25" s="239" customFormat="1" ht="15.75" hidden="1">
      <c r="A3" s="236"/>
      <c r="B3" s="236"/>
      <c r="C3" s="236"/>
      <c r="D3" s="236"/>
      <c r="E3" s="236"/>
      <c r="F3" s="236"/>
      <c r="G3" s="236"/>
      <c r="H3" s="237"/>
      <c r="I3" s="234" t="s">
        <v>2</v>
      </c>
      <c r="J3" s="234"/>
      <c r="K3" s="238"/>
      <c r="L3" s="238"/>
      <c r="M3" s="238"/>
      <c r="N3" s="238"/>
      <c r="O3" s="238"/>
    </row>
    <row r="4" spans="1:25" ht="63.75" customHeight="1">
      <c r="A4" s="339" t="s">
        <v>87</v>
      </c>
      <c r="B4" s="339"/>
      <c r="C4" s="339"/>
      <c r="D4" s="339"/>
      <c r="E4" s="339"/>
      <c r="F4" s="339"/>
      <c r="G4" s="339"/>
      <c r="H4" s="339"/>
      <c r="I4" s="9"/>
      <c r="J4" s="9"/>
      <c r="K4" s="11"/>
      <c r="L4" s="11"/>
      <c r="M4" s="11"/>
      <c r="N4" s="3"/>
      <c r="O4" s="3"/>
      <c r="P4" s="4"/>
    </row>
    <row r="5" spans="1:25" ht="58.5" customHeight="1">
      <c r="A5" s="340" t="s">
        <v>113</v>
      </c>
      <c r="B5" s="340"/>
      <c r="C5" s="340"/>
      <c r="D5" s="340"/>
      <c r="E5" s="340"/>
      <c r="F5" s="340"/>
      <c r="G5" s="340"/>
      <c r="H5" s="340"/>
      <c r="I5" s="10"/>
      <c r="J5" s="10"/>
      <c r="K5" s="11"/>
      <c r="L5" s="11"/>
      <c r="M5" s="11"/>
      <c r="N5" s="3"/>
      <c r="O5" s="3"/>
      <c r="P5" s="4"/>
    </row>
    <row r="6" spans="1:25" s="12" customFormat="1" ht="34.5" customHeight="1">
      <c r="A6" s="341" t="s">
        <v>86</v>
      </c>
      <c r="B6" s="341"/>
      <c r="C6" s="380" t="s">
        <v>115</v>
      </c>
      <c r="D6" s="380"/>
      <c r="E6" s="380"/>
      <c r="F6" s="380"/>
      <c r="G6" s="380"/>
      <c r="H6" s="380"/>
      <c r="I6" s="193"/>
      <c r="J6" s="193"/>
      <c r="K6" s="194"/>
      <c r="L6" s="173"/>
      <c r="M6" s="173"/>
      <c r="N6" s="173"/>
      <c r="O6" s="174"/>
      <c r="P6" s="174"/>
    </row>
    <row r="7" spans="1:25" s="242" customFormat="1" ht="16.149999999999999" customHeight="1">
      <c r="A7" s="13"/>
      <c r="B7" s="13" t="s">
        <v>105</v>
      </c>
      <c r="C7" s="13" t="s">
        <v>3</v>
      </c>
      <c r="D7" s="14" t="s">
        <v>85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R7" s="326"/>
      <c r="S7" s="240"/>
      <c r="T7" s="241"/>
    </row>
    <row r="8" spans="1:25" s="241" customFormat="1" ht="18.600000000000001" customHeight="1">
      <c r="A8" s="344" t="s">
        <v>6</v>
      </c>
      <c r="B8" s="344" t="s">
        <v>7</v>
      </c>
      <c r="C8" s="344" t="s">
        <v>8</v>
      </c>
      <c r="D8" s="344" t="s">
        <v>9</v>
      </c>
      <c r="E8" s="344" t="s">
        <v>10</v>
      </c>
      <c r="F8" s="344"/>
      <c r="G8" s="344"/>
      <c r="H8" s="344" t="s">
        <v>11</v>
      </c>
      <c r="I8" s="23"/>
      <c r="J8" s="23"/>
      <c r="K8" s="3"/>
      <c r="L8" s="3"/>
      <c r="M8" s="3"/>
      <c r="N8" s="3"/>
      <c r="O8" s="3"/>
      <c r="P8" s="22"/>
      <c r="R8" s="327"/>
      <c r="S8" s="240"/>
      <c r="V8" s="242"/>
      <c r="W8" s="243"/>
      <c r="X8" s="244"/>
      <c r="Y8" s="245"/>
    </row>
    <row r="9" spans="1:25" s="241" customFormat="1" ht="30" customHeight="1">
      <c r="A9" s="344"/>
      <c r="B9" s="344"/>
      <c r="C9" s="344"/>
      <c r="D9" s="344"/>
      <c r="E9" s="232" t="s">
        <v>12</v>
      </c>
      <c r="F9" s="232" t="s">
        <v>13</v>
      </c>
      <c r="G9" s="232" t="s">
        <v>14</v>
      </c>
      <c r="H9" s="344"/>
      <c r="I9" s="28"/>
      <c r="J9" s="28"/>
      <c r="K9" s="3"/>
      <c r="L9" s="3"/>
      <c r="M9" s="3"/>
      <c r="N9" s="3"/>
      <c r="O9" s="3"/>
      <c r="P9" s="22"/>
      <c r="R9" s="326"/>
      <c r="S9" s="240"/>
      <c r="V9" s="242"/>
      <c r="W9" s="242"/>
      <c r="X9" s="246"/>
      <c r="Y9" s="247"/>
    </row>
    <row r="10" spans="1:25" s="244" customFormat="1" ht="16.149999999999999" customHeight="1">
      <c r="A10" s="346" t="s">
        <v>108</v>
      </c>
      <c r="B10" s="346"/>
      <c r="C10" s="346"/>
      <c r="D10" s="346"/>
      <c r="E10" s="346"/>
      <c r="F10" s="346"/>
      <c r="G10" s="346"/>
      <c r="H10" s="346"/>
      <c r="I10" s="31"/>
      <c r="J10" s="31"/>
      <c r="K10" s="32"/>
      <c r="L10" s="32"/>
      <c r="M10" s="32"/>
      <c r="N10" s="32"/>
      <c r="O10" s="32"/>
      <c r="P10" s="26"/>
      <c r="Y10" s="245"/>
    </row>
    <row r="11" spans="1:25" s="249" customFormat="1" ht="47.25">
      <c r="A11" s="33">
        <v>1</v>
      </c>
      <c r="B11" s="34" t="s">
        <v>110</v>
      </c>
      <c r="C11" s="35"/>
      <c r="D11" s="33" t="s">
        <v>111</v>
      </c>
      <c r="E11" s="33" t="s">
        <v>82</v>
      </c>
      <c r="F11" s="36">
        <v>0.15</v>
      </c>
      <c r="G11" s="38">
        <f>363.1*0.3*1.1</f>
        <v>119.82</v>
      </c>
      <c r="H11" s="38">
        <f>F11*G11</f>
        <v>17.97</v>
      </c>
      <c r="I11" s="39"/>
      <c r="J11" s="39"/>
      <c r="K11" s="32"/>
      <c r="L11" s="32"/>
      <c r="M11" s="32"/>
      <c r="N11" s="32"/>
      <c r="O11" s="32"/>
      <c r="P11" s="40"/>
      <c r="S11" s="248"/>
      <c r="T11" s="248"/>
      <c r="U11" s="248"/>
      <c r="X11" s="250"/>
      <c r="Y11" s="251"/>
    </row>
    <row r="12" spans="1:25" s="249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S12" s="248"/>
      <c r="T12" s="248"/>
      <c r="U12" s="248"/>
      <c r="X12" s="250"/>
      <c r="Y12" s="251"/>
    </row>
    <row r="13" spans="1:25" s="249" customFormat="1">
      <c r="A13" s="33"/>
      <c r="B13" s="34"/>
      <c r="C13" s="35"/>
      <c r="D13" s="33"/>
      <c r="E13" s="33"/>
      <c r="F13" s="36"/>
      <c r="G13" s="33"/>
      <c r="H13" s="38"/>
      <c r="I13" s="39"/>
      <c r="J13" s="39"/>
      <c r="K13" s="32"/>
      <c r="L13" s="32"/>
      <c r="M13" s="32"/>
      <c r="N13" s="32"/>
      <c r="O13" s="32"/>
      <c r="P13" s="40"/>
      <c r="S13" s="248"/>
      <c r="T13" s="248"/>
      <c r="U13" s="248"/>
      <c r="X13" s="250"/>
      <c r="Y13" s="251"/>
    </row>
    <row r="14" spans="1:25" s="249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17.97</v>
      </c>
      <c r="I14" s="39"/>
      <c r="J14" s="39"/>
      <c r="K14" s="32"/>
      <c r="L14" s="32"/>
      <c r="M14" s="32"/>
      <c r="N14" s="32"/>
      <c r="O14" s="32"/>
      <c r="P14" s="40"/>
      <c r="R14" s="241"/>
      <c r="S14" s="240"/>
      <c r="T14" s="241"/>
      <c r="U14" s="242"/>
      <c r="V14" s="242"/>
      <c r="W14" s="242"/>
      <c r="X14" s="242"/>
    </row>
    <row r="15" spans="1:25" s="249" customFormat="1">
      <c r="A15" s="33"/>
      <c r="B15" s="46" t="s">
        <v>17</v>
      </c>
      <c r="C15" s="45"/>
      <c r="D15" s="33" t="s">
        <v>69</v>
      </c>
      <c r="E15" s="33"/>
      <c r="F15" s="33"/>
      <c r="G15" s="52">
        <v>1.4999999999999999E-2</v>
      </c>
      <c r="H15" s="38">
        <f t="shared" ref="H15:H20" si="0">ROUND($H$14*G15,2)</f>
        <v>0.27</v>
      </c>
      <c r="I15" s="44"/>
      <c r="J15" s="44"/>
      <c r="K15" s="32"/>
      <c r="L15" s="32"/>
      <c r="M15" s="32"/>
      <c r="N15" s="32"/>
      <c r="O15" s="32"/>
      <c r="P15" s="40"/>
      <c r="R15" s="241"/>
      <c r="S15" s="240"/>
      <c r="T15" s="241"/>
      <c r="U15" s="241"/>
      <c r="V15" s="242"/>
      <c r="W15" s="242"/>
      <c r="X15" s="246"/>
    </row>
    <row r="16" spans="1:25" s="249" customFormat="1">
      <c r="A16" s="33"/>
      <c r="B16" s="46" t="s">
        <v>18</v>
      </c>
      <c r="C16" s="35"/>
      <c r="D16" s="33" t="s">
        <v>69</v>
      </c>
      <c r="E16" s="33"/>
      <c r="F16" s="33"/>
      <c r="G16" s="52">
        <v>1.4999999999999999E-2</v>
      </c>
      <c r="H16" s="38">
        <f t="shared" si="0"/>
        <v>0.27</v>
      </c>
      <c r="I16" s="39"/>
      <c r="J16" s="39"/>
      <c r="K16" s="32"/>
      <c r="L16" s="32"/>
      <c r="M16" s="32"/>
      <c r="N16" s="32"/>
      <c r="O16" s="32"/>
      <c r="P16" s="40"/>
      <c r="R16" s="244"/>
      <c r="S16" s="244"/>
      <c r="T16" s="244"/>
      <c r="U16" s="244"/>
      <c r="V16" s="244"/>
      <c r="W16" s="244"/>
      <c r="X16" s="244"/>
    </row>
    <row r="17" spans="1:24" s="249" customFormat="1">
      <c r="A17" s="33"/>
      <c r="B17" s="46" t="s">
        <v>19</v>
      </c>
      <c r="C17" s="35"/>
      <c r="D17" s="33" t="s">
        <v>69</v>
      </c>
      <c r="E17" s="33"/>
      <c r="F17" s="33"/>
      <c r="G17" s="52">
        <v>7.4999999999999997E-2</v>
      </c>
      <c r="H17" s="38">
        <f t="shared" si="0"/>
        <v>1.35</v>
      </c>
      <c r="I17" s="39"/>
      <c r="J17" s="39"/>
      <c r="K17" s="32"/>
      <c r="L17" s="32"/>
      <c r="M17" s="32"/>
      <c r="N17" s="32"/>
      <c r="O17" s="32"/>
      <c r="P17" s="40"/>
      <c r="S17" s="252"/>
      <c r="T17" s="248"/>
      <c r="U17" s="248"/>
      <c r="X17" s="250"/>
    </row>
    <row r="18" spans="1:24" s="249" customFormat="1" ht="33" customHeight="1">
      <c r="A18" s="33"/>
      <c r="B18" s="46" t="s">
        <v>20</v>
      </c>
      <c r="C18" s="35"/>
      <c r="D18" s="33" t="s">
        <v>69</v>
      </c>
      <c r="E18" s="33"/>
      <c r="F18" s="33"/>
      <c r="G18" s="52">
        <v>2.5999999999999999E-2</v>
      </c>
      <c r="H18" s="38">
        <f t="shared" si="0"/>
        <v>0.47</v>
      </c>
      <c r="I18" s="39"/>
      <c r="J18" s="39"/>
      <c r="K18" s="32"/>
      <c r="L18" s="32"/>
      <c r="M18" s="32"/>
      <c r="N18" s="32"/>
      <c r="O18" s="32"/>
      <c r="P18" s="40"/>
    </row>
    <row r="19" spans="1:24" s="249" customFormat="1" ht="48" customHeight="1">
      <c r="A19" s="33"/>
      <c r="B19" s="46" t="s">
        <v>83</v>
      </c>
      <c r="C19" s="35"/>
      <c r="D19" s="33" t="s">
        <v>69</v>
      </c>
      <c r="E19" s="33"/>
      <c r="F19" s="33"/>
      <c r="G19" s="52">
        <v>0.03</v>
      </c>
      <c r="H19" s="38">
        <f t="shared" si="0"/>
        <v>0.54</v>
      </c>
      <c r="I19" s="39"/>
      <c r="J19" s="39"/>
      <c r="K19" s="32"/>
      <c r="L19" s="32"/>
      <c r="M19" s="32"/>
      <c r="N19" s="32"/>
      <c r="O19" s="32"/>
      <c r="P19" s="40"/>
      <c r="R19" s="241"/>
      <c r="S19" s="240"/>
      <c r="T19" s="241"/>
      <c r="U19" s="242"/>
      <c r="V19" s="242"/>
      <c r="W19" s="242"/>
      <c r="X19" s="242"/>
    </row>
    <row r="20" spans="1:24" s="249" customFormat="1">
      <c r="A20" s="33"/>
      <c r="B20" s="46" t="s">
        <v>22</v>
      </c>
      <c r="C20" s="35"/>
      <c r="D20" s="33" t="s">
        <v>69</v>
      </c>
      <c r="E20" s="33"/>
      <c r="F20" s="33"/>
      <c r="G20" s="52">
        <v>0.03</v>
      </c>
      <c r="H20" s="38">
        <f t="shared" si="0"/>
        <v>0.54</v>
      </c>
      <c r="I20" s="39"/>
      <c r="J20" s="39"/>
      <c r="K20" s="32"/>
      <c r="L20" s="32"/>
      <c r="M20" s="32"/>
      <c r="N20" s="32"/>
      <c r="O20" s="32"/>
      <c r="P20" s="40"/>
      <c r="R20" s="244"/>
      <c r="S20" s="241"/>
      <c r="T20" s="241"/>
      <c r="U20" s="241"/>
      <c r="V20" s="242"/>
      <c r="W20" s="243"/>
      <c r="X20" s="244"/>
    </row>
    <row r="21" spans="1:24" s="249" customFormat="1">
      <c r="A21" s="33"/>
      <c r="B21" s="345" t="s">
        <v>23</v>
      </c>
      <c r="C21" s="345"/>
      <c r="D21" s="345"/>
      <c r="E21" s="345"/>
      <c r="F21" s="345"/>
      <c r="G21" s="345"/>
      <c r="H21" s="51">
        <f>SUM(H14:H20)</f>
        <v>21.41</v>
      </c>
      <c r="I21" s="39"/>
      <c r="J21" s="39"/>
      <c r="K21" s="32"/>
      <c r="L21" s="32"/>
      <c r="M21" s="32"/>
      <c r="N21" s="32"/>
      <c r="O21" s="32"/>
      <c r="P21" s="40"/>
      <c r="R21" s="241"/>
      <c r="S21" s="240"/>
      <c r="T21" s="241"/>
      <c r="U21" s="241"/>
      <c r="V21" s="242"/>
      <c r="W21" s="242"/>
      <c r="X21" s="246"/>
    </row>
    <row r="22" spans="1:24" s="249" customFormat="1">
      <c r="A22" s="33"/>
      <c r="B22" s="345" t="s">
        <v>24</v>
      </c>
      <c r="C22" s="345"/>
      <c r="D22" s="345"/>
      <c r="E22" s="345"/>
      <c r="F22" s="345"/>
      <c r="G22" s="345"/>
      <c r="H22" s="345"/>
      <c r="I22" s="39"/>
      <c r="J22" s="39"/>
      <c r="K22" s="32"/>
      <c r="L22" s="32"/>
      <c r="M22" s="32"/>
      <c r="N22" s="32"/>
      <c r="O22" s="32"/>
      <c r="P22" s="40"/>
      <c r="R22" s="244"/>
      <c r="S22" s="244"/>
      <c r="T22" s="244"/>
      <c r="U22" s="244"/>
      <c r="V22" s="244"/>
      <c r="W22" s="244"/>
      <c r="X22" s="244"/>
    </row>
    <row r="23" spans="1:24" s="249" customFormat="1">
      <c r="A23" s="33"/>
      <c r="B23" s="55" t="s">
        <v>25</v>
      </c>
      <c r="C23" s="56"/>
      <c r="D23" s="57"/>
      <c r="E23" s="57"/>
      <c r="F23" s="58"/>
      <c r="G23" s="195">
        <v>7.0000000000000007E-2</v>
      </c>
      <c r="H23" s="59">
        <f>ROUND($H$21*G23,2)</f>
        <v>1.5</v>
      </c>
      <c r="I23" s="39"/>
      <c r="J23" s="39"/>
      <c r="K23" s="32"/>
      <c r="L23" s="32"/>
      <c r="M23" s="32"/>
      <c r="N23" s="32"/>
      <c r="O23" s="32"/>
      <c r="P23" s="40"/>
      <c r="S23" s="252"/>
      <c r="T23" s="248"/>
      <c r="U23" s="248"/>
      <c r="X23" s="250"/>
    </row>
    <row r="24" spans="1:24" s="249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17.66</v>
      </c>
      <c r="I24" s="39"/>
      <c r="J24" s="39"/>
      <c r="K24" s="32"/>
      <c r="L24" s="32"/>
      <c r="M24" s="32"/>
      <c r="N24" s="32"/>
      <c r="O24" s="32"/>
      <c r="P24" s="40"/>
    </row>
    <row r="25" spans="1:24" s="249" customFormat="1">
      <c r="A25" s="33"/>
      <c r="B25" s="55" t="s">
        <v>27</v>
      </c>
      <c r="C25" s="56"/>
      <c r="D25" s="57"/>
      <c r="E25" s="57"/>
      <c r="F25" s="60"/>
      <c r="G25" s="195">
        <v>0</v>
      </c>
      <c r="H25" s="59">
        <f>ROUND($H$21*G25,2)</f>
        <v>0</v>
      </c>
      <c r="I25" s="39"/>
      <c r="J25" s="39"/>
      <c r="K25" s="32"/>
      <c r="L25" s="32"/>
      <c r="M25" s="32"/>
      <c r="N25" s="32"/>
      <c r="O25" s="32"/>
      <c r="P25" s="40"/>
    </row>
    <row r="26" spans="1:24" s="249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0.11</v>
      </c>
      <c r="I26" s="39"/>
      <c r="J26" s="39"/>
      <c r="K26" s="32"/>
      <c r="L26" s="32"/>
      <c r="M26" s="32"/>
      <c r="N26" s="32"/>
      <c r="O26" s="32"/>
      <c r="P26" s="40"/>
    </row>
    <row r="27" spans="1:24" s="249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2.14</v>
      </c>
      <c r="I27" s="39"/>
      <c r="J27" s="39"/>
      <c r="K27" s="32"/>
      <c r="L27" s="32"/>
      <c r="M27" s="32"/>
      <c r="N27" s="32"/>
      <c r="O27" s="32"/>
      <c r="P27" s="40"/>
    </row>
    <row r="28" spans="1:24" s="249" customFormat="1" ht="13.5" customHeight="1">
      <c r="A28" s="253"/>
      <c r="B28" s="254"/>
      <c r="C28" s="255"/>
      <c r="D28" s="253"/>
      <c r="E28" s="253"/>
      <c r="F28" s="253"/>
      <c r="G28" s="253"/>
      <c r="H28" s="256"/>
      <c r="I28" s="39"/>
      <c r="J28" s="39"/>
      <c r="K28" s="32"/>
      <c r="L28" s="32"/>
      <c r="M28" s="32"/>
      <c r="N28" s="32"/>
      <c r="O28" s="32"/>
      <c r="P28" s="40"/>
    </row>
    <row r="29" spans="1:24" s="244" customFormat="1" ht="20.25" hidden="1" customHeight="1">
      <c r="A29" s="346" t="s">
        <v>67</v>
      </c>
      <c r="B29" s="346"/>
      <c r="C29" s="346"/>
      <c r="D29" s="346"/>
      <c r="E29" s="346"/>
      <c r="F29" s="346"/>
      <c r="G29" s="346"/>
      <c r="H29" s="346"/>
      <c r="I29" s="31"/>
      <c r="J29" s="31"/>
      <c r="K29" s="32"/>
      <c r="L29" s="32"/>
      <c r="M29" s="32"/>
      <c r="N29" s="32"/>
      <c r="O29" s="32"/>
      <c r="P29" s="26"/>
    </row>
    <row r="30" spans="1:24" s="244" customFormat="1" ht="31.5" hidden="1">
      <c r="A30" s="33">
        <v>2</v>
      </c>
      <c r="B30" s="34" t="s">
        <v>67</v>
      </c>
      <c r="C30" s="35" t="s">
        <v>66</v>
      </c>
      <c r="D30" s="33" t="s">
        <v>68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1"/>
      <c r="K30" s="32"/>
      <c r="L30" s="32"/>
      <c r="M30" s="32"/>
      <c r="N30" s="32"/>
      <c r="O30" s="32"/>
      <c r="P30" s="26"/>
    </row>
    <row r="31" spans="1:24" s="249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9"/>
      <c r="K31" s="32"/>
      <c r="L31" s="32"/>
      <c r="M31" s="32"/>
      <c r="N31" s="32"/>
      <c r="O31" s="32"/>
      <c r="P31" s="40"/>
    </row>
    <row r="32" spans="1:24" s="249" customFormat="1" hidden="1">
      <c r="A32" s="33"/>
      <c r="B32" s="46" t="s">
        <v>17</v>
      </c>
      <c r="C32" s="45"/>
      <c r="D32" s="33" t="s">
        <v>69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44"/>
      <c r="K32" s="32"/>
      <c r="L32" s="32"/>
      <c r="M32" s="32"/>
      <c r="N32" s="32"/>
      <c r="O32" s="32"/>
      <c r="P32" s="40"/>
    </row>
    <row r="33" spans="1:17" s="249" customFormat="1" hidden="1">
      <c r="A33" s="33"/>
      <c r="B33" s="46" t="s">
        <v>18</v>
      </c>
      <c r="C33" s="35"/>
      <c r="D33" s="33" t="s">
        <v>69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</row>
    <row r="34" spans="1:17" s="249" customFormat="1" hidden="1">
      <c r="A34" s="33"/>
      <c r="B34" s="46" t="s">
        <v>19</v>
      </c>
      <c r="C34" s="35"/>
      <c r="D34" s="33" t="s">
        <v>69</v>
      </c>
      <c r="E34" s="33"/>
      <c r="F34" s="33"/>
      <c r="G34" s="52">
        <v>7.4999999999999997E-2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</row>
    <row r="35" spans="1:17" s="249" customFormat="1" ht="31.5" hidden="1">
      <c r="A35" s="33"/>
      <c r="B35" s="46" t="s">
        <v>20</v>
      </c>
      <c r="C35" s="35"/>
      <c r="D35" s="33" t="s">
        <v>69</v>
      </c>
      <c r="E35" s="33"/>
      <c r="F35" s="33"/>
      <c r="G35" s="52">
        <v>2.5999999999999999E-2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</row>
    <row r="36" spans="1:17" s="249" customFormat="1" ht="31.5" hidden="1">
      <c r="A36" s="33"/>
      <c r="B36" s="46" t="s">
        <v>21</v>
      </c>
      <c r="C36" s="35"/>
      <c r="D36" s="33" t="s">
        <v>69</v>
      </c>
      <c r="E36" s="33"/>
      <c r="F36" s="33"/>
      <c r="G36" s="52">
        <v>0.05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</row>
    <row r="37" spans="1:17" s="249" customFormat="1" hidden="1">
      <c r="A37" s="33"/>
      <c r="B37" s="46" t="s">
        <v>22</v>
      </c>
      <c r="C37" s="35"/>
      <c r="D37" s="33" t="s">
        <v>69</v>
      </c>
      <c r="E37" s="33"/>
      <c r="F37" s="33"/>
      <c r="G37" s="52">
        <v>0.03</v>
      </c>
      <c r="H37" s="68">
        <f t="shared" si="1"/>
        <v>0</v>
      </c>
      <c r="I37" s="39"/>
      <c r="J37" s="39"/>
      <c r="K37" s="32"/>
      <c r="L37" s="32"/>
      <c r="M37" s="32"/>
      <c r="N37" s="32"/>
      <c r="O37" s="32"/>
      <c r="P37" s="40"/>
    </row>
    <row r="38" spans="1:17" s="249" customFormat="1" ht="18" hidden="1" customHeight="1">
      <c r="A38" s="33"/>
      <c r="B38" s="347" t="s">
        <v>23</v>
      </c>
      <c r="C38" s="347"/>
      <c r="D38" s="347"/>
      <c r="E38" s="347"/>
      <c r="F38" s="347"/>
      <c r="G38" s="347"/>
      <c r="H38" s="59">
        <f>SUM(H31:H37)</f>
        <v>0</v>
      </c>
      <c r="I38" s="39"/>
      <c r="J38" s="39"/>
      <c r="K38" s="32"/>
      <c r="L38" s="32"/>
      <c r="M38" s="32"/>
      <c r="N38" s="32"/>
      <c r="O38" s="32"/>
      <c r="P38" s="40"/>
    </row>
    <row r="39" spans="1:17" s="249" customFormat="1" ht="16.899999999999999" hidden="1" customHeight="1">
      <c r="A39" s="33"/>
      <c r="B39" s="345" t="s">
        <v>24</v>
      </c>
      <c r="C39" s="345"/>
      <c r="D39" s="345"/>
      <c r="E39" s="345"/>
      <c r="F39" s="345"/>
      <c r="G39" s="345"/>
      <c r="H39" s="345"/>
      <c r="I39" s="39"/>
      <c r="J39" s="39"/>
      <c r="K39" s="32"/>
      <c r="L39" s="32"/>
      <c r="M39" s="32"/>
      <c r="N39" s="32"/>
      <c r="O39" s="32"/>
      <c r="P39" s="40"/>
    </row>
    <row r="40" spans="1:17" s="249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39"/>
      <c r="K40" s="44"/>
      <c r="L40" s="32"/>
      <c r="M40" s="32"/>
      <c r="N40" s="32"/>
      <c r="O40" s="32"/>
      <c r="P40" s="40"/>
    </row>
    <row r="41" spans="1:17" s="249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39"/>
      <c r="K41" s="44">
        <f>G131-F131</f>
        <v>0</v>
      </c>
      <c r="L41" s="32"/>
      <c r="M41" s="32"/>
      <c r="N41" s="32"/>
      <c r="O41" s="32"/>
      <c r="P41" s="40"/>
    </row>
    <row r="42" spans="1:17" s="249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39"/>
      <c r="K42" s="44"/>
      <c r="L42" s="32"/>
      <c r="M42" s="32"/>
      <c r="N42" s="32"/>
      <c r="O42" s="32"/>
      <c r="P42" s="40"/>
    </row>
    <row r="43" spans="1:17" s="249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39"/>
      <c r="K43" s="44"/>
      <c r="L43" s="32"/>
      <c r="M43" s="32"/>
      <c r="N43" s="32"/>
      <c r="O43" s="32"/>
      <c r="P43" s="40"/>
    </row>
    <row r="44" spans="1:17" s="249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39"/>
      <c r="K44" s="44"/>
      <c r="L44" s="32"/>
      <c r="M44" s="32"/>
      <c r="N44" s="32"/>
      <c r="O44" s="32"/>
      <c r="P44" s="40"/>
    </row>
    <row r="45" spans="1:17" s="249" customFormat="1" ht="7.15" hidden="1" customHeight="1">
      <c r="A45" s="253"/>
      <c r="B45" s="254"/>
      <c r="C45" s="255"/>
      <c r="D45" s="253"/>
      <c r="E45" s="253"/>
      <c r="F45" s="253"/>
      <c r="G45" s="253"/>
      <c r="H45" s="256"/>
      <c r="I45" s="39"/>
      <c r="J45" s="39"/>
      <c r="K45" s="32"/>
      <c r="L45" s="32"/>
      <c r="M45" s="32"/>
      <c r="N45" s="32"/>
      <c r="O45" s="32"/>
      <c r="P45" s="40"/>
    </row>
    <row r="46" spans="1:17" s="244" customFormat="1" ht="15.6" hidden="1" customHeight="1">
      <c r="A46" s="346" t="s">
        <v>70</v>
      </c>
      <c r="B46" s="346"/>
      <c r="C46" s="346"/>
      <c r="D46" s="346"/>
      <c r="E46" s="346"/>
      <c r="F46" s="346"/>
      <c r="G46" s="346"/>
      <c r="H46" s="346"/>
      <c r="I46" s="31"/>
      <c r="J46" s="31"/>
      <c r="K46" s="32"/>
      <c r="L46" s="32"/>
      <c r="M46" s="32"/>
      <c r="N46" s="32"/>
      <c r="O46" s="32"/>
      <c r="P46" s="26"/>
      <c r="Q46" s="249"/>
    </row>
    <row r="47" spans="1:17" s="249" customFormat="1" ht="49.9" hidden="1" customHeight="1">
      <c r="A47" s="33">
        <v>3</v>
      </c>
      <c r="B47" s="34" t="s">
        <v>70</v>
      </c>
      <c r="C47" s="35" t="s">
        <v>71</v>
      </c>
      <c r="D47" s="33" t="s">
        <v>72</v>
      </c>
      <c r="E47" s="33" t="s">
        <v>73</v>
      </c>
      <c r="F47" s="33"/>
      <c r="G47" s="37">
        <f>19767.48</f>
        <v>19767.48</v>
      </c>
      <c r="H47" s="38">
        <f>G47*F47</f>
        <v>0</v>
      </c>
      <c r="I47" s="39"/>
      <c r="J47" s="39"/>
      <c r="K47" s="32"/>
      <c r="L47" s="32"/>
      <c r="M47" s="32"/>
      <c r="N47" s="32"/>
      <c r="O47" s="32"/>
      <c r="P47" s="40"/>
      <c r="Q47" s="244"/>
    </row>
    <row r="48" spans="1:17" s="249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9"/>
      <c r="K48" s="32"/>
      <c r="L48" s="32"/>
      <c r="M48" s="32"/>
      <c r="N48" s="32"/>
      <c r="O48" s="32"/>
      <c r="P48" s="40"/>
    </row>
    <row r="49" spans="1:17" s="249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44"/>
      <c r="K49" s="32"/>
      <c r="L49" s="32"/>
      <c r="M49" s="32"/>
      <c r="N49" s="32"/>
      <c r="O49" s="32"/>
      <c r="P49" s="40"/>
    </row>
    <row r="50" spans="1:17" s="249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</row>
    <row r="51" spans="1:17" s="249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</row>
    <row r="52" spans="1:17" s="249" customFormat="1" ht="31.5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</row>
    <row r="53" spans="1:17" s="249" customFormat="1" ht="31.5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</row>
    <row r="54" spans="1:17" s="249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9"/>
      <c r="K54" s="32"/>
      <c r="L54" s="32"/>
      <c r="M54" s="32"/>
      <c r="N54" s="32"/>
      <c r="O54" s="32"/>
      <c r="P54" s="40"/>
    </row>
    <row r="55" spans="1:17" s="249" customFormat="1" hidden="1">
      <c r="A55" s="33"/>
      <c r="B55" s="345" t="s">
        <v>23</v>
      </c>
      <c r="C55" s="345"/>
      <c r="D55" s="345"/>
      <c r="E55" s="345"/>
      <c r="F55" s="345"/>
      <c r="G55" s="345"/>
      <c r="H55" s="51">
        <f>SUM(H48:H54)</f>
        <v>0</v>
      </c>
      <c r="I55" s="39"/>
      <c r="J55" s="39"/>
      <c r="K55" s="32"/>
      <c r="L55" s="32"/>
      <c r="M55" s="32"/>
      <c r="N55" s="32"/>
      <c r="O55" s="32"/>
      <c r="P55" s="40"/>
    </row>
    <row r="56" spans="1:17" s="249" customFormat="1" hidden="1">
      <c r="A56" s="33"/>
      <c r="B56" s="345" t="s">
        <v>24</v>
      </c>
      <c r="C56" s="345"/>
      <c r="D56" s="345"/>
      <c r="E56" s="345"/>
      <c r="F56" s="345"/>
      <c r="G56" s="345"/>
      <c r="H56" s="345"/>
      <c r="I56" s="39"/>
      <c r="J56" s="39"/>
      <c r="K56" s="32"/>
      <c r="L56" s="32"/>
      <c r="M56" s="32"/>
      <c r="N56" s="32"/>
      <c r="O56" s="32"/>
      <c r="P56" s="40"/>
    </row>
    <row r="57" spans="1:17" s="249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39"/>
      <c r="K57" s="44"/>
      <c r="L57" s="32"/>
      <c r="M57" s="32"/>
      <c r="N57" s="32"/>
      <c r="O57" s="32"/>
      <c r="P57" s="40"/>
    </row>
    <row r="58" spans="1:17" s="249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39"/>
      <c r="K58" s="44"/>
      <c r="L58" s="32"/>
      <c r="M58" s="32"/>
      <c r="N58" s="32"/>
      <c r="O58" s="32"/>
      <c r="P58" s="40"/>
    </row>
    <row r="59" spans="1:17" s="249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39"/>
      <c r="K59" s="44"/>
      <c r="L59" s="32"/>
      <c r="M59" s="32"/>
      <c r="N59" s="32"/>
      <c r="O59" s="32"/>
      <c r="P59" s="40"/>
    </row>
    <row r="60" spans="1:17" s="249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39"/>
      <c r="K60" s="44"/>
      <c r="L60" s="32"/>
      <c r="M60" s="32"/>
      <c r="N60" s="32"/>
      <c r="O60" s="32"/>
      <c r="P60" s="40"/>
    </row>
    <row r="61" spans="1:17" s="249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39"/>
      <c r="K61" s="44"/>
      <c r="L61" s="32"/>
      <c r="M61" s="32"/>
      <c r="N61" s="32"/>
      <c r="O61" s="32"/>
      <c r="P61" s="40"/>
    </row>
    <row r="62" spans="1:17" s="249" customFormat="1" ht="8.4499999999999993" hidden="1" customHeight="1">
      <c r="A62" s="257"/>
      <c r="B62" s="258"/>
      <c r="C62" s="259"/>
      <c r="D62" s="257"/>
      <c r="E62" s="257"/>
      <c r="F62" s="257"/>
      <c r="G62" s="257"/>
      <c r="H62" s="260"/>
      <c r="I62" s="39"/>
      <c r="J62" s="39"/>
      <c r="K62" s="32"/>
      <c r="L62" s="32"/>
      <c r="M62" s="32"/>
      <c r="N62" s="32"/>
      <c r="O62" s="32"/>
      <c r="P62" s="40"/>
    </row>
    <row r="63" spans="1:17" s="244" customFormat="1" ht="22.15" hidden="1" customHeight="1">
      <c r="A63" s="346" t="s">
        <v>32</v>
      </c>
      <c r="B63" s="346"/>
      <c r="C63" s="346"/>
      <c r="D63" s="346"/>
      <c r="E63" s="346"/>
      <c r="F63" s="346"/>
      <c r="G63" s="346"/>
      <c r="H63" s="346"/>
      <c r="I63" s="31"/>
      <c r="J63" s="31"/>
      <c r="K63" s="32"/>
      <c r="L63" s="32"/>
      <c r="M63" s="32"/>
      <c r="N63" s="32"/>
      <c r="O63" s="32"/>
      <c r="P63" s="26"/>
      <c r="Q63" s="249"/>
    </row>
    <row r="64" spans="1:17" s="249" customFormat="1" ht="49.9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9"/>
      <c r="K64" s="32"/>
      <c r="L64" s="32"/>
      <c r="M64" s="32"/>
      <c r="N64" s="32"/>
      <c r="O64" s="32"/>
      <c r="P64" s="40"/>
      <c r="Q64" s="244"/>
    </row>
    <row r="65" spans="1:17" s="249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9"/>
      <c r="K65" s="32"/>
      <c r="L65" s="32"/>
      <c r="M65" s="32"/>
      <c r="N65" s="32"/>
      <c r="O65" s="32"/>
      <c r="P65" s="40"/>
      <c r="Q65" s="244"/>
    </row>
    <row r="66" spans="1:17" s="249" customFormat="1" ht="35.450000000000003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</row>
    <row r="67" spans="1:17" s="249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</row>
    <row r="68" spans="1:17" s="249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</row>
    <row r="69" spans="1:17" s="249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44"/>
      <c r="K69" s="32"/>
      <c r="L69" s="32"/>
      <c r="M69" s="32"/>
      <c r="N69" s="32"/>
      <c r="O69" s="32"/>
      <c r="P69" s="40"/>
    </row>
    <row r="70" spans="1:17" s="249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9"/>
      <c r="K70" s="32"/>
      <c r="L70" s="32"/>
      <c r="M70" s="32"/>
      <c r="N70" s="32"/>
      <c r="O70" s="32"/>
      <c r="P70" s="40"/>
    </row>
    <row r="71" spans="1:17" s="249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44"/>
      <c r="K71" s="32"/>
      <c r="L71" s="32"/>
      <c r="M71" s="32"/>
      <c r="N71" s="32"/>
      <c r="O71" s="32"/>
      <c r="P71" s="40"/>
    </row>
    <row r="72" spans="1:17" s="249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</row>
    <row r="73" spans="1:17" s="249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</row>
    <row r="74" spans="1:17" s="249" customFormat="1" ht="31.5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</row>
    <row r="75" spans="1:17" s="249" customFormat="1" ht="31.5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</row>
    <row r="76" spans="1:17" s="249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9"/>
      <c r="K76" s="32"/>
      <c r="L76" s="32"/>
      <c r="M76" s="32"/>
      <c r="N76" s="32"/>
      <c r="O76" s="32"/>
      <c r="P76" s="40"/>
    </row>
    <row r="77" spans="1:17" s="249" customFormat="1" hidden="1">
      <c r="A77" s="33"/>
      <c r="B77" s="345" t="s">
        <v>23</v>
      </c>
      <c r="C77" s="345"/>
      <c r="D77" s="345"/>
      <c r="E77" s="345"/>
      <c r="F77" s="345"/>
      <c r="G77" s="345"/>
      <c r="H77" s="51">
        <f>SUM(H70:H76)</f>
        <v>0</v>
      </c>
      <c r="I77" s="39"/>
      <c r="J77" s="39"/>
      <c r="K77" s="32"/>
      <c r="L77" s="32"/>
      <c r="M77" s="32"/>
      <c r="N77" s="32"/>
      <c r="O77" s="32"/>
      <c r="P77" s="40"/>
    </row>
    <row r="78" spans="1:17" s="249" customFormat="1" hidden="1">
      <c r="A78" s="33"/>
      <c r="B78" s="345" t="s">
        <v>24</v>
      </c>
      <c r="C78" s="345"/>
      <c r="D78" s="345"/>
      <c r="E78" s="345"/>
      <c r="F78" s="345"/>
      <c r="G78" s="345"/>
      <c r="H78" s="345"/>
      <c r="I78" s="39"/>
      <c r="J78" s="39"/>
      <c r="K78" s="32"/>
      <c r="L78" s="32"/>
      <c r="M78" s="32"/>
      <c r="N78" s="32"/>
      <c r="O78" s="32"/>
      <c r="P78" s="40"/>
    </row>
    <row r="79" spans="1:17" s="249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39"/>
      <c r="K79" s="44"/>
      <c r="L79" s="32"/>
      <c r="M79" s="32"/>
      <c r="N79" s="32"/>
      <c r="O79" s="32"/>
      <c r="P79" s="40"/>
    </row>
    <row r="80" spans="1:17" s="249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39"/>
      <c r="K80" s="44"/>
      <c r="L80" s="32"/>
      <c r="M80" s="32"/>
      <c r="N80" s="32"/>
      <c r="O80" s="32"/>
      <c r="P80" s="40"/>
    </row>
    <row r="81" spans="1:19" s="249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39"/>
      <c r="K81" s="44"/>
      <c r="L81" s="32"/>
      <c r="M81" s="32"/>
      <c r="N81" s="32"/>
      <c r="O81" s="32"/>
      <c r="P81" s="40"/>
    </row>
    <row r="82" spans="1:19" s="249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39"/>
      <c r="K82" s="44"/>
      <c r="L82" s="32"/>
      <c r="M82" s="32"/>
      <c r="N82" s="32"/>
      <c r="O82" s="32"/>
      <c r="P82" s="40"/>
    </row>
    <row r="83" spans="1:19" s="249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39"/>
      <c r="K83" s="44"/>
      <c r="L83" s="32"/>
      <c r="M83" s="32"/>
      <c r="N83" s="32"/>
      <c r="O83" s="32"/>
      <c r="P83" s="40"/>
    </row>
    <row r="84" spans="1:19" customFormat="1" ht="11.45" customHeight="1">
      <c r="A84" s="181"/>
      <c r="B84" s="181"/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</row>
    <row r="85" spans="1:19" s="249" customFormat="1" ht="18" customHeight="1">
      <c r="A85" s="76"/>
      <c r="B85" s="77"/>
      <c r="C85" s="78"/>
      <c r="D85" s="186" t="s">
        <v>33</v>
      </c>
      <c r="E85" s="186"/>
      <c r="F85" s="186"/>
      <c r="G85" s="186"/>
      <c r="H85" s="186"/>
      <c r="I85" s="186"/>
      <c r="J85" s="223"/>
      <c r="K85" s="261"/>
      <c r="L85" s="261"/>
      <c r="M85" s="261"/>
      <c r="N85" s="262"/>
      <c r="O85" s="262"/>
      <c r="P85" s="262"/>
      <c r="Q85" s="328"/>
    </row>
    <row r="86" spans="1:19" s="249" customFormat="1" ht="35.25" customHeight="1">
      <c r="A86" s="81"/>
      <c r="B86" s="82"/>
      <c r="C86" s="83" t="s">
        <v>34</v>
      </c>
      <c r="D86" s="232" t="s">
        <v>75</v>
      </c>
      <c r="E86" s="232" t="s">
        <v>76</v>
      </c>
      <c r="F86" s="232" t="s">
        <v>89</v>
      </c>
      <c r="G86" s="232" t="s">
        <v>91</v>
      </c>
      <c r="H86" s="232" t="s">
        <v>90</v>
      </c>
      <c r="I86" s="232" t="s">
        <v>92</v>
      </c>
      <c r="J86" s="84"/>
      <c r="K86" s="263"/>
      <c r="L86" s="263"/>
      <c r="M86" s="263"/>
      <c r="N86" s="263"/>
      <c r="O86" s="263"/>
      <c r="P86" s="263"/>
      <c r="Q86" s="264"/>
      <c r="R86" s="264"/>
      <c r="S86" s="264"/>
    </row>
    <row r="87" spans="1:19" s="249" customFormat="1">
      <c r="A87" s="85"/>
      <c r="B87" s="86" t="s">
        <v>25</v>
      </c>
      <c r="C87" s="87">
        <f>H23</f>
        <v>1.5</v>
      </c>
      <c r="D87" s="175"/>
      <c r="E87" s="107"/>
      <c r="F87" s="107"/>
      <c r="G87" s="107"/>
      <c r="H87" s="175"/>
      <c r="I87" s="107">
        <f>C87</f>
        <v>1.5</v>
      </c>
      <c r="J87" s="126"/>
      <c r="K87" s="265"/>
      <c r="L87" s="265"/>
      <c r="M87" s="265"/>
      <c r="N87" s="266"/>
      <c r="O87" s="266"/>
      <c r="P87" s="266"/>
      <c r="Q87" s="329"/>
      <c r="R87" s="268"/>
      <c r="S87" s="268"/>
    </row>
    <row r="88" spans="1:19" s="249" customFormat="1">
      <c r="A88" s="85"/>
      <c r="B88" s="55" t="s">
        <v>26</v>
      </c>
      <c r="C88" s="87">
        <f t="shared" ref="C88:C91" si="5">H24</f>
        <v>17.66</v>
      </c>
      <c r="D88" s="175"/>
      <c r="E88" s="107"/>
      <c r="F88" s="107"/>
      <c r="G88" s="107"/>
      <c r="H88" s="175"/>
      <c r="I88" s="107">
        <f t="shared" ref="I88:I91" si="6">C88</f>
        <v>17.66</v>
      </c>
      <c r="J88" s="126"/>
      <c r="K88" s="265"/>
      <c r="L88" s="265"/>
      <c r="M88" s="265"/>
      <c r="N88" s="266"/>
      <c r="O88" s="266"/>
      <c r="P88" s="266"/>
      <c r="Q88" s="329"/>
      <c r="R88" s="268"/>
      <c r="S88" s="268"/>
    </row>
    <row r="89" spans="1:19" s="249" customFormat="1">
      <c r="A89" s="85"/>
      <c r="B89" s="86" t="s">
        <v>27</v>
      </c>
      <c r="C89" s="87">
        <f t="shared" si="5"/>
        <v>0</v>
      </c>
      <c r="D89" s="175"/>
      <c r="E89" s="107"/>
      <c r="F89" s="107"/>
      <c r="G89" s="107"/>
      <c r="H89" s="175"/>
      <c r="I89" s="107">
        <f t="shared" si="6"/>
        <v>0</v>
      </c>
      <c r="J89" s="126"/>
      <c r="K89" s="265"/>
      <c r="L89" s="265"/>
      <c r="M89" s="265"/>
      <c r="N89" s="266"/>
      <c r="O89" s="266"/>
      <c r="P89" s="266"/>
      <c r="Q89" s="329"/>
      <c r="R89" s="268"/>
      <c r="S89" s="268"/>
    </row>
    <row r="90" spans="1:19" s="249" customFormat="1">
      <c r="A90" s="85"/>
      <c r="B90" s="86" t="s">
        <v>28</v>
      </c>
      <c r="C90" s="87">
        <f t="shared" si="5"/>
        <v>0.11</v>
      </c>
      <c r="D90" s="175"/>
      <c r="E90" s="107"/>
      <c r="F90" s="107"/>
      <c r="G90" s="107"/>
      <c r="H90" s="175"/>
      <c r="I90" s="107">
        <f t="shared" si="6"/>
        <v>0.11</v>
      </c>
      <c r="J90" s="126"/>
      <c r="K90" s="265"/>
      <c r="L90" s="265"/>
      <c r="M90" s="265"/>
      <c r="N90" s="266"/>
      <c r="O90" s="266"/>
      <c r="P90" s="266"/>
      <c r="Q90" s="329"/>
      <c r="R90" s="268"/>
      <c r="S90" s="268"/>
    </row>
    <row r="91" spans="1:19" s="249" customFormat="1">
      <c r="A91" s="91"/>
      <c r="B91" s="86" t="s">
        <v>29</v>
      </c>
      <c r="C91" s="87">
        <f t="shared" si="5"/>
        <v>2.14</v>
      </c>
      <c r="D91" s="175"/>
      <c r="E91" s="107"/>
      <c r="F91" s="107"/>
      <c r="G91" s="107"/>
      <c r="H91" s="175"/>
      <c r="I91" s="107">
        <f t="shared" si="6"/>
        <v>2.14</v>
      </c>
      <c r="J91" s="126"/>
      <c r="K91" s="265"/>
      <c r="L91" s="265"/>
      <c r="M91" s="265"/>
      <c r="N91" s="266"/>
      <c r="O91" s="266"/>
      <c r="P91" s="266"/>
      <c r="Q91" s="329"/>
      <c r="R91" s="268"/>
      <c r="S91" s="268"/>
    </row>
    <row r="92" spans="1:19">
      <c r="A92" s="176"/>
      <c r="B92" s="227" t="s">
        <v>35</v>
      </c>
      <c r="C92" s="111">
        <f>SUM(C87:C91)</f>
        <v>21.41</v>
      </c>
      <c r="D92" s="177">
        <f t="shared" ref="D92:I92" si="7">SUM(D87:D91)/$C$92</f>
        <v>0</v>
      </c>
      <c r="E92" s="177">
        <f t="shared" si="7"/>
        <v>0</v>
      </c>
      <c r="F92" s="177">
        <f t="shared" si="7"/>
        <v>0</v>
      </c>
      <c r="G92" s="177">
        <f t="shared" si="7"/>
        <v>0</v>
      </c>
      <c r="H92" s="177">
        <f t="shared" si="7"/>
        <v>0</v>
      </c>
      <c r="I92" s="177">
        <f t="shared" si="7"/>
        <v>1</v>
      </c>
      <c r="J92" s="224"/>
      <c r="K92" s="269"/>
      <c r="L92" s="269"/>
      <c r="M92" s="269"/>
      <c r="N92" s="270"/>
      <c r="O92" s="270"/>
      <c r="P92" s="270"/>
      <c r="Q92" s="330"/>
      <c r="R92" s="272"/>
      <c r="S92" s="272"/>
    </row>
    <row r="93" spans="1:19" s="249" customFormat="1" ht="16.149999999999999" customHeight="1">
      <c r="A93" s="95"/>
      <c r="B93" s="96"/>
      <c r="C93" s="97"/>
      <c r="D93" s="95"/>
      <c r="E93" s="95"/>
      <c r="F93" s="95"/>
      <c r="G93" s="257"/>
      <c r="H93" s="260"/>
      <c r="I93" s="39"/>
      <c r="J93" s="39"/>
      <c r="K93" s="32"/>
      <c r="L93" s="32"/>
      <c r="M93" s="40"/>
      <c r="N93" s="32"/>
      <c r="O93" s="32"/>
      <c r="P93" s="40"/>
    </row>
    <row r="94" spans="1:19" hidden="1">
      <c r="A94" s="273"/>
      <c r="B94" s="274"/>
      <c r="C94" s="271"/>
      <c r="D94" s="271"/>
      <c r="E94" s="271"/>
      <c r="F94" s="271"/>
      <c r="G94" s="271"/>
      <c r="H94" s="275"/>
      <c r="I94" s="271"/>
      <c r="J94" s="271"/>
      <c r="K94" s="271"/>
      <c r="L94" s="269"/>
      <c r="M94" s="4"/>
      <c r="N94" s="270"/>
      <c r="O94" s="270"/>
      <c r="P94" s="270"/>
      <c r="Q94" s="330"/>
      <c r="R94" s="272"/>
      <c r="S94" s="272"/>
    </row>
    <row r="95" spans="1:19" s="249" customFormat="1" ht="38.25" customHeight="1">
      <c r="A95" s="76"/>
      <c r="B95" s="77"/>
      <c r="C95" s="259"/>
      <c r="D95" s="101"/>
      <c r="E95" s="348" t="s">
        <v>78</v>
      </c>
      <c r="F95" s="349"/>
      <c r="G95" s="349"/>
      <c r="H95" s="349"/>
      <c r="I95" s="349"/>
      <c r="J95" s="350"/>
      <c r="K95" s="348" t="s">
        <v>37</v>
      </c>
      <c r="L95" s="349"/>
      <c r="M95" s="349"/>
      <c r="N95" s="349"/>
      <c r="O95" s="349"/>
      <c r="P95" s="349"/>
      <c r="Q95" s="331"/>
    </row>
    <row r="96" spans="1:19" s="249" customFormat="1" ht="68.45" customHeight="1">
      <c r="A96" s="81"/>
      <c r="B96" s="102" t="s">
        <v>38</v>
      </c>
      <c r="C96" s="232" t="s">
        <v>93</v>
      </c>
      <c r="D96" s="103" t="s">
        <v>94</v>
      </c>
      <c r="E96" s="103" t="s">
        <v>95</v>
      </c>
      <c r="F96" s="103" t="s">
        <v>96</v>
      </c>
      <c r="G96" s="103" t="s">
        <v>97</v>
      </c>
      <c r="H96" s="103" t="s">
        <v>98</v>
      </c>
      <c r="I96" s="103" t="s">
        <v>99</v>
      </c>
      <c r="J96" s="103" t="s">
        <v>100</v>
      </c>
      <c r="K96" s="232">
        <v>2023</v>
      </c>
      <c r="L96" s="232">
        <v>2024</v>
      </c>
      <c r="M96" s="232">
        <v>2025</v>
      </c>
      <c r="N96" s="232">
        <v>2026</v>
      </c>
      <c r="O96" s="232">
        <v>2027</v>
      </c>
      <c r="P96" s="115" t="s">
        <v>40</v>
      </c>
      <c r="Q96" s="331"/>
      <c r="S96" s="264"/>
    </row>
    <row r="97" spans="1:19" s="249" customFormat="1" ht="21" customHeight="1">
      <c r="A97" s="85"/>
      <c r="B97" s="104" t="s">
        <v>25</v>
      </c>
      <c r="C97" s="105">
        <v>3.99</v>
      </c>
      <c r="D97" s="120">
        <f>C87*C97</f>
        <v>5.99</v>
      </c>
      <c r="E97" s="106">
        <v>1.0429999999999999</v>
      </c>
      <c r="F97" s="106">
        <f>E97*1.044</f>
        <v>1.088892</v>
      </c>
      <c r="G97" s="106">
        <f>F97*1.044</f>
        <v>1.136803</v>
      </c>
      <c r="H97" s="106">
        <f>G97*1.043</f>
        <v>1.185686</v>
      </c>
      <c r="I97" s="106">
        <f>H97*1.042</f>
        <v>1.2354849999999999</v>
      </c>
      <c r="J97" s="106">
        <f>I97*1.041</f>
        <v>1.2861400000000001</v>
      </c>
      <c r="K97" s="107">
        <f>IF($K$96=$H$7,D97*E97,0)</f>
        <v>0</v>
      </c>
      <c r="L97" s="107">
        <f>IF($L$96=$H$7,D97*F97,0)</f>
        <v>0</v>
      </c>
      <c r="M97" s="107">
        <f>IF($M$96=$H$7,D97*G97,0)</f>
        <v>0</v>
      </c>
      <c r="N97" s="107">
        <f>IF($N$96=$H$7,D97*H97,0)</f>
        <v>0</v>
      </c>
      <c r="O97" s="107">
        <f>IF($O$96=$H$7,D97*J97,0)</f>
        <v>7.7</v>
      </c>
      <c r="P97" s="178">
        <f>SUM(K97:O97)</f>
        <v>7.7</v>
      </c>
      <c r="Q97" s="332"/>
      <c r="R97" s="333"/>
      <c r="S97" s="268"/>
    </row>
    <row r="98" spans="1:19" s="249" customFormat="1">
      <c r="A98" s="85"/>
      <c r="B98" s="229" t="s">
        <v>26</v>
      </c>
      <c r="C98" s="105">
        <v>5.76</v>
      </c>
      <c r="D98" s="120">
        <f>C88*C98</f>
        <v>101.72</v>
      </c>
      <c r="E98" s="106">
        <v>1.0429999999999999</v>
      </c>
      <c r="F98" s="106">
        <f t="shared" ref="F98:G101" si="8">E98*1.044</f>
        <v>1.088892</v>
      </c>
      <c r="G98" s="106">
        <f t="shared" si="8"/>
        <v>1.136803</v>
      </c>
      <c r="H98" s="106">
        <f t="shared" ref="H98:H101" si="9">G98*1.043</f>
        <v>1.185686</v>
      </c>
      <c r="I98" s="106">
        <f t="shared" ref="I98:I101" si="10">H98*1.042</f>
        <v>1.2354849999999999</v>
      </c>
      <c r="J98" s="106">
        <f t="shared" ref="J98:J101" si="11">I98*1.041</f>
        <v>1.2861400000000001</v>
      </c>
      <c r="K98" s="107">
        <f>IF($K$96=$H$7,D98*E98,0)</f>
        <v>0</v>
      </c>
      <c r="L98" s="107">
        <f>IF($L$96=$H$7,D98*F98,0)</f>
        <v>0</v>
      </c>
      <c r="M98" s="107">
        <f>IF($M$96=$H$7,D98*G98,0)</f>
        <v>0</v>
      </c>
      <c r="N98" s="107">
        <f>IF($N$96=$H$7,D98*H98,0)</f>
        <v>0</v>
      </c>
      <c r="O98" s="107">
        <f t="shared" ref="O98:O101" si="12">IF($O$96=$H$7,D98*J98,0)</f>
        <v>130.83000000000001</v>
      </c>
      <c r="P98" s="178">
        <f>SUM(K98:O98)</f>
        <v>130.83000000000001</v>
      </c>
      <c r="Q98" s="332"/>
      <c r="R98" s="334"/>
      <c r="S98" s="268"/>
    </row>
    <row r="99" spans="1:19" s="249" customFormat="1">
      <c r="A99" s="85"/>
      <c r="B99" s="104" t="s">
        <v>27</v>
      </c>
      <c r="C99" s="105">
        <v>4.4400000000000004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8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>IF($K$96=$H$7,D99*E99,0)</f>
        <v>0</v>
      </c>
      <c r="L99" s="107">
        <f>IF($L$96=$H$7,D99*F99,0)</f>
        <v>0</v>
      </c>
      <c r="M99" s="107">
        <f>IF($M$96=$H$7,D99*G99,0)</f>
        <v>0</v>
      </c>
      <c r="N99" s="107">
        <f>IF($N$96=$H$7,D99*H99,0)</f>
        <v>0</v>
      </c>
      <c r="O99" s="107">
        <f t="shared" si="12"/>
        <v>0</v>
      </c>
      <c r="P99" s="178">
        <f>SUM(K99:O99)</f>
        <v>0</v>
      </c>
      <c r="Q99" s="332"/>
      <c r="R99" s="334"/>
      <c r="S99" s="268"/>
    </row>
    <row r="100" spans="1:19" s="249" customFormat="1">
      <c r="A100" s="85"/>
      <c r="B100" s="104" t="s">
        <v>28</v>
      </c>
      <c r="C100" s="105">
        <v>15.06</v>
      </c>
      <c r="D100" s="120">
        <f>C90*C100</f>
        <v>1.66</v>
      </c>
      <c r="E100" s="106">
        <v>1.0429999999999999</v>
      </c>
      <c r="F100" s="106">
        <f t="shared" si="8"/>
        <v>1.088892</v>
      </c>
      <c r="G100" s="106">
        <f t="shared" si="8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>IF($K$96=$H$7,D100*E100,0)</f>
        <v>0</v>
      </c>
      <c r="L100" s="107">
        <f>IF($L$96=$H$7,D100*F100,0)</f>
        <v>0</v>
      </c>
      <c r="M100" s="107">
        <f>IF($M$96=$H$7,D100*G100,0)</f>
        <v>0</v>
      </c>
      <c r="N100" s="107">
        <f>IF($N$96=$H$7,D100*H100,0)</f>
        <v>0</v>
      </c>
      <c r="O100" s="107">
        <f t="shared" si="12"/>
        <v>2.13</v>
      </c>
      <c r="P100" s="178">
        <f>SUM(K100:O100)</f>
        <v>2.13</v>
      </c>
      <c r="Q100" s="332"/>
      <c r="R100" s="333"/>
      <c r="S100" s="268"/>
    </row>
    <row r="101" spans="1:19" s="249" customFormat="1">
      <c r="A101" s="91"/>
      <c r="B101" s="104" t="s">
        <v>29</v>
      </c>
      <c r="C101" s="105">
        <v>8.74</v>
      </c>
      <c r="D101" s="120">
        <f>C91*C101</f>
        <v>18.7</v>
      </c>
      <c r="E101" s="106">
        <v>1.0429999999999999</v>
      </c>
      <c r="F101" s="106">
        <f t="shared" si="8"/>
        <v>1.088892</v>
      </c>
      <c r="G101" s="106">
        <f t="shared" si="8"/>
        <v>1.136803</v>
      </c>
      <c r="H101" s="106">
        <f t="shared" si="9"/>
        <v>1.185686</v>
      </c>
      <c r="I101" s="106">
        <f t="shared" si="10"/>
        <v>1.2354849999999999</v>
      </c>
      <c r="J101" s="106">
        <f t="shared" si="11"/>
        <v>1.2861400000000001</v>
      </c>
      <c r="K101" s="107">
        <f>IF($K$96=$H$7,D101*E101,0)</f>
        <v>0</v>
      </c>
      <c r="L101" s="107">
        <f>IF($L$96=$H$7,D101*F101,0)</f>
        <v>0</v>
      </c>
      <c r="M101" s="107">
        <f>IF($M$96=$H$7,D101*G101,0)</f>
        <v>0</v>
      </c>
      <c r="N101" s="107">
        <f>IF($N$96=$H$7,D101*H101,0)</f>
        <v>0</v>
      </c>
      <c r="O101" s="107">
        <f t="shared" si="12"/>
        <v>24.05</v>
      </c>
      <c r="P101" s="178">
        <f>SUM(K101:O101)</f>
        <v>24.05</v>
      </c>
      <c r="Q101" s="332"/>
      <c r="R101" s="333"/>
      <c r="S101" s="268"/>
    </row>
    <row r="102" spans="1:19" ht="20.45" customHeight="1">
      <c r="A102" s="353" t="s">
        <v>41</v>
      </c>
      <c r="B102" s="354"/>
      <c r="C102" s="355"/>
      <c r="D102" s="111">
        <f>SUM(D97:D101)</f>
        <v>128.07</v>
      </c>
      <c r="E102" s="111"/>
      <c r="F102" s="111"/>
      <c r="G102" s="111"/>
      <c r="H102" s="111"/>
      <c r="I102" s="111"/>
      <c r="J102" s="111"/>
      <c r="K102" s="111">
        <f t="shared" ref="K102:P102" si="13">SUM(K97:K101)</f>
        <v>0</v>
      </c>
      <c r="L102" s="111">
        <f t="shared" si="13"/>
        <v>0</v>
      </c>
      <c r="M102" s="111">
        <f t="shared" si="13"/>
        <v>0</v>
      </c>
      <c r="N102" s="111">
        <f t="shared" si="13"/>
        <v>0</v>
      </c>
      <c r="O102" s="111">
        <f t="shared" si="13"/>
        <v>164.71</v>
      </c>
      <c r="P102" s="179">
        <f t="shared" si="13"/>
        <v>164.71</v>
      </c>
      <c r="Q102" s="335"/>
      <c r="R102" s="272"/>
      <c r="S102" s="272"/>
    </row>
    <row r="103" spans="1:19" s="112" customFormat="1" ht="22.15" customHeight="1">
      <c r="A103" s="196"/>
      <c r="B103" s="196"/>
      <c r="C103" s="196"/>
      <c r="D103" s="197"/>
      <c r="E103" s="196"/>
      <c r="F103" s="196"/>
      <c r="G103" s="196"/>
      <c r="H103" s="196"/>
      <c r="I103" s="196"/>
      <c r="J103" s="196"/>
      <c r="K103" s="356" t="s">
        <v>79</v>
      </c>
      <c r="L103" s="356"/>
      <c r="M103" s="356"/>
      <c r="N103" s="356"/>
      <c r="O103" s="356"/>
      <c r="P103" s="180">
        <f>P102*1.2</f>
        <v>197.65</v>
      </c>
      <c r="Q103" s="336"/>
    </row>
    <row r="104" spans="1:19" s="113" customFormat="1" ht="15.75">
      <c r="A104" s="181"/>
      <c r="B104" s="181"/>
      <c r="C104" s="181"/>
      <c r="D104" s="181"/>
      <c r="E104" s="181"/>
      <c r="F104" s="181"/>
      <c r="G104" s="181"/>
      <c r="H104" s="181"/>
      <c r="I104" s="181"/>
      <c r="J104" s="181"/>
      <c r="K104" s="278"/>
      <c r="L104" s="181"/>
      <c r="M104" s="269"/>
      <c r="N104" s="181"/>
      <c r="O104" s="181"/>
      <c r="P104" s="181"/>
      <c r="Q104" s="330"/>
    </row>
    <row r="105" spans="1:19" s="249" customFormat="1" ht="36.6" hidden="1" customHeight="1">
      <c r="A105" s="76"/>
      <c r="B105" s="77"/>
      <c r="C105" s="259"/>
      <c r="D105" s="40"/>
      <c r="E105" s="357" t="s">
        <v>36</v>
      </c>
      <c r="F105" s="357"/>
      <c r="G105" s="357"/>
      <c r="H105" s="357"/>
      <c r="I105" s="357"/>
      <c r="J105" s="230"/>
      <c r="K105" s="358" t="s">
        <v>43</v>
      </c>
      <c r="L105" s="358"/>
      <c r="M105" s="358"/>
      <c r="N105" s="358"/>
      <c r="O105" s="358"/>
      <c r="P105" s="358"/>
    </row>
    <row r="106" spans="1:19" s="249" customFormat="1" ht="72.599999999999994" hidden="1" customHeight="1">
      <c r="A106" s="81"/>
      <c r="B106" s="102" t="s">
        <v>44</v>
      </c>
      <c r="C106" s="115" t="s">
        <v>45</v>
      </c>
      <c r="D106" s="83"/>
      <c r="E106" s="116" t="s">
        <v>46</v>
      </c>
      <c r="F106" s="232" t="s">
        <v>47</v>
      </c>
      <c r="G106" s="232" t="s">
        <v>48</v>
      </c>
      <c r="H106" s="232" t="s">
        <v>49</v>
      </c>
      <c r="I106" s="232" t="s">
        <v>50</v>
      </c>
      <c r="J106" s="103"/>
      <c r="K106" s="103" t="s">
        <v>51</v>
      </c>
      <c r="L106" s="103">
        <v>2015</v>
      </c>
      <c r="M106" s="103">
        <v>2016</v>
      </c>
      <c r="N106" s="232">
        <v>2017</v>
      </c>
      <c r="O106" s="232">
        <v>2018</v>
      </c>
      <c r="P106" s="115" t="s">
        <v>40</v>
      </c>
      <c r="Q106" s="337"/>
      <c r="S106" s="264"/>
    </row>
    <row r="107" spans="1:19" s="249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332"/>
      <c r="S107" s="268"/>
    </row>
    <row r="108" spans="1:19" s="249" customFormat="1" hidden="1">
      <c r="A108" s="85"/>
      <c r="B108" s="229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332"/>
      <c r="S108" s="268"/>
    </row>
    <row r="109" spans="1:19" s="249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332"/>
      <c r="S109" s="268"/>
    </row>
    <row r="110" spans="1:19" s="249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332"/>
      <c r="S110" s="268"/>
    </row>
    <row r="111" spans="1:19" s="249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3"/>
      <c r="K111" s="120">
        <f>ROUND(D91*C111*0.9*E111,2)</f>
        <v>0</v>
      </c>
      <c r="L111" s="120">
        <f>ROUND(E91*C111*F111,2)</f>
        <v>0</v>
      </c>
      <c r="M111" s="120">
        <f>ROUND(F91*C111*G111,2)</f>
        <v>0</v>
      </c>
      <c r="N111" s="120">
        <f>ROUND(G91*C111*H111,2)</f>
        <v>0</v>
      </c>
      <c r="O111" s="120">
        <f>ROUND(H91*C111*I111,2)</f>
        <v>0</v>
      </c>
      <c r="P111" s="178">
        <f>SUM(K111:O111)</f>
        <v>0</v>
      </c>
      <c r="Q111" s="332"/>
      <c r="S111" s="268"/>
    </row>
    <row r="112" spans="1:19" hidden="1">
      <c r="A112" s="353" t="s">
        <v>41</v>
      </c>
      <c r="B112" s="354"/>
      <c r="C112" s="355"/>
      <c r="D112" s="279"/>
      <c r="E112" s="183"/>
      <c r="F112" s="183"/>
      <c r="G112" s="183"/>
      <c r="H112" s="183"/>
      <c r="I112" s="183"/>
      <c r="J112" s="183"/>
      <c r="K112" s="111">
        <f t="shared" ref="K112:P112" si="14">SUM(K107:K111)</f>
        <v>0</v>
      </c>
      <c r="L112" s="111">
        <f t="shared" si="14"/>
        <v>0</v>
      </c>
      <c r="M112" s="111">
        <f t="shared" si="14"/>
        <v>0</v>
      </c>
      <c r="N112" s="111">
        <f t="shared" si="14"/>
        <v>0</v>
      </c>
      <c r="O112" s="111">
        <f t="shared" si="14"/>
        <v>0</v>
      </c>
      <c r="P112" s="179">
        <f t="shared" si="14"/>
        <v>0</v>
      </c>
      <c r="Q112" s="335"/>
      <c r="S112" s="272"/>
    </row>
    <row r="113" spans="1:19" customFormat="1" ht="19.899999999999999" hidden="1" customHeight="1">
      <c r="A113" s="181"/>
      <c r="B113" s="181"/>
      <c r="C113" s="181"/>
      <c r="D113" s="181"/>
      <c r="E113" s="181"/>
      <c r="F113" s="181"/>
      <c r="G113" s="181"/>
      <c r="H113" s="181"/>
      <c r="I113" s="181"/>
      <c r="J113" s="181"/>
      <c r="K113" s="356" t="s">
        <v>42</v>
      </c>
      <c r="L113" s="356"/>
      <c r="M113" s="356"/>
      <c r="N113" s="356"/>
      <c r="O113" s="356"/>
      <c r="P113" s="184">
        <f>P112*1.18</f>
        <v>0</v>
      </c>
      <c r="Q113" s="338"/>
    </row>
    <row r="114" spans="1:19" ht="11.45" hidden="1" customHeight="1">
      <c r="A114" s="273"/>
      <c r="B114" s="274"/>
      <c r="C114" s="271"/>
      <c r="D114" s="271"/>
      <c r="E114" s="271"/>
      <c r="F114" s="271"/>
      <c r="G114" s="271"/>
      <c r="H114" s="275"/>
      <c r="I114" s="271"/>
      <c r="J114" s="271"/>
      <c r="K114" s="271"/>
      <c r="L114" s="269"/>
      <c r="M114" s="4"/>
      <c r="N114" s="270"/>
      <c r="O114" s="270"/>
      <c r="P114" s="270"/>
      <c r="Q114" s="330"/>
      <c r="R114" s="272"/>
      <c r="S114" s="272"/>
    </row>
    <row r="115" spans="1:19" s="249" customFormat="1" ht="42" hidden="1" customHeight="1">
      <c r="A115" s="76"/>
      <c r="B115" s="77"/>
      <c r="C115" s="259"/>
      <c r="D115" s="280"/>
      <c r="E115" s="348" t="s">
        <v>74</v>
      </c>
      <c r="F115" s="349"/>
      <c r="G115" s="349"/>
      <c r="H115" s="349"/>
      <c r="I115" s="349"/>
      <c r="J115" s="228"/>
      <c r="K115" s="348" t="s">
        <v>52</v>
      </c>
      <c r="L115" s="349"/>
      <c r="M115" s="349"/>
      <c r="N115" s="349"/>
      <c r="O115" s="349"/>
      <c r="P115" s="349"/>
      <c r="Q115" s="331"/>
    </row>
    <row r="116" spans="1:19" s="249" customFormat="1" ht="69" hidden="1" customHeight="1">
      <c r="A116" s="91"/>
      <c r="B116" s="231" t="s">
        <v>53</v>
      </c>
      <c r="C116" s="232" t="s">
        <v>39</v>
      </c>
      <c r="D116" s="263"/>
      <c r="E116" s="232">
        <v>2014</v>
      </c>
      <c r="F116" s="232">
        <v>2015</v>
      </c>
      <c r="G116" s="232">
        <v>2016</v>
      </c>
      <c r="H116" s="232">
        <v>2017</v>
      </c>
      <c r="I116" s="232">
        <v>2018</v>
      </c>
      <c r="J116" s="232"/>
      <c r="K116" s="232">
        <v>2014</v>
      </c>
      <c r="L116" s="232">
        <v>2015</v>
      </c>
      <c r="M116" s="232">
        <v>2016</v>
      </c>
      <c r="N116" s="232">
        <v>2017</v>
      </c>
      <c r="O116" s="232">
        <v>2018</v>
      </c>
      <c r="P116" s="115" t="s">
        <v>40</v>
      </c>
      <c r="Q116" s="331"/>
      <c r="S116" s="264"/>
    </row>
    <row r="117" spans="1:19" s="249" customFormat="1" ht="21" hidden="1" customHeight="1">
      <c r="A117" s="91"/>
      <c r="B117" s="55" t="s">
        <v>25</v>
      </c>
      <c r="C117" s="105">
        <f>C97</f>
        <v>3.99</v>
      </c>
      <c r="D117" s="281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ref="K117:O121" si="15">K97*E117</f>
        <v>0</v>
      </c>
      <c r="L117" s="107">
        <f t="shared" si="15"/>
        <v>0</v>
      </c>
      <c r="M117" s="107">
        <f t="shared" si="15"/>
        <v>0</v>
      </c>
      <c r="N117" s="107">
        <f t="shared" si="15"/>
        <v>0</v>
      </c>
      <c r="O117" s="107">
        <f t="shared" si="15"/>
        <v>5.39</v>
      </c>
      <c r="P117" s="178">
        <f>SUM(K117:O117)</f>
        <v>5.39</v>
      </c>
      <c r="Q117" s="332"/>
      <c r="R117" s="333"/>
      <c r="S117" s="268"/>
    </row>
    <row r="118" spans="1:19" s="249" customFormat="1" hidden="1">
      <c r="A118" s="91"/>
      <c r="B118" s="55" t="s">
        <v>26</v>
      </c>
      <c r="C118" s="105">
        <f>C98</f>
        <v>5.76</v>
      </c>
      <c r="D118" s="281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0</v>
      </c>
      <c r="O118" s="107">
        <f t="shared" si="15"/>
        <v>91.58</v>
      </c>
      <c r="P118" s="178">
        <f>SUM(K118:O118)</f>
        <v>91.58</v>
      </c>
      <c r="Q118" s="332"/>
      <c r="R118" s="334"/>
      <c r="S118" s="268"/>
    </row>
    <row r="119" spans="1:19" s="249" customFormat="1" hidden="1">
      <c r="A119" s="91"/>
      <c r="B119" s="55" t="s">
        <v>27</v>
      </c>
      <c r="C119" s="105">
        <f>C99</f>
        <v>4.4400000000000004</v>
      </c>
      <c r="D119" s="281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332"/>
      <c r="R119" s="334"/>
      <c r="S119" s="268"/>
    </row>
    <row r="120" spans="1:19" s="249" customFormat="1" hidden="1">
      <c r="A120" s="91"/>
      <c r="B120" s="55" t="s">
        <v>28</v>
      </c>
      <c r="C120" s="105">
        <f>C100</f>
        <v>15.06</v>
      </c>
      <c r="D120" s="281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0</v>
      </c>
      <c r="O120" s="107">
        <f t="shared" si="15"/>
        <v>1.49</v>
      </c>
      <c r="P120" s="178">
        <f>SUM(K120:O120)</f>
        <v>1.49</v>
      </c>
      <c r="Q120" s="332"/>
      <c r="R120" s="333"/>
      <c r="S120" s="268"/>
    </row>
    <row r="121" spans="1:19" s="249" customFormat="1" hidden="1">
      <c r="A121" s="91"/>
      <c r="B121" s="55" t="s">
        <v>29</v>
      </c>
      <c r="C121" s="105">
        <f>C101</f>
        <v>8.74</v>
      </c>
      <c r="D121" s="281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27"/>
      <c r="K121" s="107">
        <f t="shared" si="15"/>
        <v>0</v>
      </c>
      <c r="L121" s="107">
        <f t="shared" si="15"/>
        <v>0</v>
      </c>
      <c r="M121" s="107">
        <f t="shared" si="15"/>
        <v>0</v>
      </c>
      <c r="N121" s="107">
        <f t="shared" si="15"/>
        <v>0</v>
      </c>
      <c r="O121" s="107">
        <f t="shared" si="15"/>
        <v>16.84</v>
      </c>
      <c r="P121" s="178">
        <f>SUM(K121:O121)</f>
        <v>16.84</v>
      </c>
      <c r="Q121" s="332"/>
      <c r="R121" s="333"/>
      <c r="S121" s="268"/>
    </row>
    <row r="122" spans="1:19" ht="20.45" hidden="1" customHeight="1">
      <c r="A122" s="359" t="s">
        <v>41</v>
      </c>
      <c r="B122" s="359"/>
      <c r="C122" s="359"/>
      <c r="D122" s="271"/>
      <c r="E122" s="111"/>
      <c r="F122" s="111"/>
      <c r="G122" s="111"/>
      <c r="H122" s="111"/>
      <c r="I122" s="111"/>
      <c r="J122" s="111"/>
      <c r="K122" s="111">
        <f t="shared" ref="K122:P122" si="16">SUM(K117:K121)</f>
        <v>0</v>
      </c>
      <c r="L122" s="111">
        <f t="shared" si="16"/>
        <v>0</v>
      </c>
      <c r="M122" s="111">
        <f t="shared" si="16"/>
        <v>0</v>
      </c>
      <c r="N122" s="111">
        <f t="shared" si="16"/>
        <v>0</v>
      </c>
      <c r="O122" s="111">
        <f t="shared" si="16"/>
        <v>115.3</v>
      </c>
      <c r="P122" s="179">
        <f t="shared" si="16"/>
        <v>115.3</v>
      </c>
      <c r="Q122" s="335"/>
      <c r="R122" s="272"/>
      <c r="S122" s="272"/>
    </row>
    <row r="123" spans="1:19" s="112" customFormat="1" ht="22.15" hidden="1" customHeight="1">
      <c r="A123" s="196"/>
      <c r="B123" s="196"/>
      <c r="C123" s="196"/>
      <c r="D123" s="196"/>
      <c r="E123" s="196"/>
      <c r="F123" s="196"/>
      <c r="G123" s="196"/>
      <c r="H123" s="196"/>
      <c r="I123" s="196"/>
      <c r="J123" s="196"/>
      <c r="K123" s="356" t="s">
        <v>42</v>
      </c>
      <c r="L123" s="356"/>
      <c r="M123" s="356"/>
      <c r="N123" s="356"/>
      <c r="O123" s="356"/>
      <c r="P123" s="180">
        <f>P122*1.18</f>
        <v>136.05000000000001</v>
      </c>
      <c r="Q123" s="336"/>
    </row>
    <row r="124" spans="1:19" s="242" customFormat="1" ht="15.75" hidden="1">
      <c r="A124" s="282"/>
      <c r="B124" s="283"/>
      <c r="C124" s="282"/>
      <c r="D124" s="282"/>
      <c r="E124" s="284"/>
      <c r="F124" s="282"/>
      <c r="G124" s="19"/>
      <c r="H124" s="131"/>
      <c r="I124" s="17"/>
      <c r="J124" s="17"/>
      <c r="K124" s="18"/>
      <c r="L124" s="18"/>
      <c r="M124" s="18"/>
      <c r="N124" s="18"/>
      <c r="O124" s="18"/>
      <c r="P124" s="19"/>
    </row>
    <row r="125" spans="1:19" s="290" customFormat="1" ht="23.25">
      <c r="A125" s="14"/>
      <c r="B125" s="285" t="s">
        <v>54</v>
      </c>
      <c r="C125" s="286"/>
      <c r="D125" s="287"/>
      <c r="E125" s="287"/>
      <c r="F125" s="19"/>
      <c r="G125" s="288"/>
      <c r="H125" s="288"/>
      <c r="I125" s="289"/>
      <c r="J125" s="289"/>
      <c r="K125" s="198"/>
      <c r="L125" s="138"/>
      <c r="M125" s="139"/>
      <c r="N125" s="139"/>
      <c r="O125" s="140"/>
      <c r="P125" s="140"/>
    </row>
    <row r="126" spans="1:19" s="290" customFormat="1" ht="138.75" customHeight="1">
      <c r="A126" s="14"/>
      <c r="B126" s="360"/>
      <c r="C126" s="361"/>
      <c r="D126" s="232" t="str">
        <f>K95</f>
        <v>Плановая стоимость объекта в прогнозных ценах года окончания строительства, тыс.руб. без НДС</v>
      </c>
      <c r="E126" s="263"/>
      <c r="F126" s="263"/>
      <c r="G126" s="140"/>
      <c r="H126" s="276"/>
      <c r="I126" s="291"/>
      <c r="J126" s="291"/>
      <c r="K126" s="292"/>
      <c r="L126" s="292"/>
      <c r="M126" s="292"/>
      <c r="N126" s="292"/>
      <c r="O126" s="292"/>
      <c r="P126" s="292"/>
    </row>
    <row r="127" spans="1:19" s="290" customFormat="1" ht="23.25" customHeight="1">
      <c r="A127" s="14"/>
      <c r="B127" s="362" t="s">
        <v>25</v>
      </c>
      <c r="C127" s="363"/>
      <c r="D127" s="111">
        <f>P97</f>
        <v>7.7</v>
      </c>
      <c r="E127" s="271"/>
      <c r="F127" s="271"/>
      <c r="G127" s="140"/>
      <c r="H127" s="293"/>
      <c r="I127" s="267"/>
      <c r="J127" s="267"/>
      <c r="K127" s="267"/>
      <c r="L127" s="294"/>
      <c r="M127" s="292"/>
      <c r="N127" s="292"/>
      <c r="O127" s="292"/>
      <c r="P127" s="292"/>
    </row>
    <row r="128" spans="1:19" s="290" customFormat="1" ht="23.25">
      <c r="A128" s="14"/>
      <c r="B128" s="362" t="s">
        <v>26</v>
      </c>
      <c r="C128" s="363"/>
      <c r="D128" s="111">
        <f>P98</f>
        <v>130.83000000000001</v>
      </c>
      <c r="E128" s="271"/>
      <c r="F128" s="271"/>
      <c r="G128" s="140"/>
      <c r="H128" s="293"/>
      <c r="I128" s="267"/>
      <c r="J128" s="267"/>
      <c r="K128" s="267"/>
      <c r="L128" s="292"/>
      <c r="M128" s="292"/>
      <c r="N128" s="292"/>
      <c r="O128" s="292"/>
      <c r="P128" s="292"/>
    </row>
    <row r="129" spans="1:16" s="290" customFormat="1" ht="21.75" customHeight="1">
      <c r="A129" s="14"/>
      <c r="B129" s="362" t="s">
        <v>27</v>
      </c>
      <c r="C129" s="363"/>
      <c r="D129" s="111">
        <f>P99</f>
        <v>0</v>
      </c>
      <c r="E129" s="271"/>
      <c r="F129" s="271"/>
      <c r="G129" s="140"/>
      <c r="H129" s="293"/>
      <c r="I129" s="267"/>
      <c r="J129" s="267"/>
      <c r="K129" s="267"/>
      <c r="L129" s="292"/>
      <c r="M129" s="292"/>
      <c r="N129" s="292"/>
      <c r="O129" s="292"/>
      <c r="P129" s="292"/>
    </row>
    <row r="130" spans="1:16" s="290" customFormat="1" ht="23.25">
      <c r="A130" s="14"/>
      <c r="B130" s="362" t="s">
        <v>55</v>
      </c>
      <c r="C130" s="363"/>
      <c r="D130" s="111">
        <f>P101+P100</f>
        <v>26.18</v>
      </c>
      <c r="E130" s="271"/>
      <c r="F130" s="271"/>
      <c r="G130" s="140"/>
      <c r="H130" s="293"/>
      <c r="I130" s="267"/>
      <c r="J130" s="267"/>
      <c r="K130" s="267"/>
      <c r="L130" s="292"/>
      <c r="M130" s="292"/>
      <c r="N130" s="292"/>
      <c r="O130" s="292"/>
      <c r="P130" s="292"/>
    </row>
    <row r="131" spans="1:16" s="290" customFormat="1" ht="23.25">
      <c r="A131" s="14"/>
      <c r="B131" s="359" t="s">
        <v>41</v>
      </c>
      <c r="C131" s="359"/>
      <c r="D131" s="111">
        <f>SUM(D127:D130)</f>
        <v>164.71</v>
      </c>
      <c r="E131" s="271"/>
      <c r="F131" s="271"/>
      <c r="G131" s="140"/>
      <c r="H131" s="295"/>
      <c r="I131" s="296"/>
      <c r="J131" s="296"/>
      <c r="K131" s="297"/>
      <c r="L131" s="292"/>
      <c r="M131" s="292"/>
      <c r="N131" s="292"/>
      <c r="O131" s="292"/>
      <c r="P131" s="292"/>
    </row>
    <row r="132" spans="1:16" s="290" customFormat="1" ht="15" customHeight="1">
      <c r="A132" s="1"/>
      <c r="B132" s="298"/>
      <c r="C132" s="299"/>
      <c r="D132" s="273"/>
      <c r="E132" s="273"/>
      <c r="F132" s="140"/>
      <c r="G132" s="288"/>
      <c r="H132" s="288"/>
      <c r="I132" s="289"/>
      <c r="J132" s="289"/>
      <c r="K132" s="292"/>
      <c r="L132" s="292"/>
      <c r="M132" s="292"/>
      <c r="N132" s="292"/>
      <c r="O132" s="292"/>
      <c r="P132" s="292"/>
    </row>
    <row r="133" spans="1:16" s="242" customFormat="1" ht="15.6" customHeight="1">
      <c r="A133" s="222" t="s">
        <v>56</v>
      </c>
      <c r="B133" s="274"/>
      <c r="C133" s="300"/>
      <c r="D133" s="301"/>
      <c r="E133" s="301"/>
      <c r="F133" s="301"/>
      <c r="G133" s="302"/>
      <c r="H133" s="303"/>
      <c r="I133" s="14"/>
      <c r="J133" s="14"/>
      <c r="K133" s="292"/>
      <c r="L133" s="292"/>
      <c r="M133" s="292"/>
      <c r="N133" s="292"/>
      <c r="O133" s="292"/>
      <c r="P133" s="292"/>
    </row>
    <row r="134" spans="1:16" s="242" customFormat="1" ht="55.5" customHeight="1">
      <c r="A134" s="365" t="s">
        <v>80</v>
      </c>
      <c r="B134" s="365"/>
      <c r="C134" s="365"/>
      <c r="D134" s="365"/>
      <c r="E134" s="365"/>
      <c r="F134" s="365"/>
      <c r="G134" s="365"/>
      <c r="H134" s="365"/>
      <c r="I134" s="148"/>
      <c r="J134" s="148"/>
      <c r="K134" s="292"/>
      <c r="L134" s="292"/>
      <c r="M134" s="292"/>
      <c r="N134" s="292"/>
      <c r="O134" s="292"/>
      <c r="P134" s="292"/>
    </row>
    <row r="135" spans="1:16" s="242" customFormat="1" ht="41.25" customHeight="1">
      <c r="A135" s="365" t="s">
        <v>101</v>
      </c>
      <c r="B135" s="365"/>
      <c r="C135" s="365"/>
      <c r="D135" s="365"/>
      <c r="E135" s="365"/>
      <c r="F135" s="365"/>
      <c r="G135" s="365"/>
      <c r="H135" s="365"/>
      <c r="I135" s="148"/>
      <c r="J135" s="148"/>
      <c r="K135" s="18"/>
      <c r="L135" s="18"/>
      <c r="M135" s="18"/>
      <c r="N135" s="18"/>
      <c r="O135" s="19"/>
      <c r="P135" s="19"/>
    </row>
    <row r="136" spans="1:16" s="242" customFormat="1" ht="15.75">
      <c r="A136" s="150"/>
      <c r="B136" s="14"/>
      <c r="C136" s="14"/>
      <c r="D136" s="14"/>
      <c r="E136" s="14"/>
      <c r="F136" s="14"/>
      <c r="G136" s="14"/>
      <c r="H136" s="14"/>
      <c r="I136" s="17"/>
      <c r="J136" s="17"/>
      <c r="K136" s="18"/>
      <c r="L136" s="18"/>
      <c r="M136" s="18"/>
      <c r="N136" s="18"/>
      <c r="O136" s="19"/>
      <c r="P136" s="19"/>
    </row>
    <row r="137" spans="1:16" s="242" customFormat="1" ht="21.75" customHeight="1">
      <c r="A137" s="366" t="s">
        <v>57</v>
      </c>
      <c r="B137" s="372"/>
      <c r="C137" s="372"/>
      <c r="D137" s="372"/>
      <c r="E137" s="372"/>
      <c r="F137" s="372"/>
      <c r="G137" s="372"/>
      <c r="H137" s="372"/>
      <c r="I137" s="17"/>
      <c r="J137" s="17"/>
      <c r="K137" s="18"/>
      <c r="L137" s="18"/>
      <c r="M137" s="18"/>
      <c r="N137" s="18"/>
      <c r="O137" s="19"/>
      <c r="P137" s="19"/>
    </row>
    <row r="138" spans="1:16" s="242" customFormat="1" ht="14.25" customHeight="1">
      <c r="A138" s="226"/>
      <c r="B138" s="226"/>
      <c r="C138" s="14"/>
      <c r="D138" s="14"/>
      <c r="E138" s="14"/>
      <c r="F138" s="14"/>
      <c r="G138" s="14"/>
      <c r="H138" s="14"/>
      <c r="I138" s="17"/>
      <c r="J138" s="17"/>
      <c r="K138" s="18"/>
      <c r="L138" s="18"/>
      <c r="M138" s="18"/>
      <c r="N138" s="18"/>
      <c r="O138" s="19"/>
      <c r="P138" s="19"/>
    </row>
    <row r="139" spans="1:16" s="242" customFormat="1" ht="18.75" customHeight="1">
      <c r="A139" s="156"/>
      <c r="B139" s="371" t="s">
        <v>58</v>
      </c>
      <c r="C139" s="371"/>
      <c r="D139" s="371"/>
      <c r="E139" s="14"/>
      <c r="F139" s="282"/>
      <c r="G139" s="19"/>
      <c r="H139" s="14"/>
      <c r="I139" s="17"/>
      <c r="J139" s="17"/>
      <c r="K139" s="18"/>
      <c r="L139" s="18"/>
      <c r="M139" s="18"/>
      <c r="N139" s="18"/>
      <c r="O139" s="19"/>
      <c r="P139" s="19"/>
    </row>
    <row r="140" spans="1:16" s="242" customFormat="1" ht="42.75" customHeight="1">
      <c r="A140" s="304"/>
      <c r="B140" s="171"/>
      <c r="C140" s="305"/>
      <c r="D140" s="172"/>
      <c r="E140" s="172"/>
      <c r="F140" s="305"/>
      <c r="G140" s="364"/>
      <c r="H140" s="364"/>
      <c r="I140" s="364"/>
      <c r="J140" s="225"/>
      <c r="K140" s="18"/>
      <c r="L140" s="18"/>
      <c r="M140" s="18"/>
      <c r="N140" s="18"/>
      <c r="O140" s="19"/>
      <c r="P140" s="19"/>
    </row>
    <row r="141" spans="1:16" s="242" customFormat="1" ht="15.75">
      <c r="A141" s="282"/>
      <c r="B141" s="284" t="s">
        <v>59</v>
      </c>
      <c r="C141" s="282"/>
      <c r="D141" s="370" t="s">
        <v>60</v>
      </c>
      <c r="E141" s="370"/>
      <c r="F141" s="282"/>
      <c r="G141" s="370" t="s">
        <v>61</v>
      </c>
      <c r="H141" s="370"/>
      <c r="I141" s="17"/>
      <c r="J141" s="17"/>
      <c r="K141" s="18"/>
      <c r="L141" s="18"/>
      <c r="M141" s="18"/>
      <c r="N141" s="18"/>
      <c r="O141" s="19"/>
      <c r="P141" s="19"/>
    </row>
    <row r="142" spans="1:16" s="242" customFormat="1" ht="15.75" hidden="1">
      <c r="A142" s="156"/>
      <c r="B142" s="156"/>
      <c r="C142" s="156"/>
      <c r="D142" s="14"/>
      <c r="E142" s="14"/>
      <c r="F142" s="282"/>
      <c r="G142" s="14"/>
      <c r="H142" s="156"/>
      <c r="I142" s="17"/>
      <c r="J142" s="17"/>
      <c r="K142" s="18"/>
      <c r="L142" s="18"/>
      <c r="M142" s="18"/>
      <c r="N142" s="18"/>
      <c r="O142" s="19"/>
      <c r="P142" s="19"/>
    </row>
    <row r="143" spans="1:16" s="242" customFormat="1" ht="15.75" hidden="1">
      <c r="A143" s="304"/>
      <c r="B143" s="170"/>
      <c r="C143" s="282"/>
      <c r="D143" s="155"/>
      <c r="E143" s="155"/>
      <c r="F143" s="282"/>
      <c r="G143" s="155"/>
      <c r="H143" s="155"/>
      <c r="I143" s="17"/>
      <c r="J143" s="17"/>
      <c r="K143" s="18"/>
      <c r="L143" s="18"/>
      <c r="M143" s="18"/>
      <c r="N143" s="18"/>
      <c r="O143" s="19"/>
      <c r="P143" s="19"/>
    </row>
    <row r="144" spans="1:16" s="242" customFormat="1" ht="15.75" hidden="1">
      <c r="A144" s="282"/>
      <c r="B144" s="284" t="s">
        <v>59</v>
      </c>
      <c r="C144" s="282"/>
      <c r="D144" s="370" t="s">
        <v>60</v>
      </c>
      <c r="E144" s="370"/>
      <c r="F144" s="282"/>
      <c r="G144" s="370" t="s">
        <v>61</v>
      </c>
      <c r="H144" s="370"/>
      <c r="I144" s="17"/>
      <c r="J144" s="17"/>
      <c r="K144" s="18"/>
      <c r="L144" s="18"/>
      <c r="M144" s="18"/>
      <c r="N144" s="18"/>
      <c r="O144" s="19"/>
      <c r="P144" s="19"/>
    </row>
    <row r="145" spans="1:16" s="242" customFormat="1" ht="15.75" hidden="1">
      <c r="A145" s="282"/>
      <c r="B145" s="282"/>
      <c r="C145" s="282"/>
      <c r="D145" s="14"/>
      <c r="E145" s="14"/>
      <c r="F145" s="282"/>
      <c r="G145" s="14"/>
      <c r="H145" s="156"/>
      <c r="I145" s="17"/>
      <c r="J145" s="17"/>
      <c r="K145" s="18"/>
      <c r="L145" s="18"/>
      <c r="M145" s="18"/>
      <c r="N145" s="18"/>
      <c r="O145" s="19"/>
      <c r="P145" s="19"/>
    </row>
    <row r="146" spans="1:16" s="242" customFormat="1" ht="15.75" hidden="1">
      <c r="A146" s="304"/>
      <c r="B146" s="170"/>
      <c r="C146" s="282"/>
      <c r="D146" s="155"/>
      <c r="E146" s="155"/>
      <c r="F146" s="282"/>
      <c r="G146" s="155"/>
      <c r="H146" s="155"/>
      <c r="I146" s="17"/>
      <c r="J146" s="17"/>
      <c r="K146" s="18"/>
      <c r="L146" s="18"/>
      <c r="M146" s="18"/>
      <c r="N146" s="18"/>
      <c r="O146" s="19"/>
      <c r="P146" s="19"/>
    </row>
    <row r="147" spans="1:16" s="242" customFormat="1" ht="15.75" hidden="1">
      <c r="A147" s="282"/>
      <c r="B147" s="284" t="s">
        <v>59</v>
      </c>
      <c r="C147" s="282"/>
      <c r="D147" s="370" t="s">
        <v>60</v>
      </c>
      <c r="E147" s="370"/>
      <c r="F147" s="282"/>
      <c r="G147" s="370" t="s">
        <v>61</v>
      </c>
      <c r="H147" s="370"/>
      <c r="I147" s="17"/>
      <c r="J147" s="17"/>
      <c r="K147" s="18"/>
      <c r="L147" s="18"/>
      <c r="M147" s="18"/>
      <c r="N147" s="18"/>
      <c r="O147" s="19"/>
      <c r="P147" s="19"/>
    </row>
    <row r="148" spans="1:16" s="242" customFormat="1" ht="15.75">
      <c r="A148" s="282"/>
      <c r="B148" s="282"/>
      <c r="C148" s="282"/>
      <c r="D148" s="14"/>
      <c r="E148" s="14"/>
      <c r="F148" s="282"/>
      <c r="G148" s="14"/>
      <c r="H148" s="156"/>
      <c r="I148" s="17"/>
      <c r="J148" s="17"/>
      <c r="K148" s="18"/>
      <c r="L148" s="18"/>
      <c r="M148" s="18"/>
      <c r="N148" s="18"/>
      <c r="O148" s="19"/>
      <c r="P148" s="19"/>
    </row>
    <row r="149" spans="1:16" s="242" customFormat="1" ht="18.75" customHeight="1">
      <c r="A149" s="156"/>
      <c r="B149" s="371" t="s">
        <v>62</v>
      </c>
      <c r="C149" s="371"/>
      <c r="D149" s="371"/>
      <c r="E149" s="14"/>
      <c r="F149" s="282"/>
      <c r="G149" s="14"/>
      <c r="H149" s="14"/>
      <c r="I149" s="17"/>
      <c r="J149" s="17"/>
      <c r="K149" s="18"/>
      <c r="L149" s="18"/>
      <c r="M149" s="18"/>
      <c r="N149" s="18"/>
      <c r="O149" s="19"/>
      <c r="P149" s="19"/>
    </row>
    <row r="150" spans="1:16" s="242" customFormat="1">
      <c r="A150" s="304"/>
      <c r="B150" s="171"/>
      <c r="C150" s="305"/>
      <c r="D150" s="172"/>
      <c r="E150" s="172"/>
      <c r="F150" s="305"/>
      <c r="G150" s="364"/>
      <c r="H150" s="364"/>
      <c r="I150" s="364"/>
      <c r="J150" s="225"/>
      <c r="K150" s="18"/>
      <c r="L150" s="18"/>
      <c r="M150" s="18"/>
      <c r="N150" s="18"/>
      <c r="O150" s="19"/>
      <c r="P150" s="19"/>
    </row>
    <row r="151" spans="1:16" s="242" customFormat="1" ht="15.75">
      <c r="A151" s="282"/>
      <c r="B151" s="284" t="s">
        <v>59</v>
      </c>
      <c r="C151" s="282"/>
      <c r="D151" s="370" t="s">
        <v>60</v>
      </c>
      <c r="E151" s="370"/>
      <c r="F151" s="282"/>
      <c r="G151" s="370" t="s">
        <v>61</v>
      </c>
      <c r="H151" s="370"/>
      <c r="I151" s="17"/>
      <c r="J151" s="17"/>
      <c r="K151" s="18"/>
      <c r="L151" s="18"/>
      <c r="M151" s="18"/>
      <c r="N151" s="18"/>
      <c r="O151" s="19"/>
      <c r="P151" s="19"/>
    </row>
    <row r="152" spans="1:16" s="242" customFormat="1" ht="15.75" hidden="1">
      <c r="A152" s="156"/>
      <c r="B152" s="156"/>
      <c r="C152" s="156"/>
      <c r="D152" s="14"/>
      <c r="E152" s="14"/>
      <c r="F152" s="282"/>
      <c r="G152" s="14"/>
      <c r="H152" s="156"/>
      <c r="I152" s="17"/>
      <c r="J152" s="17"/>
      <c r="K152" s="18"/>
      <c r="L152" s="18"/>
      <c r="M152" s="18"/>
      <c r="N152" s="18"/>
      <c r="O152" s="19"/>
      <c r="P152" s="19"/>
    </row>
    <row r="153" spans="1:16" s="242" customFormat="1" ht="15.75" hidden="1">
      <c r="A153" s="304"/>
      <c r="B153" s="170"/>
      <c r="C153" s="282"/>
      <c r="D153" s="155"/>
      <c r="E153" s="155"/>
      <c r="F153" s="282"/>
      <c r="G153" s="155"/>
      <c r="H153" s="155"/>
      <c r="I153" s="17"/>
      <c r="J153" s="17"/>
      <c r="K153" s="18"/>
      <c r="L153" s="18"/>
      <c r="M153" s="18"/>
      <c r="N153" s="18"/>
      <c r="O153" s="19"/>
      <c r="P153" s="19"/>
    </row>
    <row r="154" spans="1:16" s="242" customFormat="1" ht="15.75" hidden="1">
      <c r="A154" s="282"/>
      <c r="B154" s="284" t="s">
        <v>59</v>
      </c>
      <c r="C154" s="282"/>
      <c r="D154" s="370" t="s">
        <v>60</v>
      </c>
      <c r="E154" s="370"/>
      <c r="F154" s="282"/>
      <c r="G154" s="370" t="s">
        <v>61</v>
      </c>
      <c r="H154" s="370"/>
      <c r="I154" s="17"/>
      <c r="J154" s="17"/>
      <c r="K154" s="18"/>
      <c r="L154" s="18"/>
      <c r="M154" s="18"/>
      <c r="N154" s="18"/>
      <c r="O154" s="19"/>
      <c r="P154" s="19"/>
    </row>
    <row r="155" spans="1:16" s="242" customFormat="1" ht="15.75" hidden="1">
      <c r="A155" s="282"/>
      <c r="B155" s="284"/>
      <c r="C155" s="282"/>
      <c r="D155" s="284"/>
      <c r="E155" s="284"/>
      <c r="F155" s="282"/>
      <c r="G155" s="284"/>
      <c r="H155" s="284"/>
      <c r="I155" s="17"/>
      <c r="J155" s="17"/>
      <c r="K155" s="18"/>
      <c r="L155" s="18"/>
      <c r="M155" s="18"/>
      <c r="N155" s="18"/>
      <c r="O155" s="19"/>
      <c r="P155" s="19"/>
    </row>
    <row r="156" spans="1:16" s="242" customFormat="1" ht="18.75" hidden="1" customHeight="1">
      <c r="A156" s="156"/>
      <c r="B156" s="371" t="s">
        <v>63</v>
      </c>
      <c r="C156" s="371"/>
      <c r="D156" s="371"/>
      <c r="E156" s="14"/>
      <c r="F156" s="282"/>
      <c r="G156" s="14"/>
      <c r="H156" s="14"/>
      <c r="I156" s="17"/>
      <c r="J156" s="17"/>
      <c r="K156" s="18"/>
      <c r="L156" s="18"/>
      <c r="M156" s="18"/>
      <c r="N156" s="18"/>
      <c r="O156" s="19"/>
      <c r="P156" s="19"/>
    </row>
    <row r="157" spans="1:16" s="242" customFormat="1" ht="60.75" hidden="1">
      <c r="A157" s="304"/>
      <c r="B157" s="171" t="s">
        <v>64</v>
      </c>
      <c r="C157" s="305"/>
      <c r="D157" s="172"/>
      <c r="E157" s="172"/>
      <c r="F157" s="305"/>
      <c r="G157" s="364" t="s">
        <v>65</v>
      </c>
      <c r="H157" s="364"/>
      <c r="I157" s="17"/>
      <c r="J157" s="17"/>
      <c r="K157" s="18"/>
      <c r="L157" s="18"/>
      <c r="M157" s="18"/>
      <c r="N157" s="18"/>
      <c r="O157" s="19"/>
      <c r="P157" s="19"/>
    </row>
    <row r="158" spans="1:16" s="242" customFormat="1" ht="15.75" hidden="1">
      <c r="A158" s="282"/>
      <c r="B158" s="284" t="s">
        <v>59</v>
      </c>
      <c r="C158" s="282"/>
      <c r="D158" s="370" t="s">
        <v>60</v>
      </c>
      <c r="E158" s="370"/>
      <c r="F158" s="282"/>
      <c r="G158" s="370" t="s">
        <v>61</v>
      </c>
      <c r="H158" s="370"/>
      <c r="I158" s="17"/>
      <c r="J158" s="17"/>
      <c r="K158" s="18"/>
      <c r="L158" s="18"/>
      <c r="M158" s="18"/>
      <c r="N158" s="18"/>
      <c r="O158" s="19"/>
      <c r="P158" s="19"/>
    </row>
    <row r="159" spans="1:16" s="242" customFormat="1" ht="15.75">
      <c r="A159" s="282"/>
      <c r="B159" s="283"/>
      <c r="C159" s="282"/>
      <c r="D159" s="282"/>
      <c r="E159" s="156"/>
      <c r="F159" s="282"/>
      <c r="G159" s="19"/>
      <c r="H159" s="157"/>
      <c r="I159" s="17"/>
      <c r="J159" s="17"/>
      <c r="K159" s="18"/>
      <c r="L159" s="18"/>
      <c r="M159" s="18"/>
      <c r="N159" s="18"/>
      <c r="O159" s="18"/>
      <c r="P159" s="19"/>
    </row>
    <row r="160" spans="1:16" s="242" customFormat="1" ht="15.75">
      <c r="A160" s="307"/>
      <c r="B160" s="307"/>
      <c r="C160" s="307"/>
      <c r="D160" s="323"/>
      <c r="E160" s="324"/>
      <c r="F160" s="307"/>
      <c r="H160" s="325"/>
      <c r="I160" s="311"/>
      <c r="J160" s="311"/>
      <c r="K160" s="312"/>
      <c r="L160" s="312"/>
      <c r="M160" s="312"/>
      <c r="N160" s="312"/>
      <c r="O160" s="312"/>
    </row>
    <row r="161" spans="1:19" s="242" customFormat="1" ht="15.75">
      <c r="A161" s="309"/>
      <c r="B161" s="309"/>
      <c r="C161" s="309"/>
      <c r="D161" s="307"/>
      <c r="E161" s="309"/>
      <c r="F161" s="307"/>
      <c r="H161" s="310"/>
      <c r="I161" s="311"/>
      <c r="J161" s="311"/>
      <c r="K161" s="312"/>
      <c r="L161" s="312"/>
      <c r="M161" s="312"/>
      <c r="N161" s="312"/>
      <c r="O161" s="312"/>
    </row>
    <row r="162" spans="1:19" s="242" customFormat="1" ht="15.75">
      <c r="A162" s="307"/>
      <c r="B162" s="308"/>
      <c r="C162" s="307"/>
      <c r="D162" s="307"/>
      <c r="E162" s="309"/>
      <c r="F162" s="307"/>
      <c r="G162" s="310"/>
      <c r="H162" s="310"/>
      <c r="I162" s="311"/>
      <c r="J162" s="311"/>
      <c r="K162" s="312"/>
      <c r="L162" s="312"/>
      <c r="M162" s="312"/>
      <c r="N162" s="312"/>
      <c r="O162" s="312"/>
    </row>
    <row r="163" spans="1:19" s="318" customFormat="1">
      <c r="A163" s="313"/>
      <c r="B163" s="314"/>
      <c r="C163" s="315"/>
      <c r="D163" s="233"/>
      <c r="E163" s="233"/>
      <c r="F163" s="315"/>
      <c r="G163" s="233"/>
      <c r="H163" s="233"/>
      <c r="I163" s="316"/>
      <c r="J163" s="316"/>
      <c r="K163" s="317"/>
      <c r="L163" s="317"/>
      <c r="M163" s="312"/>
      <c r="N163" s="317"/>
      <c r="O163" s="317"/>
      <c r="Q163" s="242"/>
    </row>
    <row r="164" spans="1:19" ht="35.25" customHeight="1">
      <c r="A164" s="309"/>
      <c r="B164" s="309"/>
      <c r="C164" s="309"/>
      <c r="D164" s="307"/>
      <c r="E164" s="309"/>
      <c r="F164" s="307"/>
      <c r="M164" s="317"/>
      <c r="Q164" s="318"/>
    </row>
    <row r="165" spans="1:19" s="319" customFormat="1">
      <c r="A165" s="233"/>
      <c r="B165" s="233"/>
      <c r="C165" s="233"/>
      <c r="D165" s="320"/>
      <c r="E165" s="321"/>
      <c r="F165" s="321"/>
      <c r="G165" s="322"/>
      <c r="H165" s="322"/>
      <c r="K165" s="235"/>
      <c r="L165" s="235"/>
      <c r="M165" s="235"/>
      <c r="N165" s="235"/>
      <c r="O165" s="235"/>
      <c r="P165" s="187"/>
      <c r="Q165" s="187"/>
      <c r="R165" s="187"/>
      <c r="S165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8:H78"/>
    <mergeCell ref="A10:H10"/>
    <mergeCell ref="B21:G21"/>
    <mergeCell ref="B22:H22"/>
    <mergeCell ref="A29:H29"/>
    <mergeCell ref="B38:G38"/>
    <mergeCell ref="B39:H39"/>
    <mergeCell ref="A46:H46"/>
    <mergeCell ref="B55:G55"/>
    <mergeCell ref="B56:H56"/>
    <mergeCell ref="A63:H63"/>
    <mergeCell ref="B77:G77"/>
    <mergeCell ref="K95:P95"/>
    <mergeCell ref="A102:C102"/>
    <mergeCell ref="K103:O103"/>
    <mergeCell ref="E105:I105"/>
    <mergeCell ref="K105:P105"/>
    <mergeCell ref="B131:C131"/>
    <mergeCell ref="A112:C112"/>
    <mergeCell ref="K113:O113"/>
    <mergeCell ref="E115:I115"/>
    <mergeCell ref="K115:P115"/>
    <mergeCell ref="A122:C122"/>
    <mergeCell ref="K123:O123"/>
    <mergeCell ref="B126:C126"/>
    <mergeCell ref="B127:C127"/>
    <mergeCell ref="B128:C128"/>
    <mergeCell ref="B129:C129"/>
    <mergeCell ref="B130:C130"/>
    <mergeCell ref="A135:H135"/>
    <mergeCell ref="A137:H137"/>
    <mergeCell ref="B139:D139"/>
    <mergeCell ref="G140:I140"/>
    <mergeCell ref="D141:E141"/>
    <mergeCell ref="G141:H141"/>
    <mergeCell ref="D158:E158"/>
    <mergeCell ref="G158:H158"/>
    <mergeCell ref="E95:J95"/>
    <mergeCell ref="D151:E151"/>
    <mergeCell ref="G151:H151"/>
    <mergeCell ref="D154:E154"/>
    <mergeCell ref="G154:H154"/>
    <mergeCell ref="B156:D156"/>
    <mergeCell ref="G157:H157"/>
    <mergeCell ref="D144:E144"/>
    <mergeCell ref="G144:H144"/>
    <mergeCell ref="D147:E147"/>
    <mergeCell ref="G147:H147"/>
    <mergeCell ref="B149:D149"/>
    <mergeCell ref="G150:I150"/>
    <mergeCell ref="A134:H134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O11"/>
  <sheetViews>
    <sheetView zoomScale="85" zoomScaleNormal="85" workbookViewId="0">
      <selection activeCell="L9" sqref="L9"/>
    </sheetView>
  </sheetViews>
  <sheetFormatPr defaultRowHeight="15"/>
  <cols>
    <col min="1" max="1" width="13.140625" customWidth="1"/>
    <col min="2" max="2" width="17.5703125" customWidth="1"/>
    <col min="3" max="3" width="32.140625" customWidth="1"/>
    <col min="4" max="4" width="16" customWidth="1"/>
  </cols>
  <sheetData>
    <row r="2" spans="1:15" s="187" customFormat="1" ht="63.75" customHeight="1">
      <c r="A2" s="339" t="s">
        <v>87</v>
      </c>
      <c r="B2" s="339"/>
      <c r="C2" s="339"/>
      <c r="D2" s="339"/>
      <c r="E2" s="339"/>
      <c r="F2" s="339"/>
      <c r="G2" s="339"/>
      <c r="H2" s="339"/>
      <c r="I2" s="9"/>
      <c r="J2" s="11"/>
      <c r="K2" s="11"/>
      <c r="L2" s="11"/>
      <c r="M2" s="3"/>
      <c r="N2" s="3"/>
      <c r="O2" s="4"/>
    </row>
    <row r="3" spans="1:15" s="187" customFormat="1" ht="75.75" customHeight="1">
      <c r="A3" s="340" t="s">
        <v>113</v>
      </c>
      <c r="B3" s="340"/>
      <c r="C3" s="340"/>
      <c r="D3" s="340"/>
      <c r="E3" s="340"/>
      <c r="F3" s="340"/>
      <c r="G3" s="340"/>
      <c r="H3" s="340"/>
      <c r="I3" s="10"/>
      <c r="J3" s="11"/>
      <c r="K3" s="11"/>
      <c r="L3" s="11"/>
      <c r="M3" s="3"/>
      <c r="N3" s="3"/>
      <c r="O3" s="4"/>
    </row>
    <row r="4" spans="1:15" s="12" customFormat="1" ht="34.5" customHeight="1">
      <c r="A4" s="377" t="s">
        <v>86</v>
      </c>
      <c r="B4" s="377"/>
      <c r="C4" s="377"/>
      <c r="D4" s="377"/>
      <c r="E4" s="376" t="s">
        <v>114</v>
      </c>
      <c r="F4" s="376"/>
      <c r="G4" s="376"/>
      <c r="H4" s="376"/>
      <c r="I4" s="193"/>
      <c r="J4" s="194"/>
      <c r="K4" s="173"/>
      <c r="L4" s="173"/>
      <c r="M4" s="173"/>
      <c r="N4" s="174"/>
      <c r="O4" s="174"/>
    </row>
    <row r="5" spans="1:15" ht="20.25">
      <c r="A5" s="192" t="s">
        <v>54</v>
      </c>
      <c r="B5" s="191"/>
      <c r="C5" s="190"/>
    </row>
    <row r="6" spans="1:15" ht="38.25">
      <c r="A6" s="378"/>
      <c r="B6" s="379"/>
      <c r="C6" s="189" t="s">
        <v>37</v>
      </c>
    </row>
    <row r="7" spans="1:15" ht="15.75">
      <c r="A7" s="373" t="s">
        <v>25</v>
      </c>
      <c r="B7" s="374"/>
      <c r="C7" s="188">
        <f>УПС_ВЛ6кВ!D126+'УПС_Демонтаж опор ВЛ6кВ'!D126+'УПС_Демонтаж ВЛ6кВ'!D126+'УПС_КЛ6кВ 57-01'!D127+'УПС_Демонтаж КЛ6кВ  '!D127</f>
        <v>165.14</v>
      </c>
    </row>
    <row r="8" spans="1:15" ht="15.75">
      <c r="A8" s="373" t="s">
        <v>26</v>
      </c>
      <c r="B8" s="374"/>
      <c r="C8" s="188">
        <f>УПС_ВЛ6кВ!D127+'УПС_Демонтаж опор ВЛ6кВ'!D127+'УПС_Демонтаж ВЛ6кВ'!D127+'УПС_КЛ6кВ 57-01'!D128+'УПС_Демонтаж КЛ6кВ  '!D128</f>
        <v>2402.5700000000002</v>
      </c>
    </row>
    <row r="9" spans="1:15" ht="15.75">
      <c r="A9" s="373" t="s">
        <v>27</v>
      </c>
      <c r="B9" s="374"/>
      <c r="C9" s="188">
        <f>УПС_ВЛ6кВ!D128+'УПС_Демонтаж опор ВЛ6кВ'!D128+'УПС_Демонтаж ВЛ6кВ'!D128+'УПС_КЛ6кВ 57-01'!D129+'УПС_Демонтаж КЛ6кВ  '!D129</f>
        <v>76.290000000000006</v>
      </c>
    </row>
    <row r="10" spans="1:15" ht="15.75">
      <c r="A10" s="373" t="s">
        <v>55</v>
      </c>
      <c r="B10" s="374"/>
      <c r="C10" s="188">
        <f>УПС_ВЛ6кВ!D129+'УПС_Демонтаж опор ВЛ6кВ'!D129+'УПС_Демонтаж ВЛ6кВ'!D129+'УПС_КЛ6кВ 57-01'!D130+'УПС_Демонтаж КЛ6кВ  '!D130</f>
        <v>301</v>
      </c>
    </row>
    <row r="11" spans="1:15" ht="24.75" customHeight="1">
      <c r="A11" s="375" t="s">
        <v>41</v>
      </c>
      <c r="B11" s="375"/>
      <c r="C11" s="188">
        <f>SUM(C7:C10)</f>
        <v>2945</v>
      </c>
    </row>
  </sheetData>
  <mergeCells count="10">
    <mergeCell ref="A2:H2"/>
    <mergeCell ref="A3:H3"/>
    <mergeCell ref="E4:H4"/>
    <mergeCell ref="A4:D4"/>
    <mergeCell ref="A6:B6"/>
    <mergeCell ref="A7:B7"/>
    <mergeCell ref="A8:B8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УПС_ВЛ6кВ</vt:lpstr>
      <vt:lpstr>УПС_Демонтаж опор ВЛ6кВ</vt:lpstr>
      <vt:lpstr>УПС_Демонтаж ВЛ6кВ</vt:lpstr>
      <vt:lpstr>УПС_КЛ6кВ 57-01</vt:lpstr>
      <vt:lpstr>УПС_Демонтаж КЛ6кВ  </vt:lpstr>
      <vt:lpstr>ИТОГО</vt:lpstr>
      <vt:lpstr>УПС_ВЛ6кВ!Область_печати</vt:lpstr>
      <vt:lpstr>'УПС_Демонтаж ВЛ6кВ'!Область_печати</vt:lpstr>
      <vt:lpstr>'УПС_Демонтаж КЛ6кВ  '!Область_печати</vt:lpstr>
      <vt:lpstr>'УПС_Демонтаж опор ВЛ6кВ'!Область_печати</vt:lpstr>
      <vt:lpstr>'УПС_КЛ6кВ 57-01'!Область_печати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Rogovchenko.NA</dc:creator>
  <cp:lastModifiedBy>Болучевский Антон Валерьевич</cp:lastModifiedBy>
  <cp:lastPrinted>2021-03-24T08:58:12Z</cp:lastPrinted>
  <dcterms:created xsi:type="dcterms:W3CDTF">2014-06-06T11:03:31Z</dcterms:created>
  <dcterms:modified xsi:type="dcterms:W3CDTF">2022-02-28T11:22:30Z</dcterms:modified>
</cp:coreProperties>
</file>