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на 2025-2028\Обосновывающие материалы\M_РЭ_0011РКЛО\Стоимость\"/>
    </mc:Choice>
  </mc:AlternateContent>
  <bookViews>
    <workbookView xWindow="0" yWindow="0" windowWidth="28800" windowHeight="11445"/>
  </bookViews>
  <sheets>
    <sheet name="т4" sheetId="3" r:id="rId1"/>
    <sheet name="т5" sheetId="9" r:id="rId2"/>
    <sheet name="т6" sheetId="8" r:id="rId3"/>
  </sheets>
  <definedNames>
    <definedName name="_xlnm.Print_Area" localSheetId="2">т6!$A$1:$D$27</definedName>
  </definedNames>
  <calcPr calcId="162913"/>
</workbook>
</file>

<file path=xl/calcChain.xml><?xml version="1.0" encoding="utf-8"?>
<calcChain xmlns="http://schemas.openxmlformats.org/spreadsheetml/2006/main">
  <c r="C23" i="8" l="1"/>
  <c r="C10" i="8" s="1"/>
  <c r="I24" i="9" l="1"/>
  <c r="I23" i="9"/>
  <c r="I22" i="9"/>
  <c r="I26" i="9" l="1"/>
  <c r="I25" i="3"/>
  <c r="I24" i="3" l="1"/>
  <c r="I23" i="3"/>
  <c r="I22" i="3"/>
  <c r="I26" i="3" l="1"/>
  <c r="C4" i="8" s="1"/>
  <c r="C8" i="8"/>
  <c r="C5" i="8" l="1"/>
  <c r="C6" i="8" s="1"/>
  <c r="C9" i="8" s="1"/>
  <c r="C7" i="8" l="1"/>
  <c r="C24" i="8" s="1"/>
  <c r="C26" i="8" s="1"/>
</calcChain>
</file>

<file path=xl/sharedStrings.xml><?xml version="1.0" encoding="utf-8"?>
<sst xmlns="http://schemas.openxmlformats.org/spreadsheetml/2006/main" count="433" uniqueCount="99">
  <si>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</si>
  <si>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</si>
  <si>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</si>
  <si>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</si>
  <si>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</si>
  <si>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</si>
  <si>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</si>
  <si>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</si>
  <si>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</si>
  <si>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</si>
  <si>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</si>
  <si>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</si>
  <si>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</si>
  <si>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</si>
  <si>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</si>
  <si>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</si>
  <si>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</si>
  <si>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</si>
  <si>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</si>
  <si>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</si>
  <si>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</si>
  <si>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</si>
  <si>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</si>
  <si>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</si>
  <si>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</si>
  <si>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</si>
  <si>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</si>
  <si>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</si>
  <si>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</si>
  <si>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</si>
  <si>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</si>
  <si>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2017г.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</si>
  <si>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</si>
  <si>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</si>
  <si>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</si>
  <si>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</si>
  <si>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</si>
  <si>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</si>
  <si>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Расчитано 
в уровне цен на 01.01.2018</t>
  </si>
  <si>
    <t>НДС (20%)</t>
  </si>
  <si>
    <t>2015г.</t>
  </si>
  <si>
    <t>2016г.</t>
  </si>
  <si>
    <t>2023г.</t>
  </si>
  <si>
    <t>2024г.</t>
  </si>
  <si>
    <t>2025г.</t>
  </si>
  <si>
    <t>Дополнительный объем финансовых потребностей согласно Постановление Правительства Российской Федерации 1157 (в млн. руб с НДС)</t>
  </si>
  <si>
    <t>Объем финансовых потребностей  по объекту (млн.руб. с НДС)</t>
  </si>
  <si>
    <t>Инвестиционная программа ООО "Сетевое предприятие "Росэнерго"</t>
  </si>
  <si>
    <t>н/д</t>
  </si>
  <si>
    <t>Итого объем финансовых потребностей, определенный в соответствии с таблицами 1 - 2 в ценах, в которых рассчитаны укрупненные нормативы цены (без НДС)</t>
  </si>
  <si>
    <t>Итого объем финансовых потребностей ОФПУНЦd, определенный в текущих ценах в соответствии с таблицами 1 - 2 в ценах, в которых рассчитаны укрупненные нормативы цены  (с НДС) 2)</t>
  </si>
  <si>
    <t>нд</t>
  </si>
  <si>
    <t>Затраты на проектно-изыскательские работы</t>
  </si>
  <si>
    <t>П5-01</t>
  </si>
  <si>
    <t>Субъекты Российской Федерации, на территории которых реализуется инвестиционный проект:  Ленинградская область</t>
  </si>
  <si>
    <t>Монтаж провода</t>
  </si>
  <si>
    <t>км</t>
  </si>
  <si>
    <t>Л1-02-1</t>
  </si>
  <si>
    <t>Л3-02-01</t>
  </si>
  <si>
    <t>6кВ</t>
  </si>
  <si>
    <t>ВЛ-6 кВ</t>
  </si>
  <si>
    <t>Монтаж КЛ-6 кВ</t>
  </si>
  <si>
    <t>Устройство траншей КЛ</t>
  </si>
  <si>
    <t>КЛ-6кВ</t>
  </si>
  <si>
    <t>К1-05-1</t>
  </si>
  <si>
    <t>Б2-02-03</t>
  </si>
  <si>
    <t>Восстановление дорожного покрытия</t>
  </si>
  <si>
    <t>м2</t>
  </si>
  <si>
    <t xml:space="preserve"> </t>
  </si>
  <si>
    <t>Б4-02</t>
  </si>
  <si>
    <t>Решение об утверждении инвестиционной программы отсутствует</t>
  </si>
  <si>
    <t>Монтаж ВЛ 6-20кВ
без опор и провода</t>
  </si>
  <si>
    <t>Монтаж опор 6-20кВ</t>
  </si>
  <si>
    <t>Затраты на проектно-изыскательские работы 0,4-20кВ</t>
  </si>
  <si>
    <t>Л7-04-3</t>
  </si>
  <si>
    <t>Наименование инвестиционного проекта: Реконструкция КВЛ-6кВ, ф.57-03 по всей протяженности (ориентировочный объем работ: протяженность ВЛ-6 кВ - 0,5 км проводом СИП-3 1х70мм2, протяженность КЛ-6 кВ - 0,15 км)</t>
  </si>
  <si>
    <t xml:space="preserve">П3-02               </t>
  </si>
  <si>
    <r>
      <t xml:space="preserve">Тип инвестиционного проекта:      </t>
    </r>
    <r>
      <rPr>
        <i/>
        <sz val="12"/>
        <rFont val="Arial"/>
        <family val="2"/>
        <charset val="204"/>
      </rPr>
      <t>Реконструкция</t>
    </r>
  </si>
  <si>
    <t xml:space="preserve">                                                                строительство и (или) реконструкция</t>
  </si>
  <si>
    <t>Таблица 4. Строительство (реконструкиция) ВЛ 6-750кВ</t>
  </si>
  <si>
    <t>Таблица 5 Строительство (реконструкция) КЛ 6-500 кВ</t>
  </si>
  <si>
    <t>2026г.</t>
  </si>
  <si>
    <t>2027г.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</si>
  <si>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</si>
  <si>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</si>
  <si>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</si>
  <si>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</si>
  <si>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</si>
  <si>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</si>
  <si>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</si>
  <si>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</si>
  <si>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</si>
  <si>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</si>
  <si>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</si>
  <si>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</si>
  <si>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</si>
  <si>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Приказ ООО "Сетевое предприятие "Росэнерго" № 8 от 18.02.2022 г.</t>
  </si>
  <si>
    <t>Идентификатор инвестиционного проекта: M_РЭ_0011_РКЛО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</si>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</sst>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0"/>
    <numFmt numFmtId="165" formatCode="0.000"/>
  </numFmts>
  <fonts count="12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66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5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0" borderId="5" xfId="1" applyNumberFormat="1" applyFont="1" applyBorder="1" applyAlignment="1">
      <alignment horizontal="center" vertical="center" wrapText="1"/>
    </xf>
    <xf numFmtId="4" fontId="9" fillId="0" borderId="5" xfId="1" applyNumberFormat="1" applyFont="1" applyBorder="1" applyAlignment="1">
      <alignment horizontal="center" vertical="center" wrapText="1"/>
    </xf>
    <xf numFmtId="2" fontId="10" fillId="0" borderId="0" xfId="2" applyNumberFormat="1" applyFont="1" applyFill="1"/>
    <xf numFmtId="0" fontId="10" fillId="0" borderId="0" xfId="2" applyFont="1" applyFill="1" applyBorder="1"/>
    <xf numFmtId="0" fontId="10" fillId="0" borderId="0" xfId="0" applyFont="1" applyFill="1" applyAlignment="1">
      <alignment horizontal="right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Border="1" applyAlignment="1">
      <alignment horizontal="center" wrapText="1"/>
    </xf>
    <xf numFmtId="4" fontId="1" fillId="0" borderId="9" xfId="1" applyNumberFormat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0" fillId="0" borderId="7" xfId="0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1" fontId="1" fillId="0" borderId="5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right" vertical="center"/>
    </xf>
    <xf numFmtId="0" fontId="0" fillId="0" borderId="0" xfId="0" applyFill="1" applyBorder="1"/>
    <xf numFmtId="0" fontId="0" fillId="0" borderId="0" xfId="0"/>
    <xf numFmtId="0" fontId="0" fillId="0" borderId="0" xfId="0"/>
    <xf numFmtId="165" fontId="6" fillId="0" borderId="5" xfId="1" applyNumberFormat="1" applyFont="1" applyBorder="1" applyAlignment="1">
      <alignment horizontal="center" vertical="center"/>
    </xf>
    <xf numFmtId="1" fontId="5" fillId="0" borderId="5" xfId="1" applyNumberFormat="1" applyFont="1" applyBorder="1" applyAlignment="1">
      <alignment horizontal="center" vertical="center" wrapText="1"/>
    </xf>
    <xf numFmtId="1" fontId="5" fillId="2" borderId="2" xfId="1" applyNumberFormat="1" applyFont="1" applyFill="1" applyBorder="1" applyAlignment="1">
      <alignment horizontal="center" vertical="center" wrapText="1"/>
    </xf>
    <xf numFmtId="1" fontId="1" fillId="2" borderId="2" xfId="1" applyNumberFormat="1" applyFont="1" applyFill="1" applyBorder="1" applyAlignment="1">
      <alignment horizontal="center" vertical="center" wrapText="1"/>
    </xf>
    <xf numFmtId="2" fontId="6" fillId="2" borderId="3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right" vertical="center"/>
    </xf>
    <xf numFmtId="165" fontId="6" fillId="2" borderId="5" xfId="1" applyNumberFormat="1" applyFont="1" applyFill="1" applyBorder="1" applyAlignment="1">
      <alignment horizontal="center" vertical="center"/>
    </xf>
    <xf numFmtId="2" fontId="1" fillId="0" borderId="5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>
      <alignment horizontal="left"/>
    </xf>
    <xf numFmtId="0" fontId="0" fillId="0" borderId="0" xfId="0"/>
    <xf numFmtId="49" fontId="1" fillId="0" borderId="5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" fillId="0" borderId="0" xfId="1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1" applyFont="1" applyAlignment="1">
      <alignment horizontal="left" vertical="top" wrapText="1"/>
    </xf>
    <xf numFmtId="0" fontId="1" fillId="0" borderId="0" xfId="1" applyFont="1" applyFill="1" applyAlignment="1">
      <alignment horizontal="center" vertical="center" wrapText="1"/>
    </xf>
    <xf numFmtId="0" fontId="0" fillId="0" borderId="0" xfId="0" applyFill="1"/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1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3">
    <cellStyle name="Normal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showOutlineSymbols="0" showWhiteSpace="0" zoomScale="80" zoomScaleNormal="8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5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0" t="s">
        <v>47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51" t="s">
        <v>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0" t="s">
        <v>98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33" customHeight="1" x14ac:dyDescent="0.2">
      <c r="A9" s="52" t="s">
        <v>75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ht="21" customHeight="1" x14ac:dyDescent="0.2">
      <c r="A10" s="52" t="s">
        <v>97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ht="16.5" customHeight="1" x14ac:dyDescent="0.2">
      <c r="A11" s="54" t="s">
        <v>70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1" t="s">
        <v>6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6" t="s">
        <v>54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s="44" customFormat="1" ht="16.5" customHeight="1" x14ac:dyDescent="0.2">
      <c r="A14" s="61" t="s">
        <v>77</v>
      </c>
      <c r="B14" s="61"/>
      <c r="C14" s="61"/>
      <c r="D14" s="61"/>
      <c r="E14" s="61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s="44" customFormat="1" x14ac:dyDescent="0.2">
      <c r="A15" s="62" t="s">
        <v>78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</row>
    <row r="16" spans="1:16" ht="30.75" customHeight="1" x14ac:dyDescent="0.2">
      <c r="A16" s="57" t="s">
        <v>79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</row>
    <row r="17" spans="1:18" x14ac:dyDescent="0.2">
      <c r="A17" s="59" t="s">
        <v>7</v>
      </c>
      <c r="B17" s="59" t="s">
        <v>8</v>
      </c>
      <c r="C17" s="59" t="s">
        <v>9</v>
      </c>
      <c r="D17" s="59" t="s">
        <v>0</v>
      </c>
      <c r="E17" s="59" t="s">
        <v>0</v>
      </c>
      <c r="F17" s="59" t="s">
        <v>0</v>
      </c>
      <c r="G17" s="59" t="s">
        <v>0</v>
      </c>
      <c r="H17" s="59" t="s">
        <v>0</v>
      </c>
      <c r="I17" s="59" t="s">
        <v>0</v>
      </c>
      <c r="J17" s="59" t="s">
        <v>10</v>
      </c>
      <c r="K17" s="59" t="s">
        <v>0</v>
      </c>
      <c r="L17" s="59" t="s">
        <v>0</v>
      </c>
      <c r="M17" s="59" t="s">
        <v>0</v>
      </c>
      <c r="N17" s="59" t="s">
        <v>0</v>
      </c>
      <c r="O17" s="59" t="s">
        <v>0</v>
      </c>
      <c r="P17" s="59" t="s">
        <v>0</v>
      </c>
    </row>
    <row r="18" spans="1:18" ht="30" customHeight="1" x14ac:dyDescent="0.2">
      <c r="A18" s="59" t="s">
        <v>0</v>
      </c>
      <c r="B18" s="59" t="s">
        <v>0</v>
      </c>
      <c r="C18" s="60" t="s">
        <v>96</v>
      </c>
      <c r="D18" s="60" t="s">
        <v>0</v>
      </c>
      <c r="E18" s="60" t="s">
        <v>0</v>
      </c>
      <c r="F18" s="60" t="s">
        <v>0</v>
      </c>
      <c r="G18" s="60" t="s">
        <v>0</v>
      </c>
      <c r="H18" s="60" t="s">
        <v>0</v>
      </c>
      <c r="I18" s="60" t="s">
        <v>0</v>
      </c>
      <c r="J18" s="59" t="s">
        <v>11</v>
      </c>
      <c r="K18" s="59" t="s">
        <v>0</v>
      </c>
      <c r="L18" s="59" t="s">
        <v>0</v>
      </c>
      <c r="M18" s="59" t="s">
        <v>0</v>
      </c>
      <c r="N18" s="59" t="s">
        <v>0</v>
      </c>
      <c r="O18" s="59" t="s">
        <v>0</v>
      </c>
      <c r="P18" s="59" t="s">
        <v>0</v>
      </c>
    </row>
    <row r="19" spans="1:18" ht="30" customHeight="1" x14ac:dyDescent="0.2">
      <c r="A19" s="59" t="s">
        <v>0</v>
      </c>
      <c r="B19" s="59" t="s">
        <v>0</v>
      </c>
      <c r="C19" s="59" t="s">
        <v>12</v>
      </c>
      <c r="D19" s="59" t="s">
        <v>0</v>
      </c>
      <c r="E19" s="59" t="s">
        <v>0</v>
      </c>
      <c r="F19" s="59" t="s">
        <v>0</v>
      </c>
      <c r="G19" s="59" t="s">
        <v>13</v>
      </c>
      <c r="H19" s="59" t="s">
        <v>0</v>
      </c>
      <c r="I19" s="59" t="s">
        <v>0</v>
      </c>
      <c r="J19" s="59" t="s">
        <v>14</v>
      </c>
      <c r="K19" s="59" t="s">
        <v>0</v>
      </c>
      <c r="L19" s="59" t="s">
        <v>0</v>
      </c>
      <c r="M19" s="59" t="s">
        <v>0</v>
      </c>
      <c r="N19" s="59" t="s">
        <v>13</v>
      </c>
      <c r="O19" s="59" t="s">
        <v>0</v>
      </c>
      <c r="P19" s="59" t="s">
        <v>0</v>
      </c>
    </row>
    <row r="20" spans="1:18" ht="60" x14ac:dyDescent="0.2">
      <c r="A20" s="59" t="s">
        <v>0</v>
      </c>
      <c r="B20" s="59" t="s">
        <v>0</v>
      </c>
      <c r="C20" s="1" t="s">
        <v>15</v>
      </c>
      <c r="D20" s="1" t="s">
        <v>16</v>
      </c>
      <c r="E20" s="1" t="s">
        <v>17</v>
      </c>
      <c r="F20" s="1" t="s">
        <v>18</v>
      </c>
      <c r="G20" s="1" t="s">
        <v>19</v>
      </c>
      <c r="H20" s="1" t="s">
        <v>20</v>
      </c>
      <c r="I20" s="1" t="s">
        <v>21</v>
      </c>
      <c r="J20" s="1" t="s">
        <v>15</v>
      </c>
      <c r="K20" s="1" t="s">
        <v>16</v>
      </c>
      <c r="L20" s="1" t="s">
        <v>17</v>
      </c>
      <c r="M20" s="1" t="s">
        <v>18</v>
      </c>
      <c r="N20" s="1" t="s">
        <v>19</v>
      </c>
      <c r="O20" s="1" t="s">
        <v>20</v>
      </c>
      <c r="P20" s="1" t="s">
        <v>21</v>
      </c>
      <c r="Q20" s="1" t="s">
        <v>22</v>
      </c>
      <c r="R20" s="1" t="s">
        <v>23</v>
      </c>
    </row>
    <row r="21" spans="1:18" ht="15" x14ac:dyDescent="0.2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</row>
    <row r="22" spans="1:18" s="17" customFormat="1" ht="58.5" customHeight="1" x14ac:dyDescent="0.2">
      <c r="A22" s="3">
        <v>1</v>
      </c>
      <c r="B22" s="23" t="s">
        <v>71</v>
      </c>
      <c r="C22" s="16" t="s">
        <v>59</v>
      </c>
      <c r="D22" s="23" t="s">
        <v>60</v>
      </c>
      <c r="E22" s="4">
        <v>0.5</v>
      </c>
      <c r="F22" s="16" t="s">
        <v>56</v>
      </c>
      <c r="G22" s="16" t="s">
        <v>57</v>
      </c>
      <c r="H22" s="5">
        <v>767</v>
      </c>
      <c r="I22" s="5">
        <f t="shared" ref="I22" si="0">H22*E22*Q22</f>
        <v>552.24</v>
      </c>
      <c r="J22" s="16" t="s">
        <v>51</v>
      </c>
      <c r="K22" s="16" t="s">
        <v>51</v>
      </c>
      <c r="L22" s="16" t="s">
        <v>51</v>
      </c>
      <c r="M22" s="16" t="s">
        <v>51</v>
      </c>
      <c r="N22" s="16" t="s">
        <v>51</v>
      </c>
      <c r="O22" s="16" t="s">
        <v>51</v>
      </c>
      <c r="P22" s="16" t="s">
        <v>51</v>
      </c>
      <c r="Q22" s="17">
        <v>1.44</v>
      </c>
      <c r="R22" s="17" t="s">
        <v>0</v>
      </c>
    </row>
    <row r="23" spans="1:18" s="24" customFormat="1" ht="58.5" customHeight="1" x14ac:dyDescent="0.2">
      <c r="A23" s="3">
        <v>2</v>
      </c>
      <c r="B23" s="23" t="s">
        <v>72</v>
      </c>
      <c r="C23" s="16" t="s">
        <v>59</v>
      </c>
      <c r="D23" s="23" t="s">
        <v>60</v>
      </c>
      <c r="E23" s="4">
        <v>0.5</v>
      </c>
      <c r="F23" s="16" t="s">
        <v>56</v>
      </c>
      <c r="G23" s="16" t="s">
        <v>58</v>
      </c>
      <c r="H23" s="5">
        <v>699</v>
      </c>
      <c r="I23" s="5">
        <f t="shared" ref="I23:I24" si="1">H23*E23*Q23</f>
        <v>363.48</v>
      </c>
      <c r="J23" s="16" t="s">
        <v>51</v>
      </c>
      <c r="K23" s="16" t="s">
        <v>51</v>
      </c>
      <c r="L23" s="16" t="s">
        <v>51</v>
      </c>
      <c r="M23" s="16" t="s">
        <v>51</v>
      </c>
      <c r="N23" s="16" t="s">
        <v>51</v>
      </c>
      <c r="O23" s="16" t="s">
        <v>51</v>
      </c>
      <c r="P23" s="16" t="s">
        <v>51</v>
      </c>
      <c r="Q23" s="24">
        <v>1.04</v>
      </c>
      <c r="R23" s="24" t="s">
        <v>0</v>
      </c>
    </row>
    <row r="24" spans="1:18" s="30" customFormat="1" ht="58.5" customHeight="1" x14ac:dyDescent="0.2">
      <c r="A24" s="3">
        <v>3</v>
      </c>
      <c r="B24" s="23" t="s">
        <v>55</v>
      </c>
      <c r="C24" s="16" t="s">
        <v>59</v>
      </c>
      <c r="D24" s="23" t="s">
        <v>60</v>
      </c>
      <c r="E24" s="4">
        <v>0.5</v>
      </c>
      <c r="F24" s="16" t="s">
        <v>56</v>
      </c>
      <c r="G24" s="25" t="s">
        <v>74</v>
      </c>
      <c r="H24" s="27">
        <v>413</v>
      </c>
      <c r="I24" s="27">
        <f t="shared" si="1"/>
        <v>214.76000000000002</v>
      </c>
      <c r="J24" s="16" t="s">
        <v>51</v>
      </c>
      <c r="K24" s="16" t="s">
        <v>51</v>
      </c>
      <c r="L24" s="16" t="s">
        <v>51</v>
      </c>
      <c r="M24" s="16" t="s">
        <v>51</v>
      </c>
      <c r="N24" s="16" t="s">
        <v>51</v>
      </c>
      <c r="O24" s="16" t="s">
        <v>51</v>
      </c>
      <c r="P24" s="16" t="s">
        <v>51</v>
      </c>
      <c r="Q24" s="28">
        <v>1.04</v>
      </c>
    </row>
    <row r="25" spans="1:18" s="29" customFormat="1" ht="58.5" customHeight="1" x14ac:dyDescent="0.2">
      <c r="A25" s="33">
        <v>4</v>
      </c>
      <c r="B25" s="34" t="s">
        <v>73</v>
      </c>
      <c r="C25" s="34" t="s">
        <v>59</v>
      </c>
      <c r="D25" s="34" t="s">
        <v>60</v>
      </c>
      <c r="E25" s="35">
        <v>0.5</v>
      </c>
      <c r="F25" s="36" t="s">
        <v>56</v>
      </c>
      <c r="G25" s="36" t="s">
        <v>76</v>
      </c>
      <c r="H25" s="37">
        <v>561</v>
      </c>
      <c r="I25" s="37">
        <f>H25</f>
        <v>561</v>
      </c>
      <c r="J25" s="16" t="s">
        <v>51</v>
      </c>
      <c r="K25" s="16" t="s">
        <v>51</v>
      </c>
      <c r="L25" s="16" t="s">
        <v>51</v>
      </c>
      <c r="M25" s="16" t="s">
        <v>51</v>
      </c>
      <c r="N25" s="16" t="s">
        <v>51</v>
      </c>
      <c r="O25" s="16" t="s">
        <v>51</v>
      </c>
      <c r="P25" s="16" t="s">
        <v>51</v>
      </c>
      <c r="Q25" s="28">
        <v>1</v>
      </c>
    </row>
    <row r="26" spans="1:18" ht="50.1" customHeight="1" x14ac:dyDescent="0.2">
      <c r="A26" s="3">
        <v>5</v>
      </c>
      <c r="B26" s="3" t="s">
        <v>24</v>
      </c>
      <c r="C26" s="16"/>
      <c r="D26" s="16"/>
      <c r="E26" s="16"/>
      <c r="F26" s="16"/>
      <c r="G26" s="16"/>
      <c r="H26" s="16"/>
      <c r="I26" s="5">
        <f>I22+I23+I24+I25</f>
        <v>1691.48</v>
      </c>
      <c r="J26" s="16" t="s">
        <v>51</v>
      </c>
      <c r="K26" s="16" t="s">
        <v>51</v>
      </c>
      <c r="L26" s="16" t="s">
        <v>51</v>
      </c>
      <c r="M26" s="16" t="s">
        <v>51</v>
      </c>
      <c r="N26" s="16" t="s">
        <v>51</v>
      </c>
      <c r="O26" s="16" t="s">
        <v>51</v>
      </c>
      <c r="P26" s="16" t="s">
        <v>51</v>
      </c>
    </row>
  </sheetData>
  <mergeCells count="25">
    <mergeCell ref="A12:P12"/>
    <mergeCell ref="A13:P13"/>
    <mergeCell ref="A16:P16"/>
    <mergeCell ref="C17:I17"/>
    <mergeCell ref="J17:P17"/>
    <mergeCell ref="A17:A20"/>
    <mergeCell ref="B17:B20"/>
    <mergeCell ref="C18:I18"/>
    <mergeCell ref="J18:P18"/>
    <mergeCell ref="C19:F19"/>
    <mergeCell ref="G19:I19"/>
    <mergeCell ref="J19:M19"/>
    <mergeCell ref="N19:P19"/>
    <mergeCell ref="A14:E14"/>
    <mergeCell ref="A15:P15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OutlineSymbols="0" showWhiteSpace="0" zoomScale="80" zoomScaleNormal="80" workbookViewId="0">
      <selection activeCell="A9" sqref="A9:P9"/>
    </sheetView>
  </sheetViews>
  <sheetFormatPr defaultRowHeight="14.25" x14ac:dyDescent="0.2"/>
  <cols>
    <col min="1" max="1" width="8" style="41" bestFit="1" customWidth="1"/>
    <col min="2" max="2" width="25" style="41" bestFit="1" customWidth="1"/>
    <col min="3" max="3" width="13" style="41" bestFit="1" customWidth="1"/>
    <col min="4" max="4" width="23" style="41" bestFit="1" customWidth="1"/>
    <col min="5" max="5" width="15" style="41" customWidth="1"/>
    <col min="6" max="6" width="10" style="41" bestFit="1" customWidth="1"/>
    <col min="7" max="7" width="13" style="41" bestFit="1" customWidth="1"/>
    <col min="8" max="8" width="16" style="41" bestFit="1" customWidth="1"/>
    <col min="9" max="9" width="14" style="41" bestFit="1" customWidth="1"/>
    <col min="10" max="10" width="13" style="41" bestFit="1" customWidth="1"/>
    <col min="11" max="11" width="22" style="41" bestFit="1" customWidth="1"/>
    <col min="12" max="12" width="13" style="41" bestFit="1" customWidth="1"/>
    <col min="13" max="13" width="10" style="41" bestFit="1" customWidth="1"/>
    <col min="14" max="14" width="13" style="41" bestFit="1" customWidth="1"/>
    <col min="15" max="15" width="16" style="41" bestFit="1" customWidth="1"/>
    <col min="16" max="16" width="14" style="41" bestFit="1" customWidth="1"/>
    <col min="17" max="17" width="8.375" style="41" bestFit="1" customWidth="1"/>
    <col min="18" max="18" width="15.625" style="41" bestFit="1" customWidth="1"/>
    <col min="19" max="16384" width="9" style="41"/>
  </cols>
  <sheetData>
    <row r="1" spans="1:16" x14ac:dyDescent="0.2">
      <c r="A1" s="40" t="s">
        <v>0</v>
      </c>
      <c r="B1" s="40" t="s">
        <v>0</v>
      </c>
      <c r="C1" s="40" t="s">
        <v>0</v>
      </c>
      <c r="D1" s="40" t="s">
        <v>0</v>
      </c>
      <c r="E1" s="40" t="s">
        <v>0</v>
      </c>
      <c r="F1" s="40" t="s">
        <v>0</v>
      </c>
      <c r="G1" s="40" t="s">
        <v>0</v>
      </c>
      <c r="H1" s="40" t="s">
        <v>0</v>
      </c>
      <c r="I1" s="40" t="s">
        <v>0</v>
      </c>
      <c r="J1" s="40" t="s">
        <v>0</v>
      </c>
      <c r="K1" s="40" t="s">
        <v>0</v>
      </c>
      <c r="L1" s="40" t="s">
        <v>0</v>
      </c>
      <c r="M1" s="40" t="s">
        <v>0</v>
      </c>
      <c r="N1" s="40" t="s">
        <v>0</v>
      </c>
      <c r="O1" s="47" t="s">
        <v>1</v>
      </c>
      <c r="P1" s="47" t="s">
        <v>0</v>
      </c>
    </row>
    <row r="2" spans="1:16" x14ac:dyDescent="0.2">
      <c r="A2" s="40" t="s">
        <v>0</v>
      </c>
      <c r="B2" s="40" t="s">
        <v>0</v>
      </c>
      <c r="C2" s="40" t="s">
        <v>0</v>
      </c>
      <c r="D2" s="40" t="s">
        <v>0</v>
      </c>
      <c r="E2" s="40" t="s">
        <v>0</v>
      </c>
      <c r="F2" s="40" t="s">
        <v>0</v>
      </c>
      <c r="G2" s="40" t="s">
        <v>0</v>
      </c>
      <c r="H2" s="40" t="s">
        <v>0</v>
      </c>
      <c r="I2" s="40" t="s">
        <v>0</v>
      </c>
      <c r="J2" s="40" t="s">
        <v>0</v>
      </c>
      <c r="K2" s="40" t="s">
        <v>0</v>
      </c>
      <c r="L2" s="40" t="s">
        <v>0</v>
      </c>
      <c r="M2" s="40" t="s">
        <v>0</v>
      </c>
      <c r="N2" s="40" t="s">
        <v>0</v>
      </c>
      <c r="O2" s="47" t="s">
        <v>2</v>
      </c>
      <c r="P2" s="47" t="s">
        <v>0</v>
      </c>
    </row>
    <row r="3" spans="1:16" x14ac:dyDescent="0.2">
      <c r="A3" s="40" t="s">
        <v>0</v>
      </c>
      <c r="B3" s="40" t="s">
        <v>0</v>
      </c>
      <c r="C3" s="40" t="s">
        <v>0</v>
      </c>
      <c r="D3" s="40" t="s">
        <v>0</v>
      </c>
      <c r="E3" s="40" t="s">
        <v>0</v>
      </c>
      <c r="F3" s="40" t="s">
        <v>0</v>
      </c>
      <c r="G3" s="40" t="s">
        <v>0</v>
      </c>
      <c r="H3" s="40" t="s">
        <v>0</v>
      </c>
      <c r="I3" s="40" t="s">
        <v>0</v>
      </c>
      <c r="J3" s="40" t="s">
        <v>0</v>
      </c>
      <c r="K3" s="40" t="s">
        <v>0</v>
      </c>
      <c r="L3" s="40" t="s">
        <v>0</v>
      </c>
      <c r="M3" s="40" t="s">
        <v>0</v>
      </c>
      <c r="N3" s="40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s="41" t="s">
        <v>0</v>
      </c>
    </row>
    <row r="6" spans="1:16" x14ac:dyDescent="0.2">
      <c r="A6" s="50" t="s">
        <v>47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51" t="s">
        <v>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0" t="s">
        <v>98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33" customHeight="1" x14ac:dyDescent="0.2">
      <c r="A9" s="52" t="s">
        <v>75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ht="21" customHeight="1" x14ac:dyDescent="0.2">
      <c r="A10" s="52" t="s">
        <v>97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ht="16.5" customHeight="1" x14ac:dyDescent="0.2">
      <c r="A11" s="54" t="s">
        <v>70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1" t="s">
        <v>6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6" t="s">
        <v>54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s="44" customFormat="1" ht="16.5" customHeight="1" x14ac:dyDescent="0.2">
      <c r="A14" s="61" t="s">
        <v>77</v>
      </c>
      <c r="B14" s="61"/>
      <c r="C14" s="61"/>
      <c r="D14" s="61"/>
      <c r="E14" s="61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s="44" customFormat="1" x14ac:dyDescent="0.2">
      <c r="A15" s="62" t="s">
        <v>78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</row>
    <row r="16" spans="1:16" ht="30.75" customHeight="1" x14ac:dyDescent="0.2">
      <c r="A16" s="57" t="s">
        <v>80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</row>
    <row r="17" spans="1:18" x14ac:dyDescent="0.2">
      <c r="A17" s="59" t="s">
        <v>7</v>
      </c>
      <c r="B17" s="59" t="s">
        <v>8</v>
      </c>
      <c r="C17" s="59" t="s">
        <v>9</v>
      </c>
      <c r="D17" s="59" t="s">
        <v>0</v>
      </c>
      <c r="E17" s="59" t="s">
        <v>0</v>
      </c>
      <c r="F17" s="59" t="s">
        <v>0</v>
      </c>
      <c r="G17" s="59" t="s">
        <v>0</v>
      </c>
      <c r="H17" s="59" t="s">
        <v>0</v>
      </c>
      <c r="I17" s="59" t="s">
        <v>0</v>
      </c>
      <c r="J17" s="59" t="s">
        <v>10</v>
      </c>
      <c r="K17" s="59" t="s">
        <v>0</v>
      </c>
      <c r="L17" s="59" t="s">
        <v>0</v>
      </c>
      <c r="M17" s="59" t="s">
        <v>0</v>
      </c>
      <c r="N17" s="59" t="s">
        <v>0</v>
      </c>
      <c r="O17" s="59" t="s">
        <v>0</v>
      </c>
      <c r="P17" s="59" t="s">
        <v>0</v>
      </c>
    </row>
    <row r="18" spans="1:18" ht="30" customHeight="1" x14ac:dyDescent="0.2">
      <c r="A18" s="59" t="s">
        <v>0</v>
      </c>
      <c r="B18" s="59" t="s">
        <v>0</v>
      </c>
      <c r="C18" s="60" t="s">
        <v>96</v>
      </c>
      <c r="D18" s="60" t="s">
        <v>0</v>
      </c>
      <c r="E18" s="60" t="s">
        <v>0</v>
      </c>
      <c r="F18" s="60" t="s">
        <v>0</v>
      </c>
      <c r="G18" s="60" t="s">
        <v>0</v>
      </c>
      <c r="H18" s="60" t="s">
        <v>0</v>
      </c>
      <c r="I18" s="60" t="s">
        <v>0</v>
      </c>
      <c r="J18" s="59" t="s">
        <v>11</v>
      </c>
      <c r="K18" s="59" t="s">
        <v>0</v>
      </c>
      <c r="L18" s="59" t="s">
        <v>0</v>
      </c>
      <c r="M18" s="59" t="s">
        <v>0</v>
      </c>
      <c r="N18" s="59" t="s">
        <v>0</v>
      </c>
      <c r="O18" s="59" t="s">
        <v>0</v>
      </c>
      <c r="P18" s="59" t="s">
        <v>0</v>
      </c>
    </row>
    <row r="19" spans="1:18" ht="30" customHeight="1" x14ac:dyDescent="0.2">
      <c r="A19" s="59" t="s">
        <v>0</v>
      </c>
      <c r="B19" s="59" t="s">
        <v>0</v>
      </c>
      <c r="C19" s="59" t="s">
        <v>12</v>
      </c>
      <c r="D19" s="59" t="s">
        <v>0</v>
      </c>
      <c r="E19" s="59" t="s">
        <v>0</v>
      </c>
      <c r="F19" s="59" t="s">
        <v>0</v>
      </c>
      <c r="G19" s="59" t="s">
        <v>13</v>
      </c>
      <c r="H19" s="59" t="s">
        <v>0</v>
      </c>
      <c r="I19" s="59" t="s">
        <v>0</v>
      </c>
      <c r="J19" s="59" t="s">
        <v>14</v>
      </c>
      <c r="K19" s="59" t="s">
        <v>0</v>
      </c>
      <c r="L19" s="59" t="s">
        <v>0</v>
      </c>
      <c r="M19" s="59" t="s">
        <v>0</v>
      </c>
      <c r="N19" s="59" t="s">
        <v>13</v>
      </c>
      <c r="O19" s="59" t="s">
        <v>0</v>
      </c>
      <c r="P19" s="59" t="s">
        <v>0</v>
      </c>
    </row>
    <row r="20" spans="1:18" ht="60" x14ac:dyDescent="0.2">
      <c r="A20" s="59" t="s">
        <v>0</v>
      </c>
      <c r="B20" s="59" t="s">
        <v>0</v>
      </c>
      <c r="C20" s="42" t="s">
        <v>15</v>
      </c>
      <c r="D20" s="42" t="s">
        <v>16</v>
      </c>
      <c r="E20" s="42" t="s">
        <v>17</v>
      </c>
      <c r="F20" s="42" t="s">
        <v>18</v>
      </c>
      <c r="G20" s="42" t="s">
        <v>19</v>
      </c>
      <c r="H20" s="42" t="s">
        <v>20</v>
      </c>
      <c r="I20" s="42" t="s">
        <v>21</v>
      </c>
      <c r="J20" s="42" t="s">
        <v>15</v>
      </c>
      <c r="K20" s="42" t="s">
        <v>16</v>
      </c>
      <c r="L20" s="42" t="s">
        <v>17</v>
      </c>
      <c r="M20" s="42" t="s">
        <v>18</v>
      </c>
      <c r="N20" s="42" t="s">
        <v>19</v>
      </c>
      <c r="O20" s="42" t="s">
        <v>20</v>
      </c>
      <c r="P20" s="42" t="s">
        <v>21</v>
      </c>
      <c r="Q20" s="42" t="s">
        <v>22</v>
      </c>
      <c r="R20" s="42" t="s">
        <v>23</v>
      </c>
    </row>
    <row r="21" spans="1:18" ht="15" x14ac:dyDescent="0.2">
      <c r="A21" s="42">
        <v>1</v>
      </c>
      <c r="B21" s="42">
        <v>2</v>
      </c>
      <c r="C21" s="42">
        <v>3</v>
      </c>
      <c r="D21" s="42">
        <v>4</v>
      </c>
      <c r="E21" s="42">
        <v>5</v>
      </c>
      <c r="F21" s="42">
        <v>6</v>
      </c>
      <c r="G21" s="42">
        <v>7</v>
      </c>
      <c r="H21" s="42">
        <v>8</v>
      </c>
      <c r="I21" s="42">
        <v>9</v>
      </c>
      <c r="J21" s="42">
        <v>10</v>
      </c>
      <c r="K21" s="42">
        <v>11</v>
      </c>
      <c r="L21" s="42">
        <v>12</v>
      </c>
      <c r="M21" s="42">
        <v>13</v>
      </c>
      <c r="N21" s="42">
        <v>14</v>
      </c>
      <c r="O21" s="42">
        <v>15</v>
      </c>
      <c r="P21" s="42">
        <v>16</v>
      </c>
    </row>
    <row r="22" spans="1:18" ht="58.5" customHeight="1" x14ac:dyDescent="0.2">
      <c r="A22" s="3">
        <v>1</v>
      </c>
      <c r="B22" s="26" t="s">
        <v>61</v>
      </c>
      <c r="C22" s="16" t="s">
        <v>59</v>
      </c>
      <c r="D22" s="26" t="s">
        <v>63</v>
      </c>
      <c r="E22" s="31">
        <v>0.15</v>
      </c>
      <c r="F22" s="25" t="s">
        <v>56</v>
      </c>
      <c r="G22" s="25" t="s">
        <v>64</v>
      </c>
      <c r="H22" s="27">
        <v>2058</v>
      </c>
      <c r="I22" s="27">
        <f t="shared" ref="I22:I24" si="0">H22*E22*Q22</f>
        <v>333.39600000000002</v>
      </c>
      <c r="J22" s="16" t="s">
        <v>51</v>
      </c>
      <c r="K22" s="16" t="s">
        <v>51</v>
      </c>
      <c r="L22" s="16" t="s">
        <v>51</v>
      </c>
      <c r="M22" s="16" t="s">
        <v>51</v>
      </c>
      <c r="N22" s="16" t="s">
        <v>51</v>
      </c>
      <c r="O22" s="16" t="s">
        <v>51</v>
      </c>
      <c r="P22" s="16" t="s">
        <v>51</v>
      </c>
      <c r="Q22" s="28">
        <v>1.08</v>
      </c>
    </row>
    <row r="23" spans="1:18" ht="58.5" customHeight="1" x14ac:dyDescent="0.2">
      <c r="A23" s="3">
        <v>2</v>
      </c>
      <c r="B23" s="26" t="s">
        <v>62</v>
      </c>
      <c r="C23" s="16" t="s">
        <v>59</v>
      </c>
      <c r="D23" s="26" t="s">
        <v>63</v>
      </c>
      <c r="E23" s="31">
        <v>0.15</v>
      </c>
      <c r="F23" s="25" t="s">
        <v>56</v>
      </c>
      <c r="G23" s="25" t="s">
        <v>65</v>
      </c>
      <c r="H23" s="27">
        <v>2320</v>
      </c>
      <c r="I23" s="27">
        <f t="shared" si="0"/>
        <v>348</v>
      </c>
      <c r="J23" s="16" t="s">
        <v>51</v>
      </c>
      <c r="K23" s="16" t="s">
        <v>51</v>
      </c>
      <c r="L23" s="16" t="s">
        <v>51</v>
      </c>
      <c r="M23" s="16" t="s">
        <v>51</v>
      </c>
      <c r="N23" s="16" t="s">
        <v>51</v>
      </c>
      <c r="O23" s="16" t="s">
        <v>51</v>
      </c>
      <c r="P23" s="16" t="s">
        <v>51</v>
      </c>
      <c r="Q23" s="28">
        <v>1</v>
      </c>
    </row>
    <row r="24" spans="1:18" ht="58.5" customHeight="1" x14ac:dyDescent="0.2">
      <c r="A24" s="32">
        <v>3</v>
      </c>
      <c r="B24" s="26" t="s">
        <v>66</v>
      </c>
      <c r="C24" s="16" t="s">
        <v>59</v>
      </c>
      <c r="D24" s="26" t="s">
        <v>68</v>
      </c>
      <c r="E24" s="39">
        <v>300</v>
      </c>
      <c r="F24" s="25" t="s">
        <v>67</v>
      </c>
      <c r="G24" s="25" t="s">
        <v>69</v>
      </c>
      <c r="H24" s="27">
        <v>2.3199999999999998</v>
      </c>
      <c r="I24" s="27">
        <f t="shared" si="0"/>
        <v>696</v>
      </c>
      <c r="J24" s="16" t="s">
        <v>51</v>
      </c>
      <c r="K24" s="16" t="s">
        <v>51</v>
      </c>
      <c r="L24" s="16" t="s">
        <v>51</v>
      </c>
      <c r="M24" s="16" t="s">
        <v>51</v>
      </c>
      <c r="N24" s="16" t="s">
        <v>51</v>
      </c>
      <c r="O24" s="16" t="s">
        <v>51</v>
      </c>
      <c r="P24" s="16" t="s">
        <v>51</v>
      </c>
      <c r="Q24" s="28">
        <v>1</v>
      </c>
    </row>
    <row r="25" spans="1:18" ht="58.5" customHeight="1" x14ac:dyDescent="0.2">
      <c r="A25" s="33">
        <v>4</v>
      </c>
      <c r="B25" s="34" t="s">
        <v>52</v>
      </c>
      <c r="C25" s="34" t="s">
        <v>59</v>
      </c>
      <c r="D25" s="36" t="s">
        <v>63</v>
      </c>
      <c r="E25" s="38">
        <v>0.15</v>
      </c>
      <c r="F25" s="36" t="s">
        <v>56</v>
      </c>
      <c r="G25" s="36" t="s">
        <v>53</v>
      </c>
      <c r="H25" s="37">
        <v>611</v>
      </c>
      <c r="I25" s="37">
        <v>611</v>
      </c>
      <c r="J25" s="16" t="s">
        <v>51</v>
      </c>
      <c r="K25" s="16" t="s">
        <v>51</v>
      </c>
      <c r="L25" s="16" t="s">
        <v>51</v>
      </c>
      <c r="M25" s="16" t="s">
        <v>51</v>
      </c>
      <c r="N25" s="16" t="s">
        <v>51</v>
      </c>
      <c r="O25" s="16" t="s">
        <v>51</v>
      </c>
      <c r="P25" s="16" t="s">
        <v>51</v>
      </c>
      <c r="Q25" s="28">
        <v>1</v>
      </c>
    </row>
    <row r="26" spans="1:18" ht="50.1" customHeight="1" x14ac:dyDescent="0.2">
      <c r="A26" s="3">
        <v>5</v>
      </c>
      <c r="B26" s="3" t="s">
        <v>24</v>
      </c>
      <c r="C26" s="16"/>
      <c r="D26" s="16"/>
      <c r="E26" s="16"/>
      <c r="F26" s="16"/>
      <c r="G26" s="16"/>
      <c r="H26" s="16"/>
      <c r="I26" s="5">
        <f>I22+I23+I24+I25</f>
        <v>1988.396</v>
      </c>
      <c r="J26" s="16" t="s">
        <v>51</v>
      </c>
      <c r="K26" s="16" t="s">
        <v>51</v>
      </c>
      <c r="L26" s="16" t="s">
        <v>51</v>
      </c>
      <c r="M26" s="16" t="s">
        <v>51</v>
      </c>
      <c r="N26" s="16" t="s">
        <v>51</v>
      </c>
      <c r="O26" s="16" t="s">
        <v>51</v>
      </c>
      <c r="P26" s="16" t="s">
        <v>51</v>
      </c>
    </row>
  </sheetData>
  <mergeCells count="25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G19:I19"/>
    <mergeCell ref="J19:M19"/>
    <mergeCell ref="N19:P19"/>
    <mergeCell ref="A14:E14"/>
    <mergeCell ref="A15:P15"/>
    <mergeCell ref="A16:P16"/>
    <mergeCell ref="A17:A20"/>
    <mergeCell ref="B17:B20"/>
    <mergeCell ref="C17:I17"/>
    <mergeCell ref="J17:P17"/>
    <mergeCell ref="C18:I18"/>
    <mergeCell ref="J18:P18"/>
    <mergeCell ref="C19:F19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6"/>
  <sheetViews>
    <sheetView showOutlineSymbols="0" showWhiteSpace="0" view="pageBreakPreview" zoomScale="85" zoomScaleNormal="70" zoomScaleSheetLayoutView="85" workbookViewId="0">
      <selection activeCell="L15" sqref="L15"/>
    </sheetView>
  </sheetViews>
  <sheetFormatPr defaultColWidth="9" defaultRowHeight="14.25" x14ac:dyDescent="0.2"/>
  <cols>
    <col min="1" max="1" width="10" style="6" bestFit="1" customWidth="1"/>
    <col min="2" max="2" width="44.5" style="6" customWidth="1"/>
    <col min="3" max="3" width="25.5" style="6" bestFit="1" customWidth="1"/>
    <col min="4" max="4" width="40.625" style="18" customWidth="1"/>
    <col min="5" max="5" width="6.75" style="6" bestFit="1" customWidth="1"/>
    <col min="6" max="16384" width="9" style="6"/>
  </cols>
  <sheetData>
    <row r="1" spans="1:5" ht="51" customHeight="1" x14ac:dyDescent="0.2">
      <c r="A1" s="64" t="s">
        <v>25</v>
      </c>
      <c r="B1" s="64"/>
      <c r="C1" s="65"/>
      <c r="D1" s="19"/>
    </row>
    <row r="2" spans="1:5" ht="36.75" customHeight="1" x14ac:dyDescent="0.25">
      <c r="A2" s="7"/>
      <c r="B2" s="7"/>
      <c r="C2" s="8" t="s">
        <v>38</v>
      </c>
      <c r="D2" s="8" t="s">
        <v>38</v>
      </c>
    </row>
    <row r="3" spans="1:5" ht="30" x14ac:dyDescent="0.2">
      <c r="A3" s="9" t="s">
        <v>7</v>
      </c>
      <c r="B3" s="9" t="s">
        <v>26</v>
      </c>
      <c r="C3" s="10" t="s">
        <v>9</v>
      </c>
      <c r="D3" s="10" t="s">
        <v>10</v>
      </c>
    </row>
    <row r="4" spans="1:5" ht="60" x14ac:dyDescent="0.2">
      <c r="A4" s="9">
        <v>1</v>
      </c>
      <c r="B4" s="9" t="s">
        <v>49</v>
      </c>
      <c r="C4" s="11">
        <f>т4!I26+т5!I26</f>
        <v>3679.8760000000002</v>
      </c>
      <c r="D4" s="9" t="s">
        <v>48</v>
      </c>
    </row>
    <row r="5" spans="1:5" ht="15" x14ac:dyDescent="0.2">
      <c r="A5" s="9">
        <v>2</v>
      </c>
      <c r="B5" s="9" t="s">
        <v>39</v>
      </c>
      <c r="C5" s="11">
        <f>ROUND(C4*0.2,2)</f>
        <v>735.98</v>
      </c>
      <c r="D5" s="9" t="s">
        <v>48</v>
      </c>
    </row>
    <row r="6" spans="1:5" ht="75" x14ac:dyDescent="0.2">
      <c r="A6" s="9">
        <v>3</v>
      </c>
      <c r="B6" s="9" t="s">
        <v>50</v>
      </c>
      <c r="C6" s="11">
        <f>C4+C5</f>
        <v>4415.8559999999998</v>
      </c>
      <c r="D6" s="9" t="s">
        <v>48</v>
      </c>
    </row>
    <row r="7" spans="1:5" ht="30" x14ac:dyDescent="0.2">
      <c r="A7" s="9">
        <v>4</v>
      </c>
      <c r="B7" s="9" t="s">
        <v>27</v>
      </c>
      <c r="C7" s="12">
        <f>C8+C9*(C14/C10*(100+E14)/200+C15/C10*(100+E15)/200*E14/100+C16/C10*(100+E16)/200*E14/100*E15/100+C17/C10*(100+E17)/200*E14/100*E15/100*E16/100+C18/C10*(100+E18)/200*E14/100*E15/100*E16/100*E17/100+C19/C10*(100+E19)/200*E14/100*E15/100*E16/100*E17/100*E18/100+C20/C10*(100+E20)/200*E14/100*E15/100*E16/100*E17/100*E18/100*E19/100+C21/C10*(100+E21)/200*E14/100*E15/100*E16/100*E17/100*E18/100*E19/100*E20/100+C22/C10*(100+E21)/200*E14/100*E15/100*E16/100*E17/100*E18/100*E19/100*E20/100*E21/100+C23/C10*(100+E21)/200*E14/100*E15/100*E16/100*E17/100*E18/100*E19/100*E20/100*E21/100*E22/100)</f>
        <v>6677.6493752462065</v>
      </c>
      <c r="D7" s="9" t="s">
        <v>48</v>
      </c>
    </row>
    <row r="8" spans="1:5" ht="45" x14ac:dyDescent="0.2">
      <c r="A8" s="9">
        <v>5</v>
      </c>
      <c r="B8" s="9" t="s">
        <v>28</v>
      </c>
      <c r="C8" s="11">
        <f>C11+C12+C13</f>
        <v>0</v>
      </c>
      <c r="D8" s="9" t="s">
        <v>48</v>
      </c>
    </row>
    <row r="9" spans="1:5" ht="38.25" customHeight="1" x14ac:dyDescent="0.2">
      <c r="A9" s="9">
        <v>6</v>
      </c>
      <c r="B9" s="9" t="s">
        <v>29</v>
      </c>
      <c r="C9" s="11">
        <f>C6-C8</f>
        <v>4415.8559999999998</v>
      </c>
      <c r="D9" s="9" t="s">
        <v>48</v>
      </c>
    </row>
    <row r="10" spans="1:5" ht="71.25" customHeight="1" x14ac:dyDescent="0.2">
      <c r="A10" s="9">
        <v>7</v>
      </c>
      <c r="B10" s="9" t="s">
        <v>30</v>
      </c>
      <c r="C10" s="11">
        <f>SUM(C14:C23)</f>
        <v>3534</v>
      </c>
      <c r="D10" s="9" t="s">
        <v>48</v>
      </c>
    </row>
    <row r="11" spans="1:5" ht="15.75" x14ac:dyDescent="0.25">
      <c r="A11" s="46" t="s">
        <v>83</v>
      </c>
      <c r="B11" s="9" t="s">
        <v>40</v>
      </c>
      <c r="C11" s="11"/>
      <c r="D11" s="9" t="s">
        <v>48</v>
      </c>
      <c r="E11" s="13"/>
    </row>
    <row r="12" spans="1:5" ht="15.75" x14ac:dyDescent="0.25">
      <c r="A12" s="46" t="s">
        <v>84</v>
      </c>
      <c r="B12" s="9" t="s">
        <v>41</v>
      </c>
      <c r="C12" s="11"/>
      <c r="D12" s="9" t="s">
        <v>48</v>
      </c>
      <c r="E12" s="13"/>
    </row>
    <row r="13" spans="1:5" ht="15.75" x14ac:dyDescent="0.25">
      <c r="A13" s="46" t="s">
        <v>85</v>
      </c>
      <c r="B13" s="9" t="s">
        <v>31</v>
      </c>
      <c r="C13" s="11"/>
      <c r="D13" s="9" t="s">
        <v>48</v>
      </c>
      <c r="E13" s="13"/>
    </row>
    <row r="14" spans="1:5" ht="15.75" x14ac:dyDescent="0.25">
      <c r="A14" s="46" t="s">
        <v>86</v>
      </c>
      <c r="B14" s="9" t="s">
        <v>32</v>
      </c>
      <c r="C14" s="11"/>
      <c r="D14" s="9" t="s">
        <v>48</v>
      </c>
      <c r="E14" s="14">
        <v>104.9</v>
      </c>
    </row>
    <row r="15" spans="1:5" ht="15.75" x14ac:dyDescent="0.25">
      <c r="A15" s="46" t="s">
        <v>87</v>
      </c>
      <c r="B15" s="9" t="s">
        <v>33</v>
      </c>
      <c r="C15" s="11"/>
      <c r="D15" s="9" t="s">
        <v>48</v>
      </c>
      <c r="E15" s="14">
        <v>105</v>
      </c>
    </row>
    <row r="16" spans="1:5" ht="15.75" x14ac:dyDescent="0.25">
      <c r="A16" s="46" t="s">
        <v>88</v>
      </c>
      <c r="B16" s="9" t="s">
        <v>34</v>
      </c>
      <c r="C16" s="11"/>
      <c r="D16" s="9" t="s">
        <v>48</v>
      </c>
      <c r="E16" s="14">
        <v>104.4</v>
      </c>
    </row>
    <row r="17" spans="1:5" ht="15.75" x14ac:dyDescent="0.25">
      <c r="A17" s="46" t="s">
        <v>89</v>
      </c>
      <c r="B17" s="9" t="s">
        <v>35</v>
      </c>
      <c r="C17" s="11"/>
      <c r="D17" s="9" t="s">
        <v>48</v>
      </c>
      <c r="E17" s="15">
        <v>104.2</v>
      </c>
    </row>
    <row r="18" spans="1:5" ht="15.75" x14ac:dyDescent="0.25">
      <c r="A18" s="46" t="s">
        <v>90</v>
      </c>
      <c r="B18" s="9" t="s">
        <v>36</v>
      </c>
      <c r="C18" s="11"/>
      <c r="D18" s="9" t="s">
        <v>48</v>
      </c>
      <c r="E18" s="15">
        <v>104.3</v>
      </c>
    </row>
    <row r="19" spans="1:5" ht="15.75" x14ac:dyDescent="0.25">
      <c r="A19" s="46" t="s">
        <v>91</v>
      </c>
      <c r="B19" s="9" t="s">
        <v>42</v>
      </c>
      <c r="C19" s="11"/>
      <c r="D19" s="9" t="s">
        <v>48</v>
      </c>
      <c r="E19" s="15">
        <v>104.4</v>
      </c>
    </row>
    <row r="20" spans="1:5" ht="15.75" x14ac:dyDescent="0.25">
      <c r="A20" s="46" t="s">
        <v>92</v>
      </c>
      <c r="B20" s="9" t="s">
        <v>43</v>
      </c>
      <c r="C20" s="11"/>
      <c r="D20" s="9" t="s">
        <v>48</v>
      </c>
      <c r="E20" s="15">
        <v>104.4</v>
      </c>
    </row>
    <row r="21" spans="1:5" ht="15.75" x14ac:dyDescent="0.25">
      <c r="A21" s="46" t="s">
        <v>93</v>
      </c>
      <c r="B21" s="9" t="s">
        <v>44</v>
      </c>
      <c r="C21" s="11"/>
      <c r="D21" s="9" t="s">
        <v>48</v>
      </c>
      <c r="E21" s="15">
        <v>104.3</v>
      </c>
    </row>
    <row r="22" spans="1:5" s="45" customFormat="1" ht="15.75" x14ac:dyDescent="0.25">
      <c r="A22" s="46" t="s">
        <v>94</v>
      </c>
      <c r="B22" s="9" t="s">
        <v>81</v>
      </c>
      <c r="C22" s="11"/>
      <c r="D22" s="9" t="s">
        <v>48</v>
      </c>
      <c r="E22" s="15">
        <v>104.2</v>
      </c>
    </row>
    <row r="23" spans="1:5" ht="15.75" x14ac:dyDescent="0.25">
      <c r="A23" s="46" t="s">
        <v>95</v>
      </c>
      <c r="B23" s="9" t="s">
        <v>82</v>
      </c>
      <c r="C23" s="11">
        <f>2945*1.2</f>
        <v>3534</v>
      </c>
      <c r="D23" s="9" t="s">
        <v>48</v>
      </c>
      <c r="E23" s="15">
        <v>104.1</v>
      </c>
    </row>
    <row r="24" spans="1:5" ht="45" x14ac:dyDescent="0.2">
      <c r="A24" s="9">
        <v>8</v>
      </c>
      <c r="B24" s="9" t="s">
        <v>37</v>
      </c>
      <c r="C24" s="11">
        <f>C7/1000</f>
        <v>6.6776493752462063</v>
      </c>
      <c r="D24" s="9" t="s">
        <v>48</v>
      </c>
    </row>
    <row r="25" spans="1:5" ht="60" x14ac:dyDescent="0.2">
      <c r="A25" s="9">
        <v>9</v>
      </c>
      <c r="B25" s="9" t="s">
        <v>45</v>
      </c>
      <c r="C25" s="11">
        <v>0</v>
      </c>
      <c r="D25" s="21" t="s">
        <v>48</v>
      </c>
    </row>
    <row r="26" spans="1:5" ht="30" x14ac:dyDescent="0.2">
      <c r="A26" s="9">
        <v>10</v>
      </c>
      <c r="B26" s="9" t="s">
        <v>46</v>
      </c>
      <c r="C26" s="20">
        <f>C24+C25</f>
        <v>6.6776493752462063</v>
      </c>
      <c r="D26" s="22"/>
    </row>
  </sheetData>
  <mergeCells count="1">
    <mergeCell ref="A1:C1"/>
  </mergeCells>
  <pageMargins left="0.75" right="0.75" top="0.47" bottom="0.48" header="0.5" footer="0.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т4</vt:lpstr>
      <vt:lpstr>т5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ASmirnova</cp:lastModifiedBy>
  <cp:revision>0</cp:revision>
  <cp:lastPrinted>2022-01-31T07:14:32Z</cp:lastPrinted>
  <dcterms:created xsi:type="dcterms:W3CDTF">2019-01-19T06:42:54Z</dcterms:created>
  <dcterms:modified xsi:type="dcterms:W3CDTF">2025-04-17T12:32:24Z</dcterms:modified>
</cp:coreProperties>
</file>