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0.33\obmennaya_papka\Гончарова Е.Н\ИНВЕСТПРОГРАММА\ИП_ЛО на 2025-2028\Обосновывающие материалы\M_РЭ_008РКЛО\Стоимость\"/>
    </mc:Choice>
  </mc:AlternateContent>
  <bookViews>
    <workbookView xWindow="0" yWindow="0" windowWidth="28800" windowHeight="11445" activeTab="2"/>
  </bookViews>
  <sheets>
    <sheet name="т4" sheetId="3" r:id="rId1"/>
    <sheet name="т5" sheetId="9" r:id="rId2"/>
    <sheet name="т6" sheetId="8" r:id="rId3"/>
  </sheets>
  <definedNames>
    <definedName name="_xlnm.Print_Area" localSheetId="2">т6!$A$1:$D$27</definedName>
  </definedNames>
  <calcPr calcId="162913"/>
</workbook>
</file>

<file path=xl/calcChain.xml><?xml version="1.0" encoding="utf-8"?>
<calcChain xmlns="http://schemas.openxmlformats.org/spreadsheetml/2006/main">
  <c r="C22" i="8" l="1"/>
  <c r="C10" i="8" s="1"/>
  <c r="I24" i="9" l="1"/>
  <c r="I23" i="9"/>
  <c r="I22" i="9"/>
  <c r="I26" i="9" s="1"/>
  <c r="I25" i="3" l="1"/>
  <c r="I24" i="3" l="1"/>
  <c r="I23" i="3"/>
  <c r="I22" i="3"/>
  <c r="I26" i="3" l="1"/>
  <c r="C4" i="8"/>
  <c r="C8" i="8"/>
  <c r="C5" i="8" l="1"/>
  <c r="C6" i="8" s="1"/>
  <c r="C9" i="8" s="1"/>
  <c r="C7" i="8" l="1"/>
  <c r="C24" i="8" s="1"/>
  <c r="C26" i="8" s="1"/>
</calcChain>
</file>

<file path=xl/sharedStrings.xml><?xml version="1.0" encoding="utf-8"?>
<sst xmlns="http://schemas.openxmlformats.org/spreadsheetml/2006/main" count="433" uniqueCount="99">
  <si>
    <t/>
  </si>
  <si>
    <t>Приложение  № __</t>
  </si>
  <si>
    <t>к приказу Минэнерго России</t>
  </si>
  <si>
    <t>от «__» _____ 2016 г. №___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</si>
  <si>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</si>
  <si>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полное наименование субъекта электроэнергетики</t>
  </si>
  <si>
    <t>реквизиты решения органа исполнительной власти, утвердившего инвестиционную программу</t>
  </si>
  <si>
    <t>№ п/п</t>
  </si>
  <si>
    <t>Наименование</t>
  </si>
  <si>
    <t>План</t>
  </si>
  <si>
    <t>Предложение по корректировке утвержденного плана</t>
  </si>
  <si>
    <t xml:space="preserve">Наименование и реквизиты документа, согласно которому сформированы технические характеристики (параметры) инвестиционного проекта </t>
  </si>
  <si>
    <t xml:space="preserve">Технические характеристики (параметры) инвестиционного проекта </t>
  </si>
  <si>
    <t>Объем финансовых потребностей на реализацию инвестиционного проекта</t>
  </si>
  <si>
    <t>Технические характеристики (параметры) инвестиционного проекта</t>
  </si>
  <si>
    <t>Напряжение, кВ</t>
  </si>
  <si>
    <t>Технические характеристики</t>
  </si>
  <si>
    <t>Количество</t>
  </si>
  <si>
    <t>Единицы измерения</t>
  </si>
  <si>
    <t>Номер расценки</t>
  </si>
  <si>
    <t>Укрупненный норматив цены,  тыс рублей (без НДС)</t>
  </si>
  <si>
    <t>Величина затрат, тыс рублей (без НДС)</t>
  </si>
  <si>
    <t>рег.к.</t>
  </si>
  <si>
    <t>примечание</t>
  </si>
  <si>
    <t xml:space="preserve">Итого объем финансовых потребностей, тыс рублей (без НДС) 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</si>
  <si>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</si>
  <si>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Наименование показателя</t>
  </si>
  <si>
    <t>Объем финансовых потребностей ОФППРУНЦ (в прогнозных ценах с НДС)</t>
  </si>
  <si>
    <t>Фактический объем финансирования инвестиций по инвестиционному проекту Фd (с НДС) 2)</t>
  </si>
  <si>
    <t>Объем финансовых потребностей DОФПУНЦd  (с НДС) 2)</t>
  </si>
  <si>
    <t>Объем финансирования инвестиций по инвестиционному проекту ОФПРвсего (в прогнозных ценах с НДС), в том числе:</t>
  </si>
  <si>
    <t>2017г.</t>
  </si>
  <si>
    <t>2018г.</t>
  </si>
  <si>
    <t>2019г.</t>
  </si>
  <si>
    <t>2020г.</t>
  </si>
  <si>
    <t>2021г.</t>
  </si>
  <si>
    <t>2022г.</t>
  </si>
  <si>
    <t>Объем финансовых потребностей ОФППРУНЦ (в прогнозных ценах млн. руб. с НДС)</t>
  </si>
  <si>
    <t>Расчитано 
в уровне цен на 01.01.2018</t>
  </si>
  <si>
    <t>НДС (20%)</t>
  </si>
  <si>
    <t>2015г.</t>
  </si>
  <si>
    <t>2016г.</t>
  </si>
  <si>
    <t>2023г.</t>
  </si>
  <si>
    <t>2024г.</t>
  </si>
  <si>
    <t>2025г.</t>
  </si>
  <si>
    <t>Дополнительный объем финансовых потребностей согласно Постановление Правительства Российской Федерации 1157 (в млн. руб с НДС)</t>
  </si>
  <si>
    <t>Объем финансовых потребностей  по объекту (млн.руб. с НДС)</t>
  </si>
  <si>
    <t>Инвестиционная программа ООО "Сетевое предприятие "Росэнерго"</t>
  </si>
  <si>
    <t>н/д</t>
  </si>
  <si>
    <t>Итого объем финансовых потребностей, определенный в соответствии с таблицами 1 - 2 в ценах, в которых рассчитаны укрупненные нормативы цены (без НДС)</t>
  </si>
  <si>
    <t>Итого объем финансовых потребностей ОФПУНЦd, определенный в текущих ценах в соответствии с таблицами 1 - 2 в ценах, в которых рассчитаны укрупненные нормативы цены  (с НДС) 2)</t>
  </si>
  <si>
    <t>нд</t>
  </si>
  <si>
    <t>Затраты на проектно-изыскательские работы</t>
  </si>
  <si>
    <t>П5-01</t>
  </si>
  <si>
    <t>Субъекты Российской Федерации, на территории которых реализуется инвестиционный проект:  Ленинградская область</t>
  </si>
  <si>
    <t>Монтаж провода</t>
  </si>
  <si>
    <t>км</t>
  </si>
  <si>
    <t>Л1-02-1</t>
  </si>
  <si>
    <t>Л3-02-01</t>
  </si>
  <si>
    <t>6кВ</t>
  </si>
  <si>
    <t>ВЛ-6 кВ</t>
  </si>
  <si>
    <t>Монтаж КЛ-6 кВ</t>
  </si>
  <si>
    <t>Устройство траншей КЛ</t>
  </si>
  <si>
    <t>КЛ-6кВ</t>
  </si>
  <si>
    <t>К1-05-1</t>
  </si>
  <si>
    <t>Б2-02-03</t>
  </si>
  <si>
    <t>Восстановление дорожного покрытия</t>
  </si>
  <si>
    <t>м2</t>
  </si>
  <si>
    <t xml:space="preserve"> </t>
  </si>
  <si>
    <t>Б4-02</t>
  </si>
  <si>
    <t>Решение об утверждении инвестиционной программы отсутствует</t>
  </si>
  <si>
    <t>Монтаж ВЛ 6-20кВ
без опор и провода</t>
  </si>
  <si>
    <t>Монтаж опор 6-20кВ</t>
  </si>
  <si>
    <t>Затраты на проектно-изыскательские работы 0,4-20кВ</t>
  </si>
  <si>
    <t>Л7-04-3</t>
  </si>
  <si>
    <t>П3-02                П3-03</t>
  </si>
  <si>
    <t>Таблица 4. Строительство (реконструкиция) ВЛ 6-750кВ</t>
  </si>
  <si>
    <r>
      <t xml:space="preserve">Тип инвестиционного проекта:      </t>
    </r>
    <r>
      <rPr>
        <i/>
        <sz val="12"/>
        <rFont val="Arial"/>
        <family val="2"/>
        <charset val="204"/>
      </rPr>
      <t>Реконструкция</t>
    </r>
  </si>
  <si>
    <t xml:space="preserve">                                                                строительство и (или) реконструкция</t>
  </si>
  <si>
    <t>Таблица 5 Строительство (реконструкция) КЛ 6-500 кВ</t>
  </si>
  <si>
    <t>7.1</t>
  </si>
  <si>
    <t>7.2</t>
  </si>
  <si>
    <t>7.3</t>
  </si>
  <si>
    <t>7.4</t>
  </si>
  <si>
    <t>7.5</t>
  </si>
  <si>
    <t>7.6</t>
  </si>
  <si>
    <t>7.7</t>
  </si>
  <si>
    <t>7.8</t>
  </si>
  <si>
    <t>7.9</t>
  </si>
  <si>
    <t>7.10</t>
  </si>
  <si>
    <t>7.11</t>
  </si>
  <si>
    <t>7.12</t>
  </si>
  <si>
    <t>7.13</t>
  </si>
  <si>
    <t>2026г.</t>
  </si>
  <si>
    <t>2027г.</t>
  </si>
  <si>
    <t>Наименование инвестиционного проекта: Реконструкция КВЛ-6кВ, ф.57-01 по всей протяженности (ориентировочный объем работ: протяженность ВЛ-6 кВ - 1,7 км проводом СИП-3 1х70мм2, протяженность КЛ-6 кВ - 0,55 км)</t>
  </si>
  <si>
    <t>Приказ ООО "Сетевое предприятие "Росэнерго" № 8 от 18.02.2022 г.</t>
  </si>
  <si>
    <t>Идентификатор инвестиционного проекта: M_РЭ_008РКЛО</t>
  </si>
  <si>
    <t>Год раскрытия информации: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</si>
</sst>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\ ##0.00"/>
    <numFmt numFmtId="165" formatCode="0.000"/>
  </numFmts>
  <fonts count="12" x14ac:knownFonts="1">
    <font>
      <sz val="11"/>
      <name val="Arial"/>
      <family val="1"/>
    </font>
    <font>
      <sz val="12"/>
      <name val="Arial"/>
      <family val="1"/>
    </font>
    <font>
      <sz val="11"/>
      <name val="Arial"/>
      <family val="1"/>
    </font>
    <font>
      <b/>
      <sz val="14"/>
      <name val="Arial"/>
      <family val="1"/>
    </font>
    <font>
      <sz val="10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1"/>
    </font>
    <font>
      <b/>
      <sz val="11"/>
      <name val="Arial"/>
      <family val="2"/>
      <charset val="204"/>
    </font>
    <font>
      <b/>
      <sz val="12"/>
      <name val="Arial"/>
      <family val="2"/>
      <charset val="204"/>
    </font>
    <font>
      <sz val="12"/>
      <name val="Times New Roman"/>
      <family val="1"/>
      <charset val="204"/>
    </font>
    <font>
      <i/>
      <sz val="12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0" fillId="0" borderId="0"/>
  </cellStyleXfs>
  <cellXfs count="67">
    <xf numFmtId="0" fontId="0" fillId="0" borderId="0" xfId="0"/>
    <xf numFmtId="0" fontId="1" fillId="0" borderId="1" xfId="1" applyFont="1" applyBorder="1" applyAlignment="1">
      <alignment horizontal="center" vertical="center" wrapText="1"/>
    </xf>
    <xf numFmtId="0" fontId="2" fillId="0" borderId="0" xfId="1" applyFont="1" applyAlignment="1">
      <alignment horizontal="right" vertical="center" wrapText="1"/>
    </xf>
    <xf numFmtId="1" fontId="5" fillId="0" borderId="2" xfId="1" applyNumberFormat="1" applyFont="1" applyBorder="1" applyAlignment="1">
      <alignment horizontal="center" vertical="center" wrapText="1"/>
    </xf>
    <xf numFmtId="2" fontId="6" fillId="0" borderId="3" xfId="1" applyNumberFormat="1" applyFont="1" applyBorder="1" applyAlignment="1">
      <alignment horizontal="center" vertical="center"/>
    </xf>
    <xf numFmtId="164" fontId="7" fillId="0" borderId="4" xfId="1" applyNumberFormat="1" applyFont="1" applyBorder="1" applyAlignment="1">
      <alignment horizontal="right" vertical="center"/>
    </xf>
    <xf numFmtId="0" fontId="0" fillId="0" borderId="0" xfId="0"/>
    <xf numFmtId="0" fontId="0" fillId="0" borderId="6" xfId="0" applyBorder="1" applyAlignment="1">
      <alignment horizontal="center" wrapText="1"/>
    </xf>
    <xf numFmtId="0" fontId="8" fillId="0" borderId="7" xfId="0" applyFont="1" applyBorder="1" applyAlignment="1">
      <alignment horizontal="center" wrapText="1"/>
    </xf>
    <xf numFmtId="0" fontId="1" fillId="0" borderId="5" xfId="1" applyFont="1" applyBorder="1" applyAlignment="1">
      <alignment horizontal="center" vertical="center" wrapText="1"/>
    </xf>
    <xf numFmtId="0" fontId="1" fillId="0" borderId="8" xfId="1" applyFont="1" applyBorder="1" applyAlignment="1">
      <alignment horizontal="center" vertical="center" wrapText="1"/>
    </xf>
    <xf numFmtId="4" fontId="1" fillId="0" borderId="5" xfId="1" applyNumberFormat="1" applyFont="1" applyBorder="1" applyAlignment="1">
      <alignment horizontal="center" vertical="center" wrapText="1"/>
    </xf>
    <xf numFmtId="4" fontId="9" fillId="0" borderId="5" xfId="1" applyNumberFormat="1" applyFont="1" applyBorder="1" applyAlignment="1">
      <alignment horizontal="center" vertical="center" wrapText="1"/>
    </xf>
    <xf numFmtId="2" fontId="10" fillId="0" borderId="0" xfId="2" applyNumberFormat="1" applyFont="1" applyFill="1"/>
    <xf numFmtId="2" fontId="10" fillId="0" borderId="0" xfId="2" applyNumberFormat="1" applyFont="1" applyFill="1" applyBorder="1"/>
    <xf numFmtId="0" fontId="10" fillId="0" borderId="0" xfId="2" applyFont="1" applyFill="1" applyBorder="1"/>
    <xf numFmtId="0" fontId="10" fillId="0" borderId="0" xfId="0" applyFont="1" applyFill="1" applyAlignment="1">
      <alignment horizontal="right"/>
    </xf>
    <xf numFmtId="1" fontId="1" fillId="0" borderId="2" xfId="1" applyNumberFormat="1" applyFont="1" applyBorder="1" applyAlignment="1">
      <alignment horizontal="center" vertical="center" wrapText="1"/>
    </xf>
    <xf numFmtId="0" fontId="0" fillId="0" borderId="0" xfId="0"/>
    <xf numFmtId="0" fontId="0" fillId="0" borderId="0" xfId="0"/>
    <xf numFmtId="0" fontId="0" fillId="0" borderId="0" xfId="0" applyBorder="1" applyAlignment="1">
      <alignment horizontal="center" wrapText="1"/>
    </xf>
    <xf numFmtId="4" fontId="1" fillId="0" borderId="9" xfId="1" applyNumberFormat="1" applyFont="1" applyBorder="1" applyAlignment="1">
      <alignment horizontal="center" vertical="center" wrapText="1"/>
    </xf>
    <xf numFmtId="0" fontId="1" fillId="0" borderId="10" xfId="1" applyFont="1" applyBorder="1" applyAlignment="1">
      <alignment horizontal="center" vertical="center" wrapText="1"/>
    </xf>
    <xf numFmtId="0" fontId="0" fillId="0" borderId="7" xfId="0" applyBorder="1"/>
    <xf numFmtId="1" fontId="1" fillId="0" borderId="2" xfId="1" applyNumberFormat="1" applyFont="1" applyFill="1" applyBorder="1" applyAlignment="1">
      <alignment horizontal="center" vertical="center" wrapText="1"/>
    </xf>
    <xf numFmtId="0" fontId="0" fillId="0" borderId="0" xfId="0"/>
    <xf numFmtId="1" fontId="1" fillId="0" borderId="5" xfId="1" applyNumberFormat="1" applyFont="1" applyBorder="1" applyAlignment="1">
      <alignment horizontal="center" vertical="center" wrapText="1"/>
    </xf>
    <xf numFmtId="1" fontId="1" fillId="0" borderId="5" xfId="1" applyNumberFormat="1" applyFont="1" applyFill="1" applyBorder="1" applyAlignment="1">
      <alignment horizontal="center" vertical="center" wrapText="1"/>
    </xf>
    <xf numFmtId="164" fontId="7" fillId="0" borderId="5" xfId="1" applyNumberFormat="1" applyFont="1" applyBorder="1" applyAlignment="1">
      <alignment horizontal="right" vertical="center"/>
    </xf>
    <xf numFmtId="0" fontId="0" fillId="0" borderId="0" xfId="0" applyFill="1" applyBorder="1"/>
    <xf numFmtId="0" fontId="0" fillId="0" borderId="0" xfId="0"/>
    <xf numFmtId="0" fontId="0" fillId="0" borderId="0" xfId="0"/>
    <xf numFmtId="165" fontId="6" fillId="0" borderId="5" xfId="1" applyNumberFormat="1" applyFont="1" applyBorder="1" applyAlignment="1">
      <alignment horizontal="center" vertical="center"/>
    </xf>
    <xf numFmtId="1" fontId="5" fillId="0" borderId="5" xfId="1" applyNumberFormat="1" applyFont="1" applyBorder="1" applyAlignment="1">
      <alignment horizontal="center" vertical="center" wrapText="1"/>
    </xf>
    <xf numFmtId="1" fontId="5" fillId="2" borderId="2" xfId="1" applyNumberFormat="1" applyFont="1" applyFill="1" applyBorder="1" applyAlignment="1">
      <alignment horizontal="center" vertical="center" wrapText="1"/>
    </xf>
    <xf numFmtId="1" fontId="1" fillId="2" borderId="2" xfId="1" applyNumberFormat="1" applyFont="1" applyFill="1" applyBorder="1" applyAlignment="1">
      <alignment horizontal="center" vertical="center" wrapText="1"/>
    </xf>
    <xf numFmtId="2" fontId="6" fillId="2" borderId="3" xfId="1" applyNumberFormat="1" applyFont="1" applyFill="1" applyBorder="1" applyAlignment="1">
      <alignment horizontal="center" vertical="center"/>
    </xf>
    <xf numFmtId="1" fontId="1" fillId="2" borderId="5" xfId="1" applyNumberFormat="1" applyFont="1" applyFill="1" applyBorder="1" applyAlignment="1">
      <alignment horizontal="center" vertical="center" wrapText="1"/>
    </xf>
    <xf numFmtId="164" fontId="7" fillId="2" borderId="5" xfId="1" applyNumberFormat="1" applyFont="1" applyFill="1" applyBorder="1" applyAlignment="1">
      <alignment horizontal="right" vertical="center"/>
    </xf>
    <xf numFmtId="165" fontId="6" fillId="2" borderId="5" xfId="1" applyNumberFormat="1" applyFont="1" applyFill="1" applyBorder="1" applyAlignment="1">
      <alignment horizontal="center" vertical="center"/>
    </xf>
    <xf numFmtId="2" fontId="1" fillId="0" borderId="5" xfId="1" applyNumberFormat="1" applyFont="1" applyBorder="1" applyAlignment="1">
      <alignment horizontal="center" vertical="center"/>
    </xf>
    <xf numFmtId="0" fontId="0" fillId="0" borderId="0" xfId="0"/>
    <xf numFmtId="0" fontId="1" fillId="0" borderId="1" xfId="1" applyFont="1" applyBorder="1" applyAlignment="1">
      <alignment horizontal="center" vertical="center" wrapText="1"/>
    </xf>
    <xf numFmtId="0" fontId="2" fillId="0" borderId="0" xfId="1" applyFont="1" applyAlignment="1">
      <alignment horizontal="right" vertical="center" wrapText="1"/>
    </xf>
    <xf numFmtId="0" fontId="0" fillId="0" borderId="0" xfId="0"/>
    <xf numFmtId="0" fontId="0" fillId="0" borderId="0" xfId="0" applyBorder="1" applyAlignment="1"/>
    <xf numFmtId="0" fontId="0" fillId="0" borderId="0" xfId="0" applyAlignment="1">
      <alignment horizontal="left"/>
    </xf>
    <xf numFmtId="49" fontId="1" fillId="0" borderId="5" xfId="1" applyNumberFormat="1" applyFont="1" applyBorder="1" applyAlignment="1">
      <alignment horizontal="center" vertical="center" wrapText="1"/>
    </xf>
    <xf numFmtId="0" fontId="2" fillId="0" borderId="0" xfId="1" applyFont="1" applyAlignment="1">
      <alignment horizontal="right" vertical="center" wrapText="1"/>
    </xf>
    <xf numFmtId="0" fontId="3" fillId="0" borderId="0" xfId="1" applyFont="1" applyAlignment="1">
      <alignment horizontal="center" vertical="center" wrapText="1"/>
    </xf>
    <xf numFmtId="0" fontId="0" fillId="0" borderId="0" xfId="0"/>
    <xf numFmtId="0" fontId="1" fillId="0" borderId="0" xfId="1" applyFont="1" applyAlignment="1">
      <alignment horizontal="center" vertical="center" wrapText="1"/>
    </xf>
    <xf numFmtId="0" fontId="4" fillId="0" borderId="0" xfId="1" applyFont="1" applyAlignment="1">
      <alignment horizontal="center" vertical="center" wrapText="1"/>
    </xf>
    <xf numFmtId="0" fontId="1" fillId="0" borderId="0" xfId="1" applyFont="1" applyFill="1" applyAlignment="1">
      <alignment horizontal="left" vertical="center" wrapText="1"/>
    </xf>
    <xf numFmtId="0" fontId="0" fillId="0" borderId="0" xfId="0" applyFill="1" applyAlignment="1">
      <alignment vertical="center"/>
    </xf>
    <xf numFmtId="0" fontId="1" fillId="0" borderId="0" xfId="1" applyFont="1" applyAlignment="1">
      <alignment horizontal="center" vertical="top" wrapText="1"/>
    </xf>
    <xf numFmtId="0" fontId="0" fillId="0" borderId="0" xfId="0" applyAlignment="1">
      <alignment horizontal="center"/>
    </xf>
    <xf numFmtId="0" fontId="1" fillId="0" borderId="0" xfId="1" applyFont="1" applyAlignment="1">
      <alignment horizontal="left" vertical="top" wrapText="1"/>
    </xf>
    <xf numFmtId="0" fontId="1" fillId="0" borderId="0" xfId="1" applyFont="1" applyFill="1" applyAlignment="1">
      <alignment horizontal="center" vertical="center" wrapText="1"/>
    </xf>
    <xf numFmtId="0" fontId="0" fillId="0" borderId="0" xfId="0" applyFill="1"/>
    <xf numFmtId="0" fontId="1" fillId="0" borderId="1" xfId="1" applyFont="1" applyBorder="1" applyAlignment="1">
      <alignment horizontal="center" vertical="center" wrapText="1"/>
    </xf>
    <xf numFmtId="0" fontId="1" fillId="0" borderId="1" xfId="1" applyFont="1" applyFill="1" applyBorder="1" applyAlignment="1">
      <alignment horizontal="center" vertical="center" wrapText="1"/>
    </xf>
    <xf numFmtId="0" fontId="1" fillId="0" borderId="11" xfId="1" applyFont="1" applyBorder="1" applyAlignment="1">
      <alignment horizontal="left" vertical="top" wrapText="1"/>
    </xf>
    <xf numFmtId="0" fontId="4" fillId="0" borderId="0" xfId="1" applyFont="1" applyAlignment="1">
      <alignment horizontal="left" vertical="center" wrapText="1"/>
    </xf>
    <xf numFmtId="0" fontId="0" fillId="0" borderId="0" xfId="0" applyAlignment="1">
      <alignment horizontal="left"/>
    </xf>
    <xf numFmtId="0" fontId="0" fillId="0" borderId="6" xfId="0" applyBorder="1" applyAlignment="1">
      <alignment horizontal="center" wrapText="1"/>
    </xf>
    <xf numFmtId="0" fontId="0" fillId="0" borderId="0" xfId="0" applyBorder="1" applyAlignment="1">
      <alignment horizontal="center" wrapText="1"/>
    </xf>
  </cellXfs>
  <cellStyles count="3">
    <cellStyle name="Normal" xfId="1"/>
    <cellStyle name="Обычный" xfId="0" builtinId="0"/>
    <cellStyle name="Обычный 3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6"/>
  <sheetViews>
    <sheetView showOutlineSymbols="0" showWhiteSpace="0" zoomScale="80" zoomScaleNormal="80" workbookViewId="0">
      <selection activeCell="A13" sqref="A13:P13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5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8" t="s">
        <v>1</v>
      </c>
      <c r="P1" s="48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8" t="s">
        <v>2</v>
      </c>
      <c r="P2" s="48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8" t="s">
        <v>3</v>
      </c>
      <c r="P3" s="48" t="s">
        <v>0</v>
      </c>
    </row>
    <row r="4" spans="1:16" ht="45" customHeight="1" x14ac:dyDescent="0.2">
      <c r="A4" s="49" t="s">
        <v>4</v>
      </c>
      <c r="B4" s="50"/>
      <c r="C4" s="50"/>
      <c r="D4" s="50"/>
      <c r="E4" s="50"/>
      <c r="F4" s="50"/>
      <c r="G4" s="50"/>
      <c r="H4" s="50"/>
      <c r="I4" s="50"/>
      <c r="J4" s="50"/>
      <c r="K4" s="50"/>
      <c r="L4" s="50"/>
      <c r="M4" s="50"/>
      <c r="N4" s="50"/>
      <c r="O4" s="50"/>
      <c r="P4" s="50"/>
    </row>
    <row r="5" spans="1:16" x14ac:dyDescent="0.2">
      <c r="A5" t="s">
        <v>0</v>
      </c>
    </row>
    <row r="6" spans="1:16" x14ac:dyDescent="0.2">
      <c r="A6" s="51" t="s">
        <v>47</v>
      </c>
      <c r="B6" s="50"/>
      <c r="C6" s="50"/>
      <c r="D6" s="50"/>
      <c r="E6" s="50"/>
      <c r="F6" s="50"/>
      <c r="G6" s="50"/>
      <c r="H6" s="50"/>
      <c r="I6" s="50"/>
      <c r="J6" s="50"/>
      <c r="K6" s="50"/>
      <c r="L6" s="50"/>
      <c r="M6" s="50"/>
      <c r="N6" s="50"/>
      <c r="O6" s="50"/>
      <c r="P6" s="50"/>
    </row>
    <row r="7" spans="1:16" x14ac:dyDescent="0.2">
      <c r="A7" s="52" t="s">
        <v>5</v>
      </c>
      <c r="B7" s="50"/>
      <c r="C7" s="50"/>
      <c r="D7" s="50"/>
      <c r="E7" s="50"/>
      <c r="F7" s="50"/>
      <c r="G7" s="50"/>
      <c r="H7" s="50"/>
      <c r="I7" s="50"/>
      <c r="J7" s="50"/>
      <c r="K7" s="50"/>
      <c r="L7" s="50"/>
      <c r="M7" s="50"/>
      <c r="N7" s="50"/>
      <c r="O7" s="50"/>
      <c r="P7" s="50"/>
    </row>
    <row r="8" spans="1:16" x14ac:dyDescent="0.2">
      <c r="A8" s="51" t="s">
        <v>98</v>
      </c>
      <c r="B8" s="50"/>
      <c r="C8" s="50"/>
      <c r="D8" s="50"/>
      <c r="E8" s="50"/>
      <c r="F8" s="50"/>
      <c r="G8" s="50"/>
      <c r="H8" s="50"/>
      <c r="I8" s="50"/>
      <c r="J8" s="50"/>
      <c r="K8" s="50"/>
      <c r="L8" s="50"/>
      <c r="M8" s="50"/>
      <c r="N8" s="50"/>
      <c r="O8" s="50"/>
      <c r="P8" s="50"/>
    </row>
    <row r="9" spans="1:16" ht="33" customHeight="1" x14ac:dyDescent="0.2">
      <c r="A9" s="53" t="s">
        <v>95</v>
      </c>
      <c r="B9" s="54"/>
      <c r="C9" s="54"/>
      <c r="D9" s="54"/>
      <c r="E9" s="54"/>
      <c r="F9" s="54"/>
      <c r="G9" s="54"/>
      <c r="H9" s="54"/>
      <c r="I9" s="54"/>
      <c r="J9" s="54"/>
      <c r="K9" s="54"/>
      <c r="L9" s="54"/>
      <c r="M9" s="54"/>
      <c r="N9" s="54"/>
      <c r="O9" s="54"/>
      <c r="P9" s="54"/>
    </row>
    <row r="10" spans="1:16" ht="21" customHeight="1" x14ac:dyDescent="0.2">
      <c r="A10" s="53" t="s">
        <v>97</v>
      </c>
      <c r="B10" s="54"/>
      <c r="C10" s="54"/>
      <c r="D10" s="54"/>
      <c r="E10" s="54"/>
      <c r="F10" s="54"/>
      <c r="G10" s="54"/>
      <c r="H10" s="54"/>
      <c r="I10" s="54"/>
      <c r="J10" s="54"/>
      <c r="K10" s="54"/>
      <c r="L10" s="54"/>
      <c r="M10" s="54"/>
      <c r="N10" s="54"/>
      <c r="O10" s="54"/>
      <c r="P10" s="54"/>
    </row>
    <row r="11" spans="1:16" ht="16.5" customHeight="1" x14ac:dyDescent="0.2">
      <c r="A11" s="55" t="s">
        <v>70</v>
      </c>
      <c r="B11" s="56"/>
      <c r="C11" s="56"/>
      <c r="D11" s="56"/>
      <c r="E11" s="56"/>
      <c r="F11" s="56"/>
      <c r="G11" s="56"/>
      <c r="H11" s="56"/>
      <c r="I11" s="56"/>
      <c r="J11" s="56"/>
      <c r="K11" s="56"/>
      <c r="L11" s="56"/>
      <c r="M11" s="56"/>
      <c r="N11" s="56"/>
      <c r="O11" s="56"/>
      <c r="P11" s="56"/>
    </row>
    <row r="12" spans="1:16" x14ac:dyDescent="0.2">
      <c r="A12" s="52" t="s">
        <v>6</v>
      </c>
      <c r="B12" s="50"/>
      <c r="C12" s="50"/>
      <c r="D12" s="50"/>
      <c r="E12" s="50"/>
      <c r="F12" s="50"/>
      <c r="G12" s="50"/>
      <c r="H12" s="50"/>
      <c r="I12" s="50"/>
      <c r="J12" s="50"/>
      <c r="K12" s="50"/>
      <c r="L12" s="50"/>
      <c r="M12" s="50"/>
      <c r="N12" s="50"/>
      <c r="O12" s="50"/>
      <c r="P12" s="50"/>
    </row>
    <row r="13" spans="1:16" x14ac:dyDescent="0.2">
      <c r="A13" s="57" t="s">
        <v>54</v>
      </c>
      <c r="B13" s="50"/>
      <c r="C13" s="50"/>
      <c r="D13" s="50"/>
      <c r="E13" s="50"/>
      <c r="F13" s="50"/>
      <c r="G13" s="50"/>
      <c r="H13" s="50"/>
      <c r="I13" s="50"/>
      <c r="J13" s="50"/>
      <c r="K13" s="50"/>
      <c r="L13" s="50"/>
      <c r="M13" s="50"/>
      <c r="N13" s="50"/>
      <c r="O13" s="50"/>
      <c r="P13" s="50"/>
    </row>
    <row r="14" spans="1:16" s="46" customFormat="1" ht="16.5" customHeight="1" x14ac:dyDescent="0.2">
      <c r="A14" s="62" t="s">
        <v>77</v>
      </c>
      <c r="B14" s="62"/>
      <c r="C14" s="62"/>
      <c r="D14" s="62"/>
      <c r="E14" s="62"/>
      <c r="F14" s="45"/>
      <c r="G14" s="45"/>
      <c r="H14" s="45"/>
      <c r="I14" s="45"/>
      <c r="J14" s="45"/>
      <c r="K14" s="45"/>
      <c r="L14" s="45"/>
      <c r="M14" s="45"/>
      <c r="N14" s="45"/>
      <c r="O14" s="45"/>
      <c r="P14" s="45"/>
    </row>
    <row r="15" spans="1:16" s="46" customFormat="1" x14ac:dyDescent="0.2">
      <c r="A15" s="63" t="s">
        <v>78</v>
      </c>
      <c r="B15" s="64"/>
      <c r="C15" s="64"/>
      <c r="D15" s="64"/>
      <c r="E15" s="64"/>
      <c r="F15" s="64"/>
      <c r="G15" s="64"/>
      <c r="H15" s="64"/>
      <c r="I15" s="64"/>
      <c r="J15" s="64"/>
      <c r="K15" s="64"/>
      <c r="L15" s="64"/>
      <c r="M15" s="64"/>
      <c r="N15" s="64"/>
      <c r="O15" s="64"/>
      <c r="P15" s="64"/>
    </row>
    <row r="16" spans="1:16" ht="42.75" customHeight="1" x14ac:dyDescent="0.2">
      <c r="A16" s="58" t="s">
        <v>76</v>
      </c>
      <c r="B16" s="59"/>
      <c r="C16" s="59"/>
      <c r="D16" s="59"/>
      <c r="E16" s="59"/>
      <c r="F16" s="59"/>
      <c r="G16" s="59"/>
      <c r="H16" s="59"/>
      <c r="I16" s="59"/>
      <c r="J16" s="59"/>
      <c r="K16" s="59"/>
      <c r="L16" s="59"/>
      <c r="M16" s="59"/>
      <c r="N16" s="59"/>
      <c r="O16" s="59"/>
      <c r="P16" s="59"/>
    </row>
    <row r="17" spans="1:18" x14ac:dyDescent="0.2">
      <c r="A17" s="60" t="s">
        <v>7</v>
      </c>
      <c r="B17" s="60" t="s">
        <v>8</v>
      </c>
      <c r="C17" s="60" t="s">
        <v>9</v>
      </c>
      <c r="D17" s="60" t="s">
        <v>0</v>
      </c>
      <c r="E17" s="60" t="s">
        <v>0</v>
      </c>
      <c r="F17" s="60" t="s">
        <v>0</v>
      </c>
      <c r="G17" s="60" t="s">
        <v>0</v>
      </c>
      <c r="H17" s="60" t="s">
        <v>0</v>
      </c>
      <c r="I17" s="60" t="s">
        <v>0</v>
      </c>
      <c r="J17" s="60" t="s">
        <v>10</v>
      </c>
      <c r="K17" s="60" t="s">
        <v>0</v>
      </c>
      <c r="L17" s="60" t="s">
        <v>0</v>
      </c>
      <c r="M17" s="60" t="s">
        <v>0</v>
      </c>
      <c r="N17" s="60" t="s">
        <v>0</v>
      </c>
      <c r="O17" s="60" t="s">
        <v>0</v>
      </c>
      <c r="P17" s="60" t="s">
        <v>0</v>
      </c>
    </row>
    <row r="18" spans="1:18" ht="30" customHeight="1" x14ac:dyDescent="0.2">
      <c r="A18" s="60" t="s">
        <v>0</v>
      </c>
      <c r="B18" s="60" t="s">
        <v>0</v>
      </c>
      <c r="C18" s="61" t="s">
        <v>96</v>
      </c>
      <c r="D18" s="61" t="s">
        <v>0</v>
      </c>
      <c r="E18" s="61" t="s">
        <v>0</v>
      </c>
      <c r="F18" s="61" t="s">
        <v>0</v>
      </c>
      <c r="G18" s="61" t="s">
        <v>0</v>
      </c>
      <c r="H18" s="61" t="s">
        <v>0</v>
      </c>
      <c r="I18" s="61" t="s">
        <v>0</v>
      </c>
      <c r="J18" s="60" t="s">
        <v>11</v>
      </c>
      <c r="K18" s="60" t="s">
        <v>0</v>
      </c>
      <c r="L18" s="60" t="s">
        <v>0</v>
      </c>
      <c r="M18" s="60" t="s">
        <v>0</v>
      </c>
      <c r="N18" s="60" t="s">
        <v>0</v>
      </c>
      <c r="O18" s="60" t="s">
        <v>0</v>
      </c>
      <c r="P18" s="60" t="s">
        <v>0</v>
      </c>
    </row>
    <row r="19" spans="1:18" ht="30" customHeight="1" x14ac:dyDescent="0.2">
      <c r="A19" s="60" t="s">
        <v>0</v>
      </c>
      <c r="B19" s="60" t="s">
        <v>0</v>
      </c>
      <c r="C19" s="60" t="s">
        <v>12</v>
      </c>
      <c r="D19" s="60" t="s">
        <v>0</v>
      </c>
      <c r="E19" s="60" t="s">
        <v>0</v>
      </c>
      <c r="F19" s="60" t="s">
        <v>0</v>
      </c>
      <c r="G19" s="60" t="s">
        <v>13</v>
      </c>
      <c r="H19" s="60" t="s">
        <v>0</v>
      </c>
      <c r="I19" s="60" t="s">
        <v>0</v>
      </c>
      <c r="J19" s="60" t="s">
        <v>14</v>
      </c>
      <c r="K19" s="60" t="s">
        <v>0</v>
      </c>
      <c r="L19" s="60" t="s">
        <v>0</v>
      </c>
      <c r="M19" s="60" t="s">
        <v>0</v>
      </c>
      <c r="N19" s="60" t="s">
        <v>13</v>
      </c>
      <c r="O19" s="60" t="s">
        <v>0</v>
      </c>
      <c r="P19" s="60" t="s">
        <v>0</v>
      </c>
    </row>
    <row r="20" spans="1:18" ht="60" x14ac:dyDescent="0.2">
      <c r="A20" s="60" t="s">
        <v>0</v>
      </c>
      <c r="B20" s="60" t="s">
        <v>0</v>
      </c>
      <c r="C20" s="1" t="s">
        <v>15</v>
      </c>
      <c r="D20" s="1" t="s">
        <v>16</v>
      </c>
      <c r="E20" s="1" t="s">
        <v>17</v>
      </c>
      <c r="F20" s="1" t="s">
        <v>18</v>
      </c>
      <c r="G20" s="1" t="s">
        <v>19</v>
      </c>
      <c r="H20" s="1" t="s">
        <v>20</v>
      </c>
      <c r="I20" s="1" t="s">
        <v>21</v>
      </c>
      <c r="J20" s="1" t="s">
        <v>15</v>
      </c>
      <c r="K20" s="1" t="s">
        <v>16</v>
      </c>
      <c r="L20" s="1" t="s">
        <v>17</v>
      </c>
      <c r="M20" s="1" t="s">
        <v>18</v>
      </c>
      <c r="N20" s="1" t="s">
        <v>19</v>
      </c>
      <c r="O20" s="1" t="s">
        <v>20</v>
      </c>
      <c r="P20" s="1" t="s">
        <v>21</v>
      </c>
      <c r="Q20" s="1" t="s">
        <v>22</v>
      </c>
      <c r="R20" s="1" t="s">
        <v>23</v>
      </c>
    </row>
    <row r="21" spans="1:18" ht="15" x14ac:dyDescent="0.2">
      <c r="A21" s="1">
        <v>1</v>
      </c>
      <c r="B21" s="1">
        <v>2</v>
      </c>
      <c r="C21" s="1">
        <v>3</v>
      </c>
      <c r="D21" s="1">
        <v>4</v>
      </c>
      <c r="E21" s="1">
        <v>5</v>
      </c>
      <c r="F21" s="1">
        <v>6</v>
      </c>
      <c r="G21" s="1">
        <v>7</v>
      </c>
      <c r="H21" s="1">
        <v>8</v>
      </c>
      <c r="I21" s="1">
        <v>9</v>
      </c>
      <c r="J21" s="1">
        <v>10</v>
      </c>
      <c r="K21" s="1">
        <v>11</v>
      </c>
      <c r="L21" s="1">
        <v>12</v>
      </c>
      <c r="M21" s="1">
        <v>13</v>
      </c>
      <c r="N21" s="1">
        <v>14</v>
      </c>
      <c r="O21" s="1">
        <v>15</v>
      </c>
      <c r="P21" s="1">
        <v>16</v>
      </c>
    </row>
    <row r="22" spans="1:18" s="18" customFormat="1" ht="58.5" customHeight="1" x14ac:dyDescent="0.2">
      <c r="A22" s="3">
        <v>1</v>
      </c>
      <c r="B22" s="24" t="s">
        <v>71</v>
      </c>
      <c r="C22" s="17" t="s">
        <v>59</v>
      </c>
      <c r="D22" s="24" t="s">
        <v>60</v>
      </c>
      <c r="E22" s="4">
        <v>1.7</v>
      </c>
      <c r="F22" s="17" t="s">
        <v>56</v>
      </c>
      <c r="G22" s="17" t="s">
        <v>57</v>
      </c>
      <c r="H22" s="5">
        <v>767</v>
      </c>
      <c r="I22" s="5">
        <f t="shared" ref="I22" si="0">H22*E22*Q22</f>
        <v>1877.6159999999998</v>
      </c>
      <c r="J22" s="17" t="s">
        <v>51</v>
      </c>
      <c r="K22" s="17" t="s">
        <v>51</v>
      </c>
      <c r="L22" s="17" t="s">
        <v>51</v>
      </c>
      <c r="M22" s="17" t="s">
        <v>51</v>
      </c>
      <c r="N22" s="17" t="s">
        <v>51</v>
      </c>
      <c r="O22" s="17" t="s">
        <v>51</v>
      </c>
      <c r="P22" s="17" t="s">
        <v>51</v>
      </c>
      <c r="Q22" s="18">
        <v>1.44</v>
      </c>
      <c r="R22" s="18" t="s">
        <v>0</v>
      </c>
    </row>
    <row r="23" spans="1:18" s="25" customFormat="1" ht="58.5" customHeight="1" x14ac:dyDescent="0.2">
      <c r="A23" s="3">
        <v>2</v>
      </c>
      <c r="B23" s="24" t="s">
        <v>72</v>
      </c>
      <c r="C23" s="17" t="s">
        <v>59</v>
      </c>
      <c r="D23" s="24" t="s">
        <v>60</v>
      </c>
      <c r="E23" s="4">
        <v>1.7</v>
      </c>
      <c r="F23" s="17" t="s">
        <v>56</v>
      </c>
      <c r="G23" s="17" t="s">
        <v>58</v>
      </c>
      <c r="H23" s="5">
        <v>699</v>
      </c>
      <c r="I23" s="5">
        <f t="shared" ref="I23:I24" si="1">H23*E23*Q23</f>
        <v>1235.8320000000001</v>
      </c>
      <c r="J23" s="17" t="s">
        <v>51</v>
      </c>
      <c r="K23" s="17" t="s">
        <v>51</v>
      </c>
      <c r="L23" s="17" t="s">
        <v>51</v>
      </c>
      <c r="M23" s="17" t="s">
        <v>51</v>
      </c>
      <c r="N23" s="17" t="s">
        <v>51</v>
      </c>
      <c r="O23" s="17" t="s">
        <v>51</v>
      </c>
      <c r="P23" s="17" t="s">
        <v>51</v>
      </c>
      <c r="Q23" s="25">
        <v>1.04</v>
      </c>
      <c r="R23" s="25" t="s">
        <v>0</v>
      </c>
    </row>
    <row r="24" spans="1:18" s="31" customFormat="1" ht="58.5" customHeight="1" x14ac:dyDescent="0.2">
      <c r="A24" s="3">
        <v>3</v>
      </c>
      <c r="B24" s="24" t="s">
        <v>55</v>
      </c>
      <c r="C24" s="17" t="s">
        <v>59</v>
      </c>
      <c r="D24" s="24" t="s">
        <v>60</v>
      </c>
      <c r="E24" s="4">
        <v>1.7</v>
      </c>
      <c r="F24" s="17" t="s">
        <v>56</v>
      </c>
      <c r="G24" s="26" t="s">
        <v>74</v>
      </c>
      <c r="H24" s="28">
        <v>413</v>
      </c>
      <c r="I24" s="28">
        <f t="shared" si="1"/>
        <v>730.18400000000008</v>
      </c>
      <c r="J24" s="17" t="s">
        <v>51</v>
      </c>
      <c r="K24" s="17" t="s">
        <v>51</v>
      </c>
      <c r="L24" s="17" t="s">
        <v>51</v>
      </c>
      <c r="M24" s="17" t="s">
        <v>51</v>
      </c>
      <c r="N24" s="17" t="s">
        <v>51</v>
      </c>
      <c r="O24" s="17" t="s">
        <v>51</v>
      </c>
      <c r="P24" s="17" t="s">
        <v>51</v>
      </c>
      <c r="Q24" s="29">
        <v>1.04</v>
      </c>
    </row>
    <row r="25" spans="1:18" s="30" customFormat="1" ht="58.5" customHeight="1" x14ac:dyDescent="0.2">
      <c r="A25" s="34">
        <v>4</v>
      </c>
      <c r="B25" s="35" t="s">
        <v>73</v>
      </c>
      <c r="C25" s="35" t="s">
        <v>59</v>
      </c>
      <c r="D25" s="35" t="s">
        <v>60</v>
      </c>
      <c r="E25" s="36">
        <v>1.7</v>
      </c>
      <c r="F25" s="37" t="s">
        <v>56</v>
      </c>
      <c r="G25" s="37" t="s">
        <v>75</v>
      </c>
      <c r="H25" s="38">
        <v>561</v>
      </c>
      <c r="I25" s="38">
        <f>H25</f>
        <v>561</v>
      </c>
      <c r="J25" s="17" t="s">
        <v>51</v>
      </c>
      <c r="K25" s="17" t="s">
        <v>51</v>
      </c>
      <c r="L25" s="17" t="s">
        <v>51</v>
      </c>
      <c r="M25" s="17" t="s">
        <v>51</v>
      </c>
      <c r="N25" s="17" t="s">
        <v>51</v>
      </c>
      <c r="O25" s="17" t="s">
        <v>51</v>
      </c>
      <c r="P25" s="17" t="s">
        <v>51</v>
      </c>
      <c r="Q25" s="29">
        <v>1</v>
      </c>
    </row>
    <row r="26" spans="1:18" ht="50.1" customHeight="1" x14ac:dyDescent="0.2">
      <c r="A26" s="3">
        <v>5</v>
      </c>
      <c r="B26" s="3" t="s">
        <v>24</v>
      </c>
      <c r="C26" s="17"/>
      <c r="D26" s="17"/>
      <c r="E26" s="17"/>
      <c r="F26" s="17"/>
      <c r="G26" s="17"/>
      <c r="H26" s="17"/>
      <c r="I26" s="5">
        <f>I22+I23+I24+I25</f>
        <v>4404.6319999999996</v>
      </c>
      <c r="J26" s="17" t="s">
        <v>51</v>
      </c>
      <c r="K26" s="17" t="s">
        <v>51</v>
      </c>
      <c r="L26" s="17" t="s">
        <v>51</v>
      </c>
      <c r="M26" s="17" t="s">
        <v>51</v>
      </c>
      <c r="N26" s="17" t="s">
        <v>51</v>
      </c>
      <c r="O26" s="17" t="s">
        <v>51</v>
      </c>
      <c r="P26" s="17" t="s">
        <v>51</v>
      </c>
    </row>
  </sheetData>
  <mergeCells count="25">
    <mergeCell ref="A12:P12"/>
    <mergeCell ref="A13:P13"/>
    <mergeCell ref="A16:P16"/>
    <mergeCell ref="C17:I17"/>
    <mergeCell ref="J17:P17"/>
    <mergeCell ref="A17:A20"/>
    <mergeCell ref="B17:B20"/>
    <mergeCell ref="C18:I18"/>
    <mergeCell ref="J18:P18"/>
    <mergeCell ref="C19:F19"/>
    <mergeCell ref="G19:I19"/>
    <mergeCell ref="J19:M19"/>
    <mergeCell ref="N19:P19"/>
    <mergeCell ref="A14:E14"/>
    <mergeCell ref="A15:P15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4803149606299213" right="0.74803149606299213" top="0.98425196850393704" bottom="0.98425196850393704" header="0.51181102362204722" footer="0.51181102362204722"/>
  <pageSetup paperSize="9" scale="45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6"/>
  <sheetViews>
    <sheetView showOutlineSymbols="0" showWhiteSpace="0" zoomScale="80" zoomScaleNormal="80" workbookViewId="0">
      <selection activeCell="A15" sqref="A15:P15"/>
    </sheetView>
  </sheetViews>
  <sheetFormatPr defaultRowHeight="14.25" x14ac:dyDescent="0.2"/>
  <cols>
    <col min="1" max="1" width="8" style="41" bestFit="1" customWidth="1"/>
    <col min="2" max="2" width="25" style="41" bestFit="1" customWidth="1"/>
    <col min="3" max="3" width="13" style="41" bestFit="1" customWidth="1"/>
    <col min="4" max="4" width="23" style="41" bestFit="1" customWidth="1"/>
    <col min="5" max="5" width="15" style="41" customWidth="1"/>
    <col min="6" max="6" width="10" style="41" bestFit="1" customWidth="1"/>
    <col min="7" max="7" width="13" style="41" bestFit="1" customWidth="1"/>
    <col min="8" max="8" width="16" style="41" bestFit="1" customWidth="1"/>
    <col min="9" max="9" width="14" style="41" bestFit="1" customWidth="1"/>
    <col min="10" max="10" width="13" style="41" bestFit="1" customWidth="1"/>
    <col min="11" max="11" width="22" style="41" bestFit="1" customWidth="1"/>
    <col min="12" max="12" width="13" style="41" bestFit="1" customWidth="1"/>
    <col min="13" max="13" width="10" style="41" bestFit="1" customWidth="1"/>
    <col min="14" max="14" width="13" style="41" bestFit="1" customWidth="1"/>
    <col min="15" max="15" width="16" style="41" bestFit="1" customWidth="1"/>
    <col min="16" max="16" width="14" style="41" bestFit="1" customWidth="1"/>
    <col min="17" max="17" width="8.375" style="41" bestFit="1" customWidth="1"/>
    <col min="18" max="18" width="15.625" style="41" bestFit="1" customWidth="1"/>
    <col min="19" max="16384" width="9" style="41"/>
  </cols>
  <sheetData>
    <row r="1" spans="1:16" x14ac:dyDescent="0.2">
      <c r="A1" s="43" t="s">
        <v>0</v>
      </c>
      <c r="B1" s="43" t="s">
        <v>0</v>
      </c>
      <c r="C1" s="43" t="s">
        <v>0</v>
      </c>
      <c r="D1" s="43" t="s">
        <v>0</v>
      </c>
      <c r="E1" s="43" t="s">
        <v>0</v>
      </c>
      <c r="F1" s="43" t="s">
        <v>0</v>
      </c>
      <c r="G1" s="43" t="s">
        <v>0</v>
      </c>
      <c r="H1" s="43" t="s">
        <v>0</v>
      </c>
      <c r="I1" s="43" t="s">
        <v>0</v>
      </c>
      <c r="J1" s="43" t="s">
        <v>0</v>
      </c>
      <c r="K1" s="43" t="s">
        <v>0</v>
      </c>
      <c r="L1" s="43" t="s">
        <v>0</v>
      </c>
      <c r="M1" s="43" t="s">
        <v>0</v>
      </c>
      <c r="N1" s="43" t="s">
        <v>0</v>
      </c>
      <c r="O1" s="48" t="s">
        <v>1</v>
      </c>
      <c r="P1" s="48" t="s">
        <v>0</v>
      </c>
    </row>
    <row r="2" spans="1:16" x14ac:dyDescent="0.2">
      <c r="A2" s="43" t="s">
        <v>0</v>
      </c>
      <c r="B2" s="43" t="s">
        <v>0</v>
      </c>
      <c r="C2" s="43" t="s">
        <v>0</v>
      </c>
      <c r="D2" s="43" t="s">
        <v>0</v>
      </c>
      <c r="E2" s="43" t="s">
        <v>0</v>
      </c>
      <c r="F2" s="43" t="s">
        <v>0</v>
      </c>
      <c r="G2" s="43" t="s">
        <v>0</v>
      </c>
      <c r="H2" s="43" t="s">
        <v>0</v>
      </c>
      <c r="I2" s="43" t="s">
        <v>0</v>
      </c>
      <c r="J2" s="43" t="s">
        <v>0</v>
      </c>
      <c r="K2" s="43" t="s">
        <v>0</v>
      </c>
      <c r="L2" s="43" t="s">
        <v>0</v>
      </c>
      <c r="M2" s="43" t="s">
        <v>0</v>
      </c>
      <c r="N2" s="43" t="s">
        <v>0</v>
      </c>
      <c r="O2" s="48" t="s">
        <v>2</v>
      </c>
      <c r="P2" s="48" t="s">
        <v>0</v>
      </c>
    </row>
    <row r="3" spans="1:16" x14ac:dyDescent="0.2">
      <c r="A3" s="43" t="s">
        <v>0</v>
      </c>
      <c r="B3" s="43" t="s">
        <v>0</v>
      </c>
      <c r="C3" s="43" t="s">
        <v>0</v>
      </c>
      <c r="D3" s="43" t="s">
        <v>0</v>
      </c>
      <c r="E3" s="43" t="s">
        <v>0</v>
      </c>
      <c r="F3" s="43" t="s">
        <v>0</v>
      </c>
      <c r="G3" s="43" t="s">
        <v>0</v>
      </c>
      <c r="H3" s="43" t="s">
        <v>0</v>
      </c>
      <c r="I3" s="43" t="s">
        <v>0</v>
      </c>
      <c r="J3" s="43" t="s">
        <v>0</v>
      </c>
      <c r="K3" s="43" t="s">
        <v>0</v>
      </c>
      <c r="L3" s="43" t="s">
        <v>0</v>
      </c>
      <c r="M3" s="43" t="s">
        <v>0</v>
      </c>
      <c r="N3" s="43" t="s">
        <v>0</v>
      </c>
      <c r="O3" s="48" t="s">
        <v>3</v>
      </c>
      <c r="P3" s="48" t="s">
        <v>0</v>
      </c>
    </row>
    <row r="4" spans="1:16" ht="45" customHeight="1" x14ac:dyDescent="0.2">
      <c r="A4" s="49" t="s">
        <v>4</v>
      </c>
      <c r="B4" s="50"/>
      <c r="C4" s="50"/>
      <c r="D4" s="50"/>
      <c r="E4" s="50"/>
      <c r="F4" s="50"/>
      <c r="G4" s="50"/>
      <c r="H4" s="50"/>
      <c r="I4" s="50"/>
      <c r="J4" s="50"/>
      <c r="K4" s="50"/>
      <c r="L4" s="50"/>
      <c r="M4" s="50"/>
      <c r="N4" s="50"/>
      <c r="O4" s="50"/>
      <c r="P4" s="50"/>
    </row>
    <row r="5" spans="1:16" x14ac:dyDescent="0.2">
      <c r="A5" s="41" t="s">
        <v>0</v>
      </c>
    </row>
    <row r="6" spans="1:16" x14ac:dyDescent="0.2">
      <c r="A6" s="51" t="s">
        <v>47</v>
      </c>
      <c r="B6" s="50"/>
      <c r="C6" s="50"/>
      <c r="D6" s="50"/>
      <c r="E6" s="50"/>
      <c r="F6" s="50"/>
      <c r="G6" s="50"/>
      <c r="H6" s="50"/>
      <c r="I6" s="50"/>
      <c r="J6" s="50"/>
      <c r="K6" s="50"/>
      <c r="L6" s="50"/>
      <c r="M6" s="50"/>
      <c r="N6" s="50"/>
      <c r="O6" s="50"/>
      <c r="P6" s="50"/>
    </row>
    <row r="7" spans="1:16" x14ac:dyDescent="0.2">
      <c r="A7" s="52" t="s">
        <v>5</v>
      </c>
      <c r="B7" s="50"/>
      <c r="C7" s="50"/>
      <c r="D7" s="50"/>
      <c r="E7" s="50"/>
      <c r="F7" s="50"/>
      <c r="G7" s="50"/>
      <c r="H7" s="50"/>
      <c r="I7" s="50"/>
      <c r="J7" s="50"/>
      <c r="K7" s="50"/>
      <c r="L7" s="50"/>
      <c r="M7" s="50"/>
      <c r="N7" s="50"/>
      <c r="O7" s="50"/>
      <c r="P7" s="50"/>
    </row>
    <row r="8" spans="1:16" x14ac:dyDescent="0.2">
      <c r="A8" s="51" t="s">
        <v>98</v>
      </c>
      <c r="B8" s="50"/>
      <c r="C8" s="50"/>
      <c r="D8" s="50"/>
      <c r="E8" s="50"/>
      <c r="F8" s="50"/>
      <c r="G8" s="50"/>
      <c r="H8" s="50"/>
      <c r="I8" s="50"/>
      <c r="J8" s="50"/>
      <c r="K8" s="50"/>
      <c r="L8" s="50"/>
      <c r="M8" s="50"/>
      <c r="N8" s="50"/>
      <c r="O8" s="50"/>
      <c r="P8" s="50"/>
    </row>
    <row r="9" spans="1:16" ht="33" customHeight="1" x14ac:dyDescent="0.2">
      <c r="A9" s="53" t="s">
        <v>95</v>
      </c>
      <c r="B9" s="54"/>
      <c r="C9" s="54"/>
      <c r="D9" s="54"/>
      <c r="E9" s="54"/>
      <c r="F9" s="54"/>
      <c r="G9" s="54"/>
      <c r="H9" s="54"/>
      <c r="I9" s="54"/>
      <c r="J9" s="54"/>
      <c r="K9" s="54"/>
      <c r="L9" s="54"/>
      <c r="M9" s="54"/>
      <c r="N9" s="54"/>
      <c r="O9" s="54"/>
      <c r="P9" s="54"/>
    </row>
    <row r="10" spans="1:16" ht="21" customHeight="1" x14ac:dyDescent="0.2">
      <c r="A10" s="53" t="s">
        <v>97</v>
      </c>
      <c r="B10" s="54"/>
      <c r="C10" s="54"/>
      <c r="D10" s="54"/>
      <c r="E10" s="54"/>
      <c r="F10" s="54"/>
      <c r="G10" s="54"/>
      <c r="H10" s="54"/>
      <c r="I10" s="54"/>
      <c r="J10" s="54"/>
      <c r="K10" s="54"/>
      <c r="L10" s="54"/>
      <c r="M10" s="54"/>
      <c r="N10" s="54"/>
      <c r="O10" s="54"/>
      <c r="P10" s="54"/>
    </row>
    <row r="11" spans="1:16" ht="16.5" customHeight="1" x14ac:dyDescent="0.2">
      <c r="A11" s="55" t="s">
        <v>70</v>
      </c>
      <c r="B11" s="56"/>
      <c r="C11" s="56"/>
      <c r="D11" s="56"/>
      <c r="E11" s="56"/>
      <c r="F11" s="56"/>
      <c r="G11" s="56"/>
      <c r="H11" s="56"/>
      <c r="I11" s="56"/>
      <c r="J11" s="56"/>
      <c r="K11" s="56"/>
      <c r="L11" s="56"/>
      <c r="M11" s="56"/>
      <c r="N11" s="56"/>
      <c r="O11" s="56"/>
      <c r="P11" s="56"/>
    </row>
    <row r="12" spans="1:16" x14ac:dyDescent="0.2">
      <c r="A12" s="52" t="s">
        <v>6</v>
      </c>
      <c r="B12" s="50"/>
      <c r="C12" s="50"/>
      <c r="D12" s="50"/>
      <c r="E12" s="50"/>
      <c r="F12" s="50"/>
      <c r="G12" s="50"/>
      <c r="H12" s="50"/>
      <c r="I12" s="50"/>
      <c r="J12" s="50"/>
      <c r="K12" s="50"/>
      <c r="L12" s="50"/>
      <c r="M12" s="50"/>
      <c r="N12" s="50"/>
      <c r="O12" s="50"/>
      <c r="P12" s="50"/>
    </row>
    <row r="13" spans="1:16" x14ac:dyDescent="0.2">
      <c r="A13" s="57" t="s">
        <v>54</v>
      </c>
      <c r="B13" s="50"/>
      <c r="C13" s="50"/>
      <c r="D13" s="50"/>
      <c r="E13" s="50"/>
      <c r="F13" s="50"/>
      <c r="G13" s="50"/>
      <c r="H13" s="50"/>
      <c r="I13" s="50"/>
      <c r="J13" s="50"/>
      <c r="K13" s="50"/>
      <c r="L13" s="50"/>
      <c r="M13" s="50"/>
      <c r="N13" s="50"/>
      <c r="O13" s="50"/>
      <c r="P13" s="50"/>
    </row>
    <row r="14" spans="1:16" s="46" customFormat="1" ht="16.5" customHeight="1" x14ac:dyDescent="0.2">
      <c r="A14" s="62" t="s">
        <v>77</v>
      </c>
      <c r="B14" s="62"/>
      <c r="C14" s="62"/>
      <c r="D14" s="62"/>
      <c r="E14" s="62"/>
      <c r="F14" s="45"/>
      <c r="G14" s="45"/>
      <c r="H14" s="45"/>
      <c r="I14" s="45"/>
      <c r="J14" s="45"/>
      <c r="K14" s="45"/>
      <c r="L14" s="45"/>
      <c r="M14" s="45"/>
      <c r="N14" s="45"/>
      <c r="O14" s="45"/>
      <c r="P14" s="45"/>
    </row>
    <row r="15" spans="1:16" s="46" customFormat="1" x14ac:dyDescent="0.2">
      <c r="A15" s="63" t="s">
        <v>78</v>
      </c>
      <c r="B15" s="64"/>
      <c r="C15" s="64"/>
      <c r="D15" s="64"/>
      <c r="E15" s="64"/>
      <c r="F15" s="64"/>
      <c r="G15" s="64"/>
      <c r="H15" s="64"/>
      <c r="I15" s="64"/>
      <c r="J15" s="64"/>
      <c r="K15" s="64"/>
      <c r="L15" s="64"/>
      <c r="M15" s="64"/>
      <c r="N15" s="64"/>
      <c r="O15" s="64"/>
      <c r="P15" s="64"/>
    </row>
    <row r="16" spans="1:16" ht="42.75" customHeight="1" x14ac:dyDescent="0.2">
      <c r="A16" s="58" t="s">
        <v>79</v>
      </c>
      <c r="B16" s="59"/>
      <c r="C16" s="59"/>
      <c r="D16" s="59"/>
      <c r="E16" s="59"/>
      <c r="F16" s="59"/>
      <c r="G16" s="59"/>
      <c r="H16" s="59"/>
      <c r="I16" s="59"/>
      <c r="J16" s="59"/>
      <c r="K16" s="59"/>
      <c r="L16" s="59"/>
      <c r="M16" s="59"/>
      <c r="N16" s="59"/>
      <c r="O16" s="59"/>
      <c r="P16" s="59"/>
    </row>
    <row r="17" spans="1:18" x14ac:dyDescent="0.2">
      <c r="A17" s="60" t="s">
        <v>7</v>
      </c>
      <c r="B17" s="60" t="s">
        <v>8</v>
      </c>
      <c r="C17" s="60" t="s">
        <v>9</v>
      </c>
      <c r="D17" s="60" t="s">
        <v>0</v>
      </c>
      <c r="E17" s="60" t="s">
        <v>0</v>
      </c>
      <c r="F17" s="60" t="s">
        <v>0</v>
      </c>
      <c r="G17" s="60" t="s">
        <v>0</v>
      </c>
      <c r="H17" s="60" t="s">
        <v>0</v>
      </c>
      <c r="I17" s="60" t="s">
        <v>0</v>
      </c>
      <c r="J17" s="60" t="s">
        <v>10</v>
      </c>
      <c r="K17" s="60" t="s">
        <v>0</v>
      </c>
      <c r="L17" s="60" t="s">
        <v>0</v>
      </c>
      <c r="M17" s="60" t="s">
        <v>0</v>
      </c>
      <c r="N17" s="60" t="s">
        <v>0</v>
      </c>
      <c r="O17" s="60" t="s">
        <v>0</v>
      </c>
      <c r="P17" s="60" t="s">
        <v>0</v>
      </c>
    </row>
    <row r="18" spans="1:18" ht="30" customHeight="1" x14ac:dyDescent="0.2">
      <c r="A18" s="60" t="s">
        <v>0</v>
      </c>
      <c r="B18" s="60" t="s">
        <v>0</v>
      </c>
      <c r="C18" s="61" t="s">
        <v>96</v>
      </c>
      <c r="D18" s="61" t="s">
        <v>0</v>
      </c>
      <c r="E18" s="61" t="s">
        <v>0</v>
      </c>
      <c r="F18" s="61" t="s">
        <v>0</v>
      </c>
      <c r="G18" s="61" t="s">
        <v>0</v>
      </c>
      <c r="H18" s="61" t="s">
        <v>0</v>
      </c>
      <c r="I18" s="61" t="s">
        <v>0</v>
      </c>
      <c r="J18" s="60" t="s">
        <v>11</v>
      </c>
      <c r="K18" s="60" t="s">
        <v>0</v>
      </c>
      <c r="L18" s="60" t="s">
        <v>0</v>
      </c>
      <c r="M18" s="60" t="s">
        <v>0</v>
      </c>
      <c r="N18" s="60" t="s">
        <v>0</v>
      </c>
      <c r="O18" s="60" t="s">
        <v>0</v>
      </c>
      <c r="P18" s="60" t="s">
        <v>0</v>
      </c>
    </row>
    <row r="19" spans="1:18" ht="30" customHeight="1" x14ac:dyDescent="0.2">
      <c r="A19" s="60" t="s">
        <v>0</v>
      </c>
      <c r="B19" s="60" t="s">
        <v>0</v>
      </c>
      <c r="C19" s="60" t="s">
        <v>12</v>
      </c>
      <c r="D19" s="60" t="s">
        <v>0</v>
      </c>
      <c r="E19" s="60" t="s">
        <v>0</v>
      </c>
      <c r="F19" s="60" t="s">
        <v>0</v>
      </c>
      <c r="G19" s="60" t="s">
        <v>13</v>
      </c>
      <c r="H19" s="60" t="s">
        <v>0</v>
      </c>
      <c r="I19" s="60" t="s">
        <v>0</v>
      </c>
      <c r="J19" s="60" t="s">
        <v>14</v>
      </c>
      <c r="K19" s="60" t="s">
        <v>0</v>
      </c>
      <c r="L19" s="60" t="s">
        <v>0</v>
      </c>
      <c r="M19" s="60" t="s">
        <v>0</v>
      </c>
      <c r="N19" s="60" t="s">
        <v>13</v>
      </c>
      <c r="O19" s="60" t="s">
        <v>0</v>
      </c>
      <c r="P19" s="60" t="s">
        <v>0</v>
      </c>
    </row>
    <row r="20" spans="1:18" ht="60" x14ac:dyDescent="0.2">
      <c r="A20" s="60" t="s">
        <v>0</v>
      </c>
      <c r="B20" s="60" t="s">
        <v>0</v>
      </c>
      <c r="C20" s="42" t="s">
        <v>15</v>
      </c>
      <c r="D20" s="42" t="s">
        <v>16</v>
      </c>
      <c r="E20" s="42" t="s">
        <v>17</v>
      </c>
      <c r="F20" s="42" t="s">
        <v>18</v>
      </c>
      <c r="G20" s="42" t="s">
        <v>19</v>
      </c>
      <c r="H20" s="42" t="s">
        <v>20</v>
      </c>
      <c r="I20" s="42" t="s">
        <v>21</v>
      </c>
      <c r="J20" s="42" t="s">
        <v>15</v>
      </c>
      <c r="K20" s="42" t="s">
        <v>16</v>
      </c>
      <c r="L20" s="42" t="s">
        <v>17</v>
      </c>
      <c r="M20" s="42" t="s">
        <v>18</v>
      </c>
      <c r="N20" s="42" t="s">
        <v>19</v>
      </c>
      <c r="O20" s="42" t="s">
        <v>20</v>
      </c>
      <c r="P20" s="42" t="s">
        <v>21</v>
      </c>
      <c r="Q20" s="42" t="s">
        <v>22</v>
      </c>
      <c r="R20" s="42" t="s">
        <v>23</v>
      </c>
    </row>
    <row r="21" spans="1:18" ht="15" x14ac:dyDescent="0.2">
      <c r="A21" s="42">
        <v>1</v>
      </c>
      <c r="B21" s="42">
        <v>2</v>
      </c>
      <c r="C21" s="42">
        <v>3</v>
      </c>
      <c r="D21" s="42">
        <v>4</v>
      </c>
      <c r="E21" s="42">
        <v>5</v>
      </c>
      <c r="F21" s="42">
        <v>6</v>
      </c>
      <c r="G21" s="42">
        <v>7</v>
      </c>
      <c r="H21" s="42">
        <v>8</v>
      </c>
      <c r="I21" s="42">
        <v>9</v>
      </c>
      <c r="J21" s="42">
        <v>10</v>
      </c>
      <c r="K21" s="42">
        <v>11</v>
      </c>
      <c r="L21" s="42">
        <v>12</v>
      </c>
      <c r="M21" s="42">
        <v>13</v>
      </c>
      <c r="N21" s="42">
        <v>14</v>
      </c>
      <c r="O21" s="42">
        <v>15</v>
      </c>
      <c r="P21" s="42">
        <v>16</v>
      </c>
    </row>
    <row r="22" spans="1:18" ht="58.5" customHeight="1" x14ac:dyDescent="0.2">
      <c r="A22" s="3">
        <v>1</v>
      </c>
      <c r="B22" s="27" t="s">
        <v>61</v>
      </c>
      <c r="C22" s="17" t="s">
        <v>59</v>
      </c>
      <c r="D22" s="27" t="s">
        <v>63</v>
      </c>
      <c r="E22" s="32">
        <v>0.55000000000000004</v>
      </c>
      <c r="F22" s="26" t="s">
        <v>56</v>
      </c>
      <c r="G22" s="26" t="s">
        <v>64</v>
      </c>
      <c r="H22" s="28">
        <v>2058</v>
      </c>
      <c r="I22" s="28">
        <f t="shared" ref="I22:I24" si="0">H22*E22*Q22</f>
        <v>1222.4520000000002</v>
      </c>
      <c r="J22" s="17" t="s">
        <v>51</v>
      </c>
      <c r="K22" s="17" t="s">
        <v>51</v>
      </c>
      <c r="L22" s="17" t="s">
        <v>51</v>
      </c>
      <c r="M22" s="17" t="s">
        <v>51</v>
      </c>
      <c r="N22" s="17" t="s">
        <v>51</v>
      </c>
      <c r="O22" s="17" t="s">
        <v>51</v>
      </c>
      <c r="P22" s="17" t="s">
        <v>51</v>
      </c>
      <c r="Q22" s="29">
        <v>1.08</v>
      </c>
    </row>
    <row r="23" spans="1:18" ht="58.5" customHeight="1" x14ac:dyDescent="0.2">
      <c r="A23" s="3">
        <v>2</v>
      </c>
      <c r="B23" s="27" t="s">
        <v>62</v>
      </c>
      <c r="C23" s="17" t="s">
        <v>59</v>
      </c>
      <c r="D23" s="27" t="s">
        <v>63</v>
      </c>
      <c r="E23" s="32">
        <v>0.55000000000000004</v>
      </c>
      <c r="F23" s="26" t="s">
        <v>56</v>
      </c>
      <c r="G23" s="26" t="s">
        <v>65</v>
      </c>
      <c r="H23" s="28">
        <v>2320</v>
      </c>
      <c r="I23" s="28">
        <f t="shared" si="0"/>
        <v>1276</v>
      </c>
      <c r="J23" s="17" t="s">
        <v>51</v>
      </c>
      <c r="K23" s="17" t="s">
        <v>51</v>
      </c>
      <c r="L23" s="17" t="s">
        <v>51</v>
      </c>
      <c r="M23" s="17" t="s">
        <v>51</v>
      </c>
      <c r="N23" s="17" t="s">
        <v>51</v>
      </c>
      <c r="O23" s="17" t="s">
        <v>51</v>
      </c>
      <c r="P23" s="17" t="s">
        <v>51</v>
      </c>
      <c r="Q23" s="29">
        <v>1</v>
      </c>
    </row>
    <row r="24" spans="1:18" ht="58.5" customHeight="1" x14ac:dyDescent="0.2">
      <c r="A24" s="33">
        <v>3</v>
      </c>
      <c r="B24" s="27" t="s">
        <v>66</v>
      </c>
      <c r="C24" s="17" t="s">
        <v>59</v>
      </c>
      <c r="D24" s="27" t="s">
        <v>68</v>
      </c>
      <c r="E24" s="40">
        <v>1100</v>
      </c>
      <c r="F24" s="26" t="s">
        <v>67</v>
      </c>
      <c r="G24" s="26" t="s">
        <v>69</v>
      </c>
      <c r="H24" s="28">
        <v>2.3199999999999998</v>
      </c>
      <c r="I24" s="28">
        <f t="shared" si="0"/>
        <v>2552</v>
      </c>
      <c r="J24" s="17" t="s">
        <v>51</v>
      </c>
      <c r="K24" s="17" t="s">
        <v>51</v>
      </c>
      <c r="L24" s="17" t="s">
        <v>51</v>
      </c>
      <c r="M24" s="17" t="s">
        <v>51</v>
      </c>
      <c r="N24" s="17" t="s">
        <v>51</v>
      </c>
      <c r="O24" s="17" t="s">
        <v>51</v>
      </c>
      <c r="P24" s="17" t="s">
        <v>51</v>
      </c>
      <c r="Q24" s="29">
        <v>1</v>
      </c>
    </row>
    <row r="25" spans="1:18" ht="58.5" customHeight="1" x14ac:dyDescent="0.2">
      <c r="A25" s="34">
        <v>4</v>
      </c>
      <c r="B25" s="35" t="s">
        <v>52</v>
      </c>
      <c r="C25" s="35" t="s">
        <v>59</v>
      </c>
      <c r="D25" s="37" t="s">
        <v>63</v>
      </c>
      <c r="E25" s="39">
        <v>0.55000000000000004</v>
      </c>
      <c r="F25" s="37" t="s">
        <v>56</v>
      </c>
      <c r="G25" s="37" t="s">
        <v>53</v>
      </c>
      <c r="H25" s="38">
        <v>611</v>
      </c>
      <c r="I25" s="38">
        <v>611</v>
      </c>
      <c r="J25" s="17" t="s">
        <v>51</v>
      </c>
      <c r="K25" s="17" t="s">
        <v>51</v>
      </c>
      <c r="L25" s="17" t="s">
        <v>51</v>
      </c>
      <c r="M25" s="17" t="s">
        <v>51</v>
      </c>
      <c r="N25" s="17" t="s">
        <v>51</v>
      </c>
      <c r="O25" s="17" t="s">
        <v>51</v>
      </c>
      <c r="P25" s="17" t="s">
        <v>51</v>
      </c>
      <c r="Q25" s="29">
        <v>1</v>
      </c>
    </row>
    <row r="26" spans="1:18" ht="50.1" customHeight="1" x14ac:dyDescent="0.2">
      <c r="A26" s="3">
        <v>5</v>
      </c>
      <c r="B26" s="3" t="s">
        <v>24</v>
      </c>
      <c r="C26" s="17"/>
      <c r="D26" s="17"/>
      <c r="E26" s="17"/>
      <c r="F26" s="17"/>
      <c r="G26" s="17"/>
      <c r="H26" s="17"/>
      <c r="I26" s="5">
        <f>I22+I23+I24+I25</f>
        <v>5661.4520000000002</v>
      </c>
      <c r="J26" s="17" t="s">
        <v>51</v>
      </c>
      <c r="K26" s="17" t="s">
        <v>51</v>
      </c>
      <c r="L26" s="17" t="s">
        <v>51</v>
      </c>
      <c r="M26" s="17" t="s">
        <v>51</v>
      </c>
      <c r="N26" s="17" t="s">
        <v>51</v>
      </c>
      <c r="O26" s="17" t="s">
        <v>51</v>
      </c>
      <c r="P26" s="17" t="s">
        <v>51</v>
      </c>
    </row>
  </sheetData>
  <mergeCells count="25">
    <mergeCell ref="G19:I19"/>
    <mergeCell ref="J19:M19"/>
    <mergeCell ref="N19:P19"/>
    <mergeCell ref="A14:E14"/>
    <mergeCell ref="A15:P15"/>
    <mergeCell ref="A16:P16"/>
    <mergeCell ref="A17:A20"/>
    <mergeCell ref="B17:B20"/>
    <mergeCell ref="C17:I17"/>
    <mergeCell ref="J17:P17"/>
    <mergeCell ref="C18:I18"/>
    <mergeCell ref="J18:P18"/>
    <mergeCell ref="C19:F19"/>
    <mergeCell ref="A13:P13"/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</mergeCells>
  <pageMargins left="0.74803149606299213" right="0.74803149606299213" top="0.98425196850393704" bottom="0.98425196850393704" header="0.51181102362204722" footer="0.51181102362204722"/>
  <pageSetup paperSize="9" scale="45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E26"/>
  <sheetViews>
    <sheetView tabSelected="1" showOutlineSymbols="0" showWhiteSpace="0" view="pageBreakPreview" zoomScale="85" zoomScaleNormal="70" zoomScaleSheetLayoutView="85" workbookViewId="0">
      <selection activeCell="J6" sqref="J6"/>
    </sheetView>
  </sheetViews>
  <sheetFormatPr defaultColWidth="9" defaultRowHeight="14.25" x14ac:dyDescent="0.2"/>
  <cols>
    <col min="1" max="1" width="10" style="6" bestFit="1" customWidth="1"/>
    <col min="2" max="2" width="44.5" style="6" customWidth="1"/>
    <col min="3" max="3" width="25.5" style="6" bestFit="1" customWidth="1"/>
    <col min="4" max="4" width="40.625" style="19" customWidth="1"/>
    <col min="5" max="5" width="6.75" style="6" bestFit="1" customWidth="1"/>
    <col min="6" max="16384" width="9" style="6"/>
  </cols>
  <sheetData>
    <row r="1" spans="1:5" ht="51" customHeight="1" x14ac:dyDescent="0.2">
      <c r="A1" s="65" t="s">
        <v>25</v>
      </c>
      <c r="B1" s="65"/>
      <c r="C1" s="66"/>
      <c r="D1" s="20"/>
    </row>
    <row r="2" spans="1:5" ht="36.75" customHeight="1" x14ac:dyDescent="0.25">
      <c r="A2" s="7"/>
      <c r="B2" s="7"/>
      <c r="C2" s="8" t="s">
        <v>38</v>
      </c>
      <c r="D2" s="8" t="s">
        <v>38</v>
      </c>
    </row>
    <row r="3" spans="1:5" ht="30" x14ac:dyDescent="0.2">
      <c r="A3" s="9" t="s">
        <v>7</v>
      </c>
      <c r="B3" s="9" t="s">
        <v>26</v>
      </c>
      <c r="C3" s="10" t="s">
        <v>9</v>
      </c>
      <c r="D3" s="10" t="s">
        <v>10</v>
      </c>
    </row>
    <row r="4" spans="1:5" ht="60" x14ac:dyDescent="0.2">
      <c r="A4" s="9">
        <v>1</v>
      </c>
      <c r="B4" s="9" t="s">
        <v>49</v>
      </c>
      <c r="C4" s="11">
        <f>т4!I26+т5!I26</f>
        <v>10066.083999999999</v>
      </c>
      <c r="D4" s="9" t="s">
        <v>48</v>
      </c>
    </row>
    <row r="5" spans="1:5" ht="15" x14ac:dyDescent="0.2">
      <c r="A5" s="9">
        <v>2</v>
      </c>
      <c r="B5" s="9" t="s">
        <v>39</v>
      </c>
      <c r="C5" s="11">
        <f>ROUND(C4*0.2,2)</f>
        <v>2013.22</v>
      </c>
      <c r="D5" s="9" t="s">
        <v>48</v>
      </c>
    </row>
    <row r="6" spans="1:5" ht="75" x14ac:dyDescent="0.2">
      <c r="A6" s="9">
        <v>3</v>
      </c>
      <c r="B6" s="9" t="s">
        <v>50</v>
      </c>
      <c r="C6" s="11">
        <f>C4+C5</f>
        <v>12079.303999999998</v>
      </c>
      <c r="D6" s="9" t="s">
        <v>48</v>
      </c>
    </row>
    <row r="7" spans="1:5" ht="30" x14ac:dyDescent="0.2">
      <c r="A7" s="9">
        <v>4</v>
      </c>
      <c r="B7" s="9" t="s">
        <v>27</v>
      </c>
      <c r="C7" s="12">
        <f>C8+C9*(C14/C10*(100+E14)/200+C15/C10*(100+E15)/200*E14/100+C16/C10*(100+E16)/200*E14/100*E15/100+C17/C10*(100+E17)/200*E14/100*E15/100*E16/100+C18/C10*(100+E18)/200*E14/100*E15/100*E16/100*E17/100+C19/C10*(100+E19)/200*E14/100*E15/100*E16/100*E17/100*E18/100+C20/C10*(100+E20)/200*E14/100*E15/100*E16/100*E17/100*E18/100*E19/100+C21/C10*(100+E21)/200*E14/100*E15/100*E16/100*E17/100*E18/100*E19/100*E20/100+C22/C10*(100+E21)/200*E14/100*E15/100*E16/100*E17/100*E18/100*E19/100*E20/100*E21/100+C23/C10*(100+E21)/200*E14/100*E15/100*E16/100*E17/100*E18/100*E19/100*E20/100*E21/100*E22/100*E23/100)</f>
        <v>17530.03976910351</v>
      </c>
      <c r="D7" s="9" t="s">
        <v>48</v>
      </c>
    </row>
    <row r="8" spans="1:5" ht="45" x14ac:dyDescent="0.2">
      <c r="A8" s="9">
        <v>5</v>
      </c>
      <c r="B8" s="9" t="s">
        <v>28</v>
      </c>
      <c r="C8" s="11">
        <f>C11+C12+C13</f>
        <v>0</v>
      </c>
      <c r="D8" s="9" t="s">
        <v>48</v>
      </c>
    </row>
    <row r="9" spans="1:5" ht="38.25" customHeight="1" x14ac:dyDescent="0.2">
      <c r="A9" s="9">
        <v>6</v>
      </c>
      <c r="B9" s="9" t="s">
        <v>29</v>
      </c>
      <c r="C9" s="11">
        <f>C6-C8</f>
        <v>12079.303999999998</v>
      </c>
      <c r="D9" s="9" t="s">
        <v>48</v>
      </c>
    </row>
    <row r="10" spans="1:5" ht="71.25" customHeight="1" x14ac:dyDescent="0.2">
      <c r="A10" s="9">
        <v>7</v>
      </c>
      <c r="B10" s="9" t="s">
        <v>30</v>
      </c>
      <c r="C10" s="11">
        <f>SUM(C14:C23)</f>
        <v>11867.04</v>
      </c>
      <c r="D10" s="9" t="s">
        <v>48</v>
      </c>
    </row>
    <row r="11" spans="1:5" ht="15.75" x14ac:dyDescent="0.25">
      <c r="A11" s="47" t="s">
        <v>80</v>
      </c>
      <c r="B11" s="9" t="s">
        <v>40</v>
      </c>
      <c r="C11" s="11"/>
      <c r="D11" s="9" t="s">
        <v>48</v>
      </c>
      <c r="E11" s="13"/>
    </row>
    <row r="12" spans="1:5" ht="15.75" x14ac:dyDescent="0.25">
      <c r="A12" s="47" t="s">
        <v>81</v>
      </c>
      <c r="B12" s="9" t="s">
        <v>41</v>
      </c>
      <c r="C12" s="11"/>
      <c r="D12" s="9" t="s">
        <v>48</v>
      </c>
      <c r="E12" s="13"/>
    </row>
    <row r="13" spans="1:5" ht="15.75" x14ac:dyDescent="0.25">
      <c r="A13" s="47" t="s">
        <v>82</v>
      </c>
      <c r="B13" s="9" t="s">
        <v>31</v>
      </c>
      <c r="C13" s="11"/>
      <c r="D13" s="9" t="s">
        <v>48</v>
      </c>
      <c r="E13" s="13"/>
    </row>
    <row r="14" spans="1:5" ht="15.75" x14ac:dyDescent="0.25">
      <c r="A14" s="47" t="s">
        <v>83</v>
      </c>
      <c r="B14" s="9" t="s">
        <v>32</v>
      </c>
      <c r="C14" s="11"/>
      <c r="D14" s="9" t="s">
        <v>48</v>
      </c>
      <c r="E14" s="14">
        <v>104.9</v>
      </c>
    </row>
    <row r="15" spans="1:5" ht="15.75" x14ac:dyDescent="0.25">
      <c r="A15" s="47" t="s">
        <v>84</v>
      </c>
      <c r="B15" s="9" t="s">
        <v>33</v>
      </c>
      <c r="C15" s="11"/>
      <c r="D15" s="9" t="s">
        <v>48</v>
      </c>
      <c r="E15" s="15">
        <v>105</v>
      </c>
    </row>
    <row r="16" spans="1:5" ht="15.75" x14ac:dyDescent="0.25">
      <c r="A16" s="47" t="s">
        <v>85</v>
      </c>
      <c r="B16" s="9" t="s">
        <v>34</v>
      </c>
      <c r="C16" s="11"/>
      <c r="D16" s="9" t="s">
        <v>48</v>
      </c>
      <c r="E16" s="15">
        <v>104.4</v>
      </c>
    </row>
    <row r="17" spans="1:5" ht="15.75" x14ac:dyDescent="0.25">
      <c r="A17" s="47" t="s">
        <v>86</v>
      </c>
      <c r="B17" s="9" t="s">
        <v>35</v>
      </c>
      <c r="C17" s="11"/>
      <c r="D17" s="9" t="s">
        <v>48</v>
      </c>
      <c r="E17" s="16">
        <v>104.2</v>
      </c>
    </row>
    <row r="18" spans="1:5" ht="15.75" x14ac:dyDescent="0.25">
      <c r="A18" s="47" t="s">
        <v>87</v>
      </c>
      <c r="B18" s="9" t="s">
        <v>36</v>
      </c>
      <c r="C18" s="11"/>
      <c r="D18" s="9" t="s">
        <v>48</v>
      </c>
      <c r="E18" s="16">
        <v>104.3</v>
      </c>
    </row>
    <row r="19" spans="1:5" ht="15.75" x14ac:dyDescent="0.25">
      <c r="A19" s="47" t="s">
        <v>88</v>
      </c>
      <c r="B19" s="9" t="s">
        <v>42</v>
      </c>
      <c r="C19" s="11"/>
      <c r="D19" s="9" t="s">
        <v>48</v>
      </c>
      <c r="E19" s="16">
        <v>104.4</v>
      </c>
    </row>
    <row r="20" spans="1:5" ht="15.75" x14ac:dyDescent="0.25">
      <c r="A20" s="47" t="s">
        <v>89</v>
      </c>
      <c r="B20" s="9" t="s">
        <v>43</v>
      </c>
      <c r="C20" s="11"/>
      <c r="D20" s="9" t="s">
        <v>48</v>
      </c>
      <c r="E20" s="16">
        <v>104.4</v>
      </c>
    </row>
    <row r="21" spans="1:5" ht="15.75" x14ac:dyDescent="0.25">
      <c r="A21" s="47" t="s">
        <v>90</v>
      </c>
      <c r="B21" s="9" t="s">
        <v>44</v>
      </c>
      <c r="C21" s="11"/>
      <c r="D21" s="9" t="s">
        <v>48</v>
      </c>
      <c r="E21" s="16">
        <v>104.3</v>
      </c>
    </row>
    <row r="22" spans="1:5" s="44" customFormat="1" ht="15.75" x14ac:dyDescent="0.25">
      <c r="A22" s="47" t="s">
        <v>91</v>
      </c>
      <c r="B22" s="9" t="s">
        <v>93</v>
      </c>
      <c r="C22" s="11">
        <f>9889.2*1.2</f>
        <v>11867.04</v>
      </c>
      <c r="D22" s="9" t="s">
        <v>48</v>
      </c>
      <c r="E22" s="16">
        <v>104.2</v>
      </c>
    </row>
    <row r="23" spans="1:5" ht="15.75" x14ac:dyDescent="0.25">
      <c r="A23" s="47" t="s">
        <v>92</v>
      </c>
      <c r="B23" s="9" t="s">
        <v>94</v>
      </c>
      <c r="C23" s="11"/>
      <c r="D23" s="9" t="s">
        <v>48</v>
      </c>
      <c r="E23" s="16">
        <v>104.1</v>
      </c>
    </row>
    <row r="24" spans="1:5" ht="45" x14ac:dyDescent="0.2">
      <c r="A24" s="9">
        <v>8</v>
      </c>
      <c r="B24" s="9" t="s">
        <v>37</v>
      </c>
      <c r="C24" s="11">
        <f>C7/1000</f>
        <v>17.53003976910351</v>
      </c>
      <c r="D24" s="9" t="s">
        <v>48</v>
      </c>
    </row>
    <row r="25" spans="1:5" ht="60" x14ac:dyDescent="0.2">
      <c r="A25" s="9">
        <v>9</v>
      </c>
      <c r="B25" s="9" t="s">
        <v>45</v>
      </c>
      <c r="C25" s="11">
        <v>0</v>
      </c>
      <c r="D25" s="22" t="s">
        <v>48</v>
      </c>
    </row>
    <row r="26" spans="1:5" ht="30" x14ac:dyDescent="0.2">
      <c r="A26" s="9">
        <v>10</v>
      </c>
      <c r="B26" s="9" t="s">
        <v>46</v>
      </c>
      <c r="C26" s="21">
        <f>C24+C25</f>
        <v>17.53003976910351</v>
      </c>
      <c r="D26" s="23"/>
    </row>
  </sheetData>
  <mergeCells count="1">
    <mergeCell ref="A1:C1"/>
  </mergeCells>
  <pageMargins left="0.75" right="0.75" top="0.47" bottom="0.48" header="0.5" footer="0.5"/>
  <pageSetup paperSize="9"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т4</vt:lpstr>
      <vt:lpstr>т5</vt:lpstr>
      <vt:lpstr>т6</vt:lpstr>
      <vt:lpstr>т6!Область_печати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ASmirnova</cp:lastModifiedBy>
  <cp:revision>0</cp:revision>
  <cp:lastPrinted>2022-01-31T07:14:32Z</cp:lastPrinted>
  <dcterms:created xsi:type="dcterms:W3CDTF">2019-01-19T06:42:54Z</dcterms:created>
  <dcterms:modified xsi:type="dcterms:W3CDTF">2025-04-17T12:31:25Z</dcterms:modified>
</cp:coreProperties>
</file>